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sebastianayala/Downloads/"/>
    </mc:Choice>
  </mc:AlternateContent>
  <xr:revisionPtr revIDLastSave="0" documentId="13_ncr:1_{D5F74B07-420B-1F4E-A869-B637E2D60F7A}" xr6:coauthVersionLast="47" xr6:coauthVersionMax="47" xr10:uidLastSave="{00000000-0000-0000-0000-000000000000}"/>
  <bookViews>
    <workbookView xWindow="0" yWindow="780" windowWidth="34200" windowHeight="19680" tabRatio="702" activeTab="1" xr2:uid="{00000000-000D-0000-FFFF-FFFF00000000}"/>
  </bookViews>
  <sheets>
    <sheet name="Hoja1" sheetId="13" state="hidden" r:id="rId1"/>
    <sheet name="PAA VR0 -2025 UAECOB BCS" sheetId="1" r:id="rId2"/>
    <sheet name="Control PAA Vr0" sheetId="9" state="hidden" r:id="rId3"/>
    <sheet name="Distribución Pptal Inv" sheetId="6" state="hidden" r:id="rId4"/>
    <sheet name="TD" sheetId="4" state="hidden" r:id="rId5"/>
    <sheet name="resumen" sheetId="2" state="hidden" r:id="rId6"/>
  </sheets>
  <externalReferences>
    <externalReference r:id="rId7"/>
  </externalReferences>
  <definedNames>
    <definedName name="_xlnm._FilterDatabase" localSheetId="1" hidden="1">'PAA VR0 -2025 UAECOB BCS'!$B$10:$AC$861</definedName>
    <definedName name="_xlnm._FilterDatabase" localSheetId="4" hidden="1">TD!$K$45:$L$45</definedName>
    <definedName name="Sec_Prog_MGA">[1]MGA!$A$7990:$A$8085</definedName>
  </definedNames>
  <calcPr calcId="191029"/>
  <pivotCaches>
    <pivotCache cacheId="2" r:id="rId8"/>
    <pivotCache cacheId="3"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65" i="1" l="1"/>
  <c r="T510" i="1"/>
  <c r="T509" i="1"/>
  <c r="T508" i="1"/>
  <c r="T507" i="1"/>
  <c r="T506" i="1"/>
  <c r="T505" i="1"/>
  <c r="T504" i="1"/>
  <c r="T503" i="1"/>
  <c r="T502" i="1"/>
  <c r="T501" i="1"/>
  <c r="T500" i="1"/>
  <c r="T499" i="1"/>
  <c r="T498" i="1"/>
  <c r="T497" i="1"/>
  <c r="T496" i="1"/>
  <c r="T495" i="1"/>
  <c r="T494" i="1"/>
  <c r="T493" i="1"/>
  <c r="T492" i="1"/>
  <c r="T491" i="1"/>
  <c r="T490" i="1"/>
  <c r="T489" i="1"/>
  <c r="T358" i="1"/>
  <c r="T164" i="1"/>
  <c r="T163" i="1"/>
  <c r="W565" i="1"/>
  <c r="W510" i="1"/>
  <c r="W509" i="1"/>
  <c r="W508" i="1"/>
  <c r="W507" i="1"/>
  <c r="W506" i="1"/>
  <c r="W505" i="1"/>
  <c r="W504" i="1"/>
  <c r="W503" i="1"/>
  <c r="W502" i="1"/>
  <c r="W501" i="1"/>
  <c r="W500" i="1"/>
  <c r="W499" i="1"/>
  <c r="W498" i="1"/>
  <c r="W497" i="1"/>
  <c r="W496" i="1"/>
  <c r="W495" i="1"/>
  <c r="W494" i="1"/>
  <c r="W493" i="1"/>
  <c r="W492" i="1"/>
  <c r="W491" i="1"/>
  <c r="W490" i="1"/>
  <c r="W489" i="1"/>
  <c r="W358" i="1"/>
  <c r="W164" i="1"/>
  <c r="W163" i="1"/>
  <c r="W418" i="1" l="1"/>
  <c r="P358" i="1" l="1"/>
  <c r="Q358" i="1"/>
  <c r="R358" i="1"/>
  <c r="U358" i="1"/>
  <c r="X358" i="1"/>
  <c r="Z358" i="1" l="1"/>
  <c r="Y358" i="1"/>
  <c r="AA358" i="1" s="1"/>
  <c r="P11" i="1" l="1"/>
  <c r="Q11" i="1"/>
  <c r="R11" i="1"/>
  <c r="T11" i="1"/>
  <c r="P12" i="1"/>
  <c r="Q12" i="1"/>
  <c r="R12" i="1"/>
  <c r="T12" i="1"/>
  <c r="P13" i="1"/>
  <c r="Q13" i="1"/>
  <c r="R13" i="1"/>
  <c r="T13" i="1"/>
  <c r="P14" i="1"/>
  <c r="Q14" i="1"/>
  <c r="R14" i="1"/>
  <c r="T14" i="1"/>
  <c r="P15" i="1"/>
  <c r="Q15" i="1"/>
  <c r="R15" i="1"/>
  <c r="T15" i="1"/>
  <c r="P16" i="1"/>
  <c r="Q16" i="1"/>
  <c r="R16" i="1"/>
  <c r="T16" i="1"/>
  <c r="P17" i="1"/>
  <c r="Q17" i="1"/>
  <c r="R17" i="1"/>
  <c r="T17" i="1"/>
  <c r="P18" i="1"/>
  <c r="Q18" i="1"/>
  <c r="R18" i="1"/>
  <c r="T18" i="1"/>
  <c r="P19" i="1"/>
  <c r="Q19" i="1"/>
  <c r="R19" i="1"/>
  <c r="T19" i="1"/>
  <c r="P20" i="1"/>
  <c r="Q20" i="1"/>
  <c r="R20" i="1"/>
  <c r="T20" i="1"/>
  <c r="P21" i="1"/>
  <c r="Q21" i="1"/>
  <c r="R21" i="1"/>
  <c r="T21" i="1"/>
  <c r="P22" i="1"/>
  <c r="Q22" i="1"/>
  <c r="R22" i="1"/>
  <c r="T22" i="1"/>
  <c r="P23" i="1"/>
  <c r="Q23" i="1"/>
  <c r="R23" i="1"/>
  <c r="T23" i="1"/>
  <c r="P24" i="1"/>
  <c r="Q24" i="1"/>
  <c r="R24" i="1"/>
  <c r="T24" i="1"/>
  <c r="P25" i="1"/>
  <c r="Q25" i="1"/>
  <c r="R25" i="1"/>
  <c r="T25" i="1"/>
  <c r="P26" i="1"/>
  <c r="Q26" i="1"/>
  <c r="R26" i="1"/>
  <c r="T26" i="1"/>
  <c r="P27" i="1"/>
  <c r="Q27" i="1"/>
  <c r="R27" i="1"/>
  <c r="T27" i="1"/>
  <c r="P28" i="1"/>
  <c r="Q28" i="1"/>
  <c r="R28" i="1"/>
  <c r="T28" i="1"/>
  <c r="P29" i="1"/>
  <c r="Q29" i="1"/>
  <c r="R29" i="1"/>
  <c r="T29" i="1"/>
  <c r="P30" i="1"/>
  <c r="Q30" i="1"/>
  <c r="R30" i="1"/>
  <c r="T30" i="1"/>
  <c r="P31" i="1"/>
  <c r="Q31" i="1"/>
  <c r="R31" i="1"/>
  <c r="T31" i="1"/>
  <c r="P32" i="1"/>
  <c r="Q32" i="1"/>
  <c r="R32" i="1"/>
  <c r="T32" i="1"/>
  <c r="P33" i="1"/>
  <c r="Q33" i="1"/>
  <c r="R33" i="1"/>
  <c r="T33" i="1"/>
  <c r="P34" i="1"/>
  <c r="Q34" i="1"/>
  <c r="R34" i="1"/>
  <c r="T34" i="1"/>
  <c r="P35" i="1"/>
  <c r="Q35" i="1"/>
  <c r="R35" i="1"/>
  <c r="T35" i="1"/>
  <c r="P36" i="1"/>
  <c r="Q36" i="1"/>
  <c r="R36" i="1"/>
  <c r="T36" i="1"/>
  <c r="P37" i="1"/>
  <c r="Q37" i="1"/>
  <c r="R37" i="1"/>
  <c r="T37" i="1"/>
  <c r="P38" i="1"/>
  <c r="Q38" i="1"/>
  <c r="R38" i="1"/>
  <c r="T38" i="1"/>
  <c r="P39" i="1"/>
  <c r="Q39" i="1"/>
  <c r="R39" i="1"/>
  <c r="T39" i="1"/>
  <c r="P40" i="1"/>
  <c r="Q40" i="1"/>
  <c r="R40" i="1"/>
  <c r="T40" i="1"/>
  <c r="P41" i="1"/>
  <c r="Q41" i="1"/>
  <c r="R41" i="1"/>
  <c r="T41" i="1"/>
  <c r="P42" i="1"/>
  <c r="Q42" i="1"/>
  <c r="R42" i="1"/>
  <c r="T42" i="1"/>
  <c r="P43" i="1"/>
  <c r="Q43" i="1"/>
  <c r="R43" i="1"/>
  <c r="T43" i="1"/>
  <c r="P44" i="1"/>
  <c r="Q44" i="1"/>
  <c r="R44" i="1"/>
  <c r="T44" i="1"/>
  <c r="P45" i="1"/>
  <c r="Q45" i="1"/>
  <c r="R45" i="1"/>
  <c r="T45" i="1"/>
  <c r="P46" i="1"/>
  <c r="Q46" i="1"/>
  <c r="R46" i="1"/>
  <c r="T46" i="1"/>
  <c r="P47" i="1"/>
  <c r="Q47" i="1"/>
  <c r="R47" i="1"/>
  <c r="T47" i="1"/>
  <c r="P48" i="1"/>
  <c r="Q48" i="1"/>
  <c r="R48" i="1"/>
  <c r="T48" i="1"/>
  <c r="P49" i="1"/>
  <c r="Q49" i="1"/>
  <c r="R49" i="1"/>
  <c r="T49" i="1"/>
  <c r="P50" i="1"/>
  <c r="Q50" i="1"/>
  <c r="R50" i="1"/>
  <c r="T50" i="1"/>
  <c r="P51" i="1"/>
  <c r="Q51" i="1"/>
  <c r="R51" i="1"/>
  <c r="T51" i="1"/>
  <c r="P52" i="1"/>
  <c r="Q52" i="1"/>
  <c r="R52" i="1"/>
  <c r="T52" i="1"/>
  <c r="P53" i="1"/>
  <c r="Q53" i="1"/>
  <c r="R53" i="1"/>
  <c r="T53" i="1"/>
  <c r="P54" i="1"/>
  <c r="Q54" i="1"/>
  <c r="R54" i="1"/>
  <c r="T54" i="1"/>
  <c r="P55" i="1"/>
  <c r="Q55" i="1"/>
  <c r="R55" i="1"/>
  <c r="T55" i="1"/>
  <c r="P56" i="1"/>
  <c r="Q56" i="1"/>
  <c r="R56" i="1"/>
  <c r="T56" i="1"/>
  <c r="P57" i="1"/>
  <c r="Q57" i="1"/>
  <c r="R57" i="1"/>
  <c r="T57" i="1"/>
  <c r="P58" i="1"/>
  <c r="Q58" i="1"/>
  <c r="R58" i="1"/>
  <c r="T58" i="1"/>
  <c r="P59" i="1"/>
  <c r="Q59" i="1"/>
  <c r="R59" i="1"/>
  <c r="T59" i="1"/>
  <c r="P60" i="1"/>
  <c r="Q60" i="1"/>
  <c r="R60" i="1"/>
  <c r="T60" i="1"/>
  <c r="P61" i="1"/>
  <c r="Q61" i="1"/>
  <c r="R61" i="1"/>
  <c r="T61" i="1"/>
  <c r="P62" i="1"/>
  <c r="Q62" i="1"/>
  <c r="R62" i="1"/>
  <c r="T62" i="1"/>
  <c r="P63" i="1"/>
  <c r="Q63" i="1"/>
  <c r="R63" i="1"/>
  <c r="T63" i="1"/>
  <c r="P64" i="1"/>
  <c r="Q64" i="1"/>
  <c r="R64" i="1"/>
  <c r="T64" i="1"/>
  <c r="P65" i="1"/>
  <c r="Q65" i="1"/>
  <c r="R65" i="1"/>
  <c r="T65" i="1"/>
  <c r="P66" i="1"/>
  <c r="Q66" i="1"/>
  <c r="R66" i="1"/>
  <c r="T66" i="1"/>
  <c r="P67" i="1"/>
  <c r="Q67" i="1"/>
  <c r="R67" i="1"/>
  <c r="T67" i="1"/>
  <c r="P68" i="1"/>
  <c r="Q68" i="1"/>
  <c r="R68" i="1"/>
  <c r="T68" i="1"/>
  <c r="P69" i="1"/>
  <c r="Q69" i="1"/>
  <c r="R69" i="1"/>
  <c r="T69" i="1"/>
  <c r="P70" i="1"/>
  <c r="Q70" i="1"/>
  <c r="R70" i="1"/>
  <c r="T70" i="1"/>
  <c r="P71" i="1"/>
  <c r="Q71" i="1"/>
  <c r="R71" i="1"/>
  <c r="T71" i="1"/>
  <c r="P72" i="1"/>
  <c r="Q72" i="1"/>
  <c r="R72" i="1"/>
  <c r="T72" i="1"/>
  <c r="P73" i="1"/>
  <c r="Q73" i="1"/>
  <c r="R73" i="1"/>
  <c r="T73" i="1"/>
  <c r="P74" i="1"/>
  <c r="Q74" i="1"/>
  <c r="R74" i="1"/>
  <c r="T74" i="1"/>
  <c r="P75" i="1"/>
  <c r="Q75" i="1"/>
  <c r="R75" i="1"/>
  <c r="T75" i="1"/>
  <c r="P76" i="1"/>
  <c r="Q76" i="1"/>
  <c r="R76" i="1"/>
  <c r="T76" i="1"/>
  <c r="P77" i="1"/>
  <c r="Q77" i="1"/>
  <c r="R77" i="1"/>
  <c r="T77" i="1"/>
  <c r="P78" i="1"/>
  <c r="Q78" i="1"/>
  <c r="R78" i="1"/>
  <c r="T78" i="1"/>
  <c r="P79" i="1"/>
  <c r="Q79" i="1"/>
  <c r="R79" i="1"/>
  <c r="T79" i="1"/>
  <c r="P80" i="1"/>
  <c r="Q80" i="1"/>
  <c r="R80" i="1"/>
  <c r="T80" i="1"/>
  <c r="P81" i="1"/>
  <c r="Q81" i="1"/>
  <c r="R81" i="1"/>
  <c r="T81" i="1"/>
  <c r="P82" i="1"/>
  <c r="Q82" i="1"/>
  <c r="R82" i="1"/>
  <c r="T82" i="1"/>
  <c r="P83" i="1"/>
  <c r="Q83" i="1"/>
  <c r="R83" i="1"/>
  <c r="T83" i="1"/>
  <c r="P84" i="1"/>
  <c r="Q84" i="1"/>
  <c r="R84" i="1"/>
  <c r="T84" i="1"/>
  <c r="P85" i="1"/>
  <c r="Q85" i="1"/>
  <c r="R85" i="1"/>
  <c r="T85" i="1"/>
  <c r="P86" i="1"/>
  <c r="Q86" i="1"/>
  <c r="R86" i="1"/>
  <c r="T86" i="1"/>
  <c r="P87" i="1"/>
  <c r="Q87" i="1"/>
  <c r="R87" i="1"/>
  <c r="T87" i="1"/>
  <c r="P88" i="1"/>
  <c r="Q88" i="1"/>
  <c r="R88" i="1"/>
  <c r="T88" i="1"/>
  <c r="P89" i="1"/>
  <c r="Q89" i="1"/>
  <c r="R89" i="1"/>
  <c r="T89" i="1"/>
  <c r="P90" i="1"/>
  <c r="Q90" i="1"/>
  <c r="R90" i="1"/>
  <c r="T90" i="1"/>
  <c r="P91" i="1"/>
  <c r="Q91" i="1"/>
  <c r="R91" i="1"/>
  <c r="T91" i="1"/>
  <c r="P92" i="1"/>
  <c r="Q92" i="1"/>
  <c r="R92" i="1"/>
  <c r="T92" i="1"/>
  <c r="P93" i="1"/>
  <c r="Q93" i="1"/>
  <c r="R93" i="1"/>
  <c r="T93" i="1"/>
  <c r="P94" i="1"/>
  <c r="Q94" i="1"/>
  <c r="R94" i="1"/>
  <c r="T94" i="1"/>
  <c r="P95" i="1"/>
  <c r="Q95" i="1"/>
  <c r="R95" i="1"/>
  <c r="T95" i="1"/>
  <c r="P96" i="1"/>
  <c r="Q96" i="1"/>
  <c r="R96" i="1"/>
  <c r="T96" i="1"/>
  <c r="P97" i="1"/>
  <c r="Q97" i="1"/>
  <c r="R97" i="1"/>
  <c r="T97" i="1"/>
  <c r="P98" i="1"/>
  <c r="Q98" i="1"/>
  <c r="R98" i="1"/>
  <c r="T98" i="1"/>
  <c r="P99" i="1"/>
  <c r="Q99" i="1"/>
  <c r="R99" i="1"/>
  <c r="T99" i="1"/>
  <c r="P100" i="1"/>
  <c r="Q100" i="1"/>
  <c r="R100" i="1"/>
  <c r="T100" i="1"/>
  <c r="P101" i="1"/>
  <c r="Q101" i="1"/>
  <c r="R101" i="1"/>
  <c r="T101" i="1"/>
  <c r="P102" i="1"/>
  <c r="Q102" i="1"/>
  <c r="R102" i="1"/>
  <c r="T102" i="1"/>
  <c r="P103" i="1"/>
  <c r="Q103" i="1"/>
  <c r="R103" i="1"/>
  <c r="T103" i="1"/>
  <c r="P104" i="1"/>
  <c r="Q104" i="1"/>
  <c r="R104" i="1"/>
  <c r="T104" i="1"/>
  <c r="P105" i="1"/>
  <c r="Q105" i="1"/>
  <c r="R105" i="1"/>
  <c r="T105" i="1"/>
  <c r="P106" i="1"/>
  <c r="Q106" i="1"/>
  <c r="R106" i="1"/>
  <c r="T106" i="1"/>
  <c r="P107" i="1"/>
  <c r="Q107" i="1"/>
  <c r="R107" i="1"/>
  <c r="T107" i="1"/>
  <c r="P108" i="1"/>
  <c r="Q108" i="1"/>
  <c r="R108" i="1"/>
  <c r="T108" i="1"/>
  <c r="P109" i="1"/>
  <c r="Q109" i="1"/>
  <c r="R109" i="1"/>
  <c r="T109" i="1"/>
  <c r="P110" i="1"/>
  <c r="Q110" i="1"/>
  <c r="R110" i="1"/>
  <c r="T110" i="1"/>
  <c r="P111" i="1"/>
  <c r="Q111" i="1"/>
  <c r="R111" i="1"/>
  <c r="T111" i="1"/>
  <c r="P112" i="1"/>
  <c r="Q112" i="1"/>
  <c r="R112" i="1"/>
  <c r="T112" i="1"/>
  <c r="P113" i="1"/>
  <c r="Q113" i="1"/>
  <c r="R113" i="1"/>
  <c r="T113" i="1"/>
  <c r="P114" i="1"/>
  <c r="Q114" i="1"/>
  <c r="R114" i="1"/>
  <c r="T114" i="1"/>
  <c r="P115" i="1"/>
  <c r="Q115" i="1"/>
  <c r="R115" i="1"/>
  <c r="T115" i="1"/>
  <c r="P116" i="1"/>
  <c r="Q116" i="1"/>
  <c r="R116" i="1"/>
  <c r="T116" i="1"/>
  <c r="P117" i="1"/>
  <c r="Q117" i="1"/>
  <c r="R117" i="1"/>
  <c r="T117" i="1"/>
  <c r="P118" i="1"/>
  <c r="Q118" i="1"/>
  <c r="R118" i="1"/>
  <c r="T118" i="1"/>
  <c r="P119" i="1"/>
  <c r="Q119" i="1"/>
  <c r="R119" i="1"/>
  <c r="T119" i="1"/>
  <c r="P120" i="1"/>
  <c r="Q120" i="1"/>
  <c r="R120" i="1"/>
  <c r="T120" i="1"/>
  <c r="P121" i="1"/>
  <c r="Q121" i="1"/>
  <c r="R121" i="1"/>
  <c r="T121" i="1"/>
  <c r="P122" i="1"/>
  <c r="Q122" i="1"/>
  <c r="R122" i="1"/>
  <c r="T122" i="1"/>
  <c r="P123" i="1"/>
  <c r="Q123" i="1"/>
  <c r="R123" i="1"/>
  <c r="T123" i="1"/>
  <c r="P124" i="1"/>
  <c r="Q124" i="1"/>
  <c r="R124" i="1"/>
  <c r="T124" i="1"/>
  <c r="P125" i="1"/>
  <c r="Q125" i="1"/>
  <c r="R125" i="1"/>
  <c r="T125" i="1"/>
  <c r="P126" i="1"/>
  <c r="Q126" i="1"/>
  <c r="R126" i="1"/>
  <c r="T126" i="1"/>
  <c r="P127" i="1"/>
  <c r="Q127" i="1"/>
  <c r="R127" i="1"/>
  <c r="T127" i="1"/>
  <c r="P128" i="1"/>
  <c r="Q128" i="1"/>
  <c r="R128" i="1"/>
  <c r="T128" i="1"/>
  <c r="P129" i="1"/>
  <c r="Q129" i="1"/>
  <c r="R129" i="1"/>
  <c r="T129" i="1"/>
  <c r="P130" i="1"/>
  <c r="Q130" i="1"/>
  <c r="R130" i="1"/>
  <c r="T130" i="1"/>
  <c r="P131" i="1"/>
  <c r="Q131" i="1"/>
  <c r="R131" i="1"/>
  <c r="T131" i="1"/>
  <c r="P132" i="1"/>
  <c r="Q132" i="1"/>
  <c r="R132" i="1"/>
  <c r="T132" i="1"/>
  <c r="P133" i="1"/>
  <c r="Q133" i="1"/>
  <c r="R133" i="1"/>
  <c r="T133" i="1"/>
  <c r="P134" i="1"/>
  <c r="Q134" i="1"/>
  <c r="R134" i="1"/>
  <c r="T134" i="1"/>
  <c r="P135" i="1"/>
  <c r="Q135" i="1"/>
  <c r="R135" i="1"/>
  <c r="T135" i="1"/>
  <c r="P136" i="1"/>
  <c r="Q136" i="1"/>
  <c r="R136" i="1"/>
  <c r="T136" i="1"/>
  <c r="P137" i="1"/>
  <c r="Q137" i="1"/>
  <c r="R137" i="1"/>
  <c r="T137" i="1"/>
  <c r="P138" i="1"/>
  <c r="Q138" i="1"/>
  <c r="R138" i="1"/>
  <c r="T138" i="1"/>
  <c r="P139" i="1"/>
  <c r="Q139" i="1"/>
  <c r="R139" i="1"/>
  <c r="T139" i="1"/>
  <c r="P140" i="1"/>
  <c r="Q140" i="1"/>
  <c r="R140" i="1"/>
  <c r="T140" i="1"/>
  <c r="P141" i="1"/>
  <c r="Q141" i="1"/>
  <c r="R141" i="1"/>
  <c r="T141" i="1"/>
  <c r="P142" i="1"/>
  <c r="Q142" i="1"/>
  <c r="R142" i="1"/>
  <c r="T142" i="1"/>
  <c r="P143" i="1"/>
  <c r="Q143" i="1"/>
  <c r="R143" i="1"/>
  <c r="T143" i="1"/>
  <c r="P144" i="1"/>
  <c r="Q144" i="1"/>
  <c r="R144" i="1"/>
  <c r="T144" i="1"/>
  <c r="P145" i="1"/>
  <c r="Q145" i="1"/>
  <c r="R145" i="1"/>
  <c r="T145" i="1"/>
  <c r="P146" i="1"/>
  <c r="Q146" i="1"/>
  <c r="R146" i="1"/>
  <c r="T146" i="1"/>
  <c r="P147" i="1"/>
  <c r="Q147" i="1"/>
  <c r="R147" i="1"/>
  <c r="T147" i="1"/>
  <c r="P148" i="1"/>
  <c r="Q148" i="1"/>
  <c r="R148" i="1"/>
  <c r="T148" i="1"/>
  <c r="P149" i="1"/>
  <c r="Q149" i="1"/>
  <c r="R149" i="1"/>
  <c r="T149" i="1"/>
  <c r="P150" i="1"/>
  <c r="Q150" i="1"/>
  <c r="R150" i="1"/>
  <c r="T150" i="1"/>
  <c r="P151" i="1"/>
  <c r="Q151" i="1"/>
  <c r="R151" i="1"/>
  <c r="T151" i="1"/>
  <c r="P152" i="1"/>
  <c r="Q152" i="1"/>
  <c r="R152" i="1"/>
  <c r="T152" i="1"/>
  <c r="P153" i="1"/>
  <c r="Q153" i="1"/>
  <c r="R153" i="1"/>
  <c r="T153" i="1"/>
  <c r="P154" i="1"/>
  <c r="Q154" i="1"/>
  <c r="R154" i="1"/>
  <c r="T154" i="1"/>
  <c r="P155" i="1"/>
  <c r="Q155" i="1"/>
  <c r="R155" i="1"/>
  <c r="T155" i="1"/>
  <c r="P156" i="1"/>
  <c r="Q156" i="1"/>
  <c r="R156" i="1"/>
  <c r="T156" i="1"/>
  <c r="P157" i="1"/>
  <c r="Q157" i="1"/>
  <c r="R157" i="1"/>
  <c r="T157" i="1"/>
  <c r="P158" i="1"/>
  <c r="Q158" i="1"/>
  <c r="R158" i="1"/>
  <c r="T158" i="1"/>
  <c r="P159" i="1"/>
  <c r="Q159" i="1"/>
  <c r="R159" i="1"/>
  <c r="T159" i="1"/>
  <c r="P160" i="1"/>
  <c r="Q160" i="1"/>
  <c r="R160" i="1"/>
  <c r="T160" i="1"/>
  <c r="P161" i="1"/>
  <c r="Q161" i="1"/>
  <c r="R161" i="1"/>
  <c r="T161" i="1"/>
  <c r="P162" i="1"/>
  <c r="Q162" i="1"/>
  <c r="R162" i="1"/>
  <c r="T162" i="1"/>
  <c r="P163" i="1"/>
  <c r="Q163" i="1"/>
  <c r="R163" i="1"/>
  <c r="P164" i="1"/>
  <c r="Q164" i="1"/>
  <c r="R164" i="1"/>
  <c r="P165" i="1"/>
  <c r="Q165" i="1"/>
  <c r="R165" i="1"/>
  <c r="T165" i="1"/>
  <c r="P166" i="1"/>
  <c r="Q166" i="1"/>
  <c r="R166" i="1"/>
  <c r="T166" i="1"/>
  <c r="P167" i="1"/>
  <c r="Q167" i="1"/>
  <c r="R167" i="1"/>
  <c r="T167" i="1"/>
  <c r="P168" i="1"/>
  <c r="Q168" i="1"/>
  <c r="R168" i="1"/>
  <c r="T168" i="1"/>
  <c r="P169" i="1"/>
  <c r="Q169" i="1"/>
  <c r="R169" i="1"/>
  <c r="T169" i="1"/>
  <c r="P170" i="1"/>
  <c r="Q170" i="1"/>
  <c r="R170" i="1"/>
  <c r="T170" i="1"/>
  <c r="P171" i="1"/>
  <c r="Q171" i="1"/>
  <c r="R171" i="1"/>
  <c r="T171" i="1"/>
  <c r="P172" i="1"/>
  <c r="Q172" i="1"/>
  <c r="R172" i="1"/>
  <c r="T172" i="1"/>
  <c r="P173" i="1"/>
  <c r="Q173" i="1"/>
  <c r="R173" i="1"/>
  <c r="T173" i="1"/>
  <c r="P174" i="1"/>
  <c r="Q174" i="1"/>
  <c r="R174" i="1"/>
  <c r="T174" i="1"/>
  <c r="P175" i="1"/>
  <c r="Q175" i="1"/>
  <c r="R175" i="1"/>
  <c r="T175" i="1"/>
  <c r="P176" i="1"/>
  <c r="Q176" i="1"/>
  <c r="R176" i="1"/>
  <c r="T176" i="1"/>
  <c r="P177" i="1"/>
  <c r="Q177" i="1"/>
  <c r="R177" i="1"/>
  <c r="T177" i="1"/>
  <c r="P178" i="1"/>
  <c r="Q178" i="1"/>
  <c r="R178" i="1"/>
  <c r="T178" i="1"/>
  <c r="P179" i="1"/>
  <c r="Q179" i="1"/>
  <c r="R179" i="1"/>
  <c r="T179" i="1"/>
  <c r="P180" i="1"/>
  <c r="Q180" i="1"/>
  <c r="R180" i="1"/>
  <c r="T180" i="1"/>
  <c r="P181" i="1"/>
  <c r="Q181" i="1"/>
  <c r="R181" i="1"/>
  <c r="T181" i="1"/>
  <c r="P182" i="1"/>
  <c r="Q182" i="1"/>
  <c r="R182" i="1"/>
  <c r="T182" i="1"/>
  <c r="P183" i="1"/>
  <c r="Q183" i="1"/>
  <c r="R183" i="1"/>
  <c r="T183" i="1"/>
  <c r="P184" i="1"/>
  <c r="Q184" i="1"/>
  <c r="R184" i="1"/>
  <c r="T184" i="1"/>
  <c r="P185" i="1"/>
  <c r="Q185" i="1"/>
  <c r="R185" i="1"/>
  <c r="T185" i="1"/>
  <c r="P186" i="1"/>
  <c r="Q186" i="1"/>
  <c r="R186" i="1"/>
  <c r="T186" i="1"/>
  <c r="P187" i="1"/>
  <c r="Q187" i="1"/>
  <c r="R187" i="1"/>
  <c r="T187" i="1"/>
  <c r="P188" i="1"/>
  <c r="Q188" i="1"/>
  <c r="R188" i="1"/>
  <c r="T188" i="1"/>
  <c r="P189" i="1"/>
  <c r="Q189" i="1"/>
  <c r="R189" i="1"/>
  <c r="T189" i="1"/>
  <c r="P190" i="1"/>
  <c r="Q190" i="1"/>
  <c r="R190" i="1"/>
  <c r="T190" i="1"/>
  <c r="P191" i="1"/>
  <c r="Q191" i="1"/>
  <c r="R191" i="1"/>
  <c r="T191" i="1"/>
  <c r="P192" i="1"/>
  <c r="Q192" i="1"/>
  <c r="R192" i="1"/>
  <c r="T192" i="1"/>
  <c r="P193" i="1"/>
  <c r="Q193" i="1"/>
  <c r="R193" i="1"/>
  <c r="T193" i="1"/>
  <c r="P194" i="1"/>
  <c r="Q194" i="1"/>
  <c r="R194" i="1"/>
  <c r="T194" i="1"/>
  <c r="P195" i="1"/>
  <c r="Q195" i="1"/>
  <c r="R195" i="1"/>
  <c r="T195" i="1"/>
  <c r="P196" i="1"/>
  <c r="Q196" i="1"/>
  <c r="R196" i="1"/>
  <c r="T196" i="1"/>
  <c r="P197" i="1"/>
  <c r="Q197" i="1"/>
  <c r="R197" i="1"/>
  <c r="T197" i="1"/>
  <c r="P198" i="1"/>
  <c r="Q198" i="1"/>
  <c r="R198" i="1"/>
  <c r="T198" i="1"/>
  <c r="P199" i="1"/>
  <c r="Q199" i="1"/>
  <c r="R199" i="1"/>
  <c r="T199" i="1"/>
  <c r="P200" i="1"/>
  <c r="Q200" i="1"/>
  <c r="R200" i="1"/>
  <c r="T200" i="1"/>
  <c r="P201" i="1"/>
  <c r="Q201" i="1"/>
  <c r="R201" i="1"/>
  <c r="T201" i="1"/>
  <c r="P202" i="1"/>
  <c r="Q202" i="1"/>
  <c r="R202" i="1"/>
  <c r="T202" i="1"/>
  <c r="P203" i="1"/>
  <c r="Q203" i="1"/>
  <c r="R203" i="1"/>
  <c r="T203" i="1"/>
  <c r="P204" i="1"/>
  <c r="Q204" i="1"/>
  <c r="R204" i="1"/>
  <c r="T204" i="1"/>
  <c r="P205" i="1"/>
  <c r="Q205" i="1"/>
  <c r="R205" i="1"/>
  <c r="T205" i="1"/>
  <c r="P206" i="1"/>
  <c r="Q206" i="1"/>
  <c r="R206" i="1"/>
  <c r="T206" i="1"/>
  <c r="P207" i="1"/>
  <c r="Q207" i="1"/>
  <c r="R207" i="1"/>
  <c r="T207" i="1"/>
  <c r="P208" i="1"/>
  <c r="Q208" i="1"/>
  <c r="R208" i="1"/>
  <c r="T208" i="1"/>
  <c r="P209" i="1"/>
  <c r="Q209" i="1"/>
  <c r="R209" i="1"/>
  <c r="T209" i="1"/>
  <c r="P210" i="1"/>
  <c r="Q210" i="1"/>
  <c r="R210" i="1"/>
  <c r="T210" i="1"/>
  <c r="P211" i="1"/>
  <c r="Q211" i="1"/>
  <c r="R211" i="1"/>
  <c r="T211" i="1"/>
  <c r="P212" i="1"/>
  <c r="Q212" i="1"/>
  <c r="R212" i="1"/>
  <c r="T212" i="1"/>
  <c r="P213" i="1"/>
  <c r="Q213" i="1"/>
  <c r="R213" i="1"/>
  <c r="T213" i="1"/>
  <c r="P214" i="1"/>
  <c r="Q214" i="1"/>
  <c r="R214" i="1"/>
  <c r="T214" i="1"/>
  <c r="P215" i="1"/>
  <c r="Q215" i="1"/>
  <c r="R215" i="1"/>
  <c r="T215" i="1"/>
  <c r="P216" i="1"/>
  <c r="Q216" i="1"/>
  <c r="R216" i="1"/>
  <c r="T216" i="1"/>
  <c r="P217" i="1"/>
  <c r="Q217" i="1"/>
  <c r="R217" i="1"/>
  <c r="T217" i="1"/>
  <c r="P218" i="1"/>
  <c r="Q218" i="1"/>
  <c r="R218" i="1"/>
  <c r="T218" i="1"/>
  <c r="P219" i="1"/>
  <c r="Q219" i="1"/>
  <c r="R219" i="1"/>
  <c r="T219" i="1"/>
  <c r="P220" i="1"/>
  <c r="Q220" i="1"/>
  <c r="R220" i="1"/>
  <c r="T220" i="1"/>
  <c r="P221" i="1"/>
  <c r="Q221" i="1"/>
  <c r="R221" i="1"/>
  <c r="T221" i="1"/>
  <c r="P222" i="1"/>
  <c r="Q222" i="1"/>
  <c r="R222" i="1"/>
  <c r="T222" i="1"/>
  <c r="P223" i="1"/>
  <c r="Q223" i="1"/>
  <c r="R223" i="1"/>
  <c r="T223" i="1"/>
  <c r="P224" i="1"/>
  <c r="Q224" i="1"/>
  <c r="R224" i="1"/>
  <c r="T224" i="1"/>
  <c r="P225" i="1"/>
  <c r="Q225" i="1"/>
  <c r="R225" i="1"/>
  <c r="T225" i="1"/>
  <c r="P226" i="1"/>
  <c r="Q226" i="1"/>
  <c r="R226" i="1"/>
  <c r="T226" i="1"/>
  <c r="P227" i="1"/>
  <c r="Q227" i="1"/>
  <c r="R227" i="1"/>
  <c r="T227" i="1"/>
  <c r="P228" i="1"/>
  <c r="Q228" i="1"/>
  <c r="R228" i="1"/>
  <c r="T228" i="1"/>
  <c r="P229" i="1"/>
  <c r="Q229" i="1"/>
  <c r="R229" i="1"/>
  <c r="T229" i="1"/>
  <c r="P230" i="1"/>
  <c r="Q230" i="1"/>
  <c r="R230" i="1"/>
  <c r="T230" i="1"/>
  <c r="P231" i="1"/>
  <c r="Q231" i="1"/>
  <c r="R231" i="1"/>
  <c r="T231" i="1"/>
  <c r="P232" i="1"/>
  <c r="Q232" i="1"/>
  <c r="R232" i="1"/>
  <c r="T232" i="1"/>
  <c r="P233" i="1"/>
  <c r="Q233" i="1"/>
  <c r="R233" i="1"/>
  <c r="T233" i="1"/>
  <c r="P234" i="1"/>
  <c r="Q234" i="1"/>
  <c r="R234" i="1"/>
  <c r="T234" i="1"/>
  <c r="P235" i="1"/>
  <c r="Q235" i="1"/>
  <c r="R235" i="1"/>
  <c r="T235" i="1"/>
  <c r="P236" i="1"/>
  <c r="Q236" i="1"/>
  <c r="R236" i="1"/>
  <c r="T236" i="1"/>
  <c r="P237" i="1"/>
  <c r="Q237" i="1"/>
  <c r="R237" i="1"/>
  <c r="T237" i="1"/>
  <c r="P238" i="1"/>
  <c r="Q238" i="1"/>
  <c r="R238" i="1"/>
  <c r="T238" i="1"/>
  <c r="P239" i="1"/>
  <c r="Q239" i="1"/>
  <c r="R239" i="1"/>
  <c r="T239" i="1"/>
  <c r="P240" i="1"/>
  <c r="Q240" i="1"/>
  <c r="R240" i="1"/>
  <c r="T240" i="1"/>
  <c r="P241" i="1"/>
  <c r="Q241" i="1"/>
  <c r="R241" i="1"/>
  <c r="T241" i="1"/>
  <c r="P242" i="1"/>
  <c r="Q242" i="1"/>
  <c r="R242" i="1"/>
  <c r="T242" i="1"/>
  <c r="P243" i="1"/>
  <c r="Q243" i="1"/>
  <c r="R243" i="1"/>
  <c r="T243" i="1"/>
  <c r="P244" i="1"/>
  <c r="Q244" i="1"/>
  <c r="R244" i="1"/>
  <c r="T244" i="1"/>
  <c r="P245" i="1"/>
  <c r="Q245" i="1"/>
  <c r="R245" i="1"/>
  <c r="T245" i="1"/>
  <c r="P246" i="1"/>
  <c r="Q246" i="1"/>
  <c r="R246" i="1"/>
  <c r="T246" i="1"/>
  <c r="P247" i="1"/>
  <c r="Q247" i="1"/>
  <c r="R247" i="1"/>
  <c r="T247" i="1"/>
  <c r="P248" i="1"/>
  <c r="Q248" i="1"/>
  <c r="R248" i="1"/>
  <c r="T248" i="1"/>
  <c r="P249" i="1"/>
  <c r="Q249" i="1"/>
  <c r="R249" i="1"/>
  <c r="T249" i="1"/>
  <c r="P250" i="1"/>
  <c r="Q250" i="1"/>
  <c r="R250" i="1"/>
  <c r="T250" i="1"/>
  <c r="P251" i="1"/>
  <c r="Q251" i="1"/>
  <c r="R251" i="1"/>
  <c r="T251" i="1"/>
  <c r="P252" i="1"/>
  <c r="Q252" i="1"/>
  <c r="R252" i="1"/>
  <c r="T252" i="1"/>
  <c r="P253" i="1"/>
  <c r="Q253" i="1"/>
  <c r="R253" i="1"/>
  <c r="T253" i="1"/>
  <c r="P254" i="1"/>
  <c r="Q254" i="1"/>
  <c r="R254" i="1"/>
  <c r="T254" i="1"/>
  <c r="P255" i="1"/>
  <c r="Q255" i="1"/>
  <c r="R255" i="1"/>
  <c r="T255" i="1"/>
  <c r="P256" i="1"/>
  <c r="Q256" i="1"/>
  <c r="R256" i="1"/>
  <c r="T256" i="1"/>
  <c r="P257" i="1"/>
  <c r="Q257" i="1"/>
  <c r="R257" i="1"/>
  <c r="T257" i="1"/>
  <c r="P258" i="1"/>
  <c r="Q258" i="1"/>
  <c r="R258" i="1"/>
  <c r="T258" i="1"/>
  <c r="P259" i="1"/>
  <c r="Q259" i="1"/>
  <c r="R259" i="1"/>
  <c r="T259" i="1"/>
  <c r="P260" i="1"/>
  <c r="Q260" i="1"/>
  <c r="R260" i="1"/>
  <c r="T260" i="1"/>
  <c r="P261" i="1"/>
  <c r="Q261" i="1"/>
  <c r="R261" i="1"/>
  <c r="T261" i="1"/>
  <c r="P262" i="1"/>
  <c r="Q262" i="1"/>
  <c r="R262" i="1"/>
  <c r="T262" i="1"/>
  <c r="P263" i="1"/>
  <c r="Q263" i="1"/>
  <c r="R263" i="1"/>
  <c r="T263" i="1"/>
  <c r="P264" i="1"/>
  <c r="Q264" i="1"/>
  <c r="R264" i="1"/>
  <c r="T264" i="1"/>
  <c r="P265" i="1"/>
  <c r="Q265" i="1"/>
  <c r="R265" i="1"/>
  <c r="T265" i="1"/>
  <c r="P266" i="1"/>
  <c r="Q266" i="1"/>
  <c r="R266" i="1"/>
  <c r="T266" i="1"/>
  <c r="P267" i="1"/>
  <c r="Q267" i="1"/>
  <c r="R267" i="1"/>
  <c r="T267" i="1"/>
  <c r="P268" i="1"/>
  <c r="Q268" i="1"/>
  <c r="R268" i="1"/>
  <c r="T268" i="1"/>
  <c r="P269" i="1"/>
  <c r="Q269" i="1"/>
  <c r="R269" i="1"/>
  <c r="T269" i="1"/>
  <c r="P270" i="1"/>
  <c r="Q270" i="1"/>
  <c r="R270" i="1"/>
  <c r="T270" i="1"/>
  <c r="P271" i="1"/>
  <c r="Q271" i="1"/>
  <c r="R271" i="1"/>
  <c r="T271" i="1"/>
  <c r="P272" i="1"/>
  <c r="Q272" i="1"/>
  <c r="R272" i="1"/>
  <c r="T272" i="1"/>
  <c r="P273" i="1"/>
  <c r="Q273" i="1"/>
  <c r="R273" i="1"/>
  <c r="T273" i="1"/>
  <c r="P274" i="1"/>
  <c r="Q274" i="1"/>
  <c r="R274" i="1"/>
  <c r="T274" i="1"/>
  <c r="P275" i="1"/>
  <c r="Q275" i="1"/>
  <c r="R275" i="1"/>
  <c r="T275" i="1"/>
  <c r="P276" i="1"/>
  <c r="Q276" i="1"/>
  <c r="R276" i="1"/>
  <c r="T276" i="1"/>
  <c r="P277" i="1"/>
  <c r="Q277" i="1"/>
  <c r="R277" i="1"/>
  <c r="T277" i="1"/>
  <c r="P278" i="1"/>
  <c r="Q278" i="1"/>
  <c r="R278" i="1"/>
  <c r="T278" i="1"/>
  <c r="P279" i="1"/>
  <c r="Q279" i="1"/>
  <c r="R279" i="1"/>
  <c r="T279" i="1"/>
  <c r="P280" i="1"/>
  <c r="Q280" i="1"/>
  <c r="R280" i="1"/>
  <c r="T280" i="1"/>
  <c r="P281" i="1"/>
  <c r="Q281" i="1"/>
  <c r="R281" i="1"/>
  <c r="T281" i="1"/>
  <c r="P282" i="1"/>
  <c r="Q282" i="1"/>
  <c r="R282" i="1"/>
  <c r="T282" i="1"/>
  <c r="P283" i="1"/>
  <c r="Q283" i="1"/>
  <c r="R283" i="1"/>
  <c r="T283" i="1"/>
  <c r="P284" i="1"/>
  <c r="Q284" i="1"/>
  <c r="R284" i="1"/>
  <c r="T284" i="1"/>
  <c r="P285" i="1"/>
  <c r="Q285" i="1"/>
  <c r="R285" i="1"/>
  <c r="T285" i="1"/>
  <c r="P286" i="1"/>
  <c r="Q286" i="1"/>
  <c r="R286" i="1"/>
  <c r="T286" i="1"/>
  <c r="P287" i="1"/>
  <c r="Q287" i="1"/>
  <c r="R287" i="1"/>
  <c r="T287" i="1"/>
  <c r="P288" i="1"/>
  <c r="Q288" i="1"/>
  <c r="R288" i="1"/>
  <c r="T288" i="1"/>
  <c r="P289" i="1"/>
  <c r="Q289" i="1"/>
  <c r="R289" i="1"/>
  <c r="T289" i="1"/>
  <c r="P290" i="1"/>
  <c r="Q290" i="1"/>
  <c r="R290" i="1"/>
  <c r="T290" i="1"/>
  <c r="P291" i="1"/>
  <c r="Q291" i="1"/>
  <c r="R291" i="1"/>
  <c r="T291" i="1"/>
  <c r="P292" i="1"/>
  <c r="Q292" i="1"/>
  <c r="R292" i="1"/>
  <c r="T292" i="1"/>
  <c r="P293" i="1"/>
  <c r="Q293" i="1"/>
  <c r="R293" i="1"/>
  <c r="T293" i="1"/>
  <c r="P294" i="1"/>
  <c r="Q294" i="1"/>
  <c r="R294" i="1"/>
  <c r="T294" i="1"/>
  <c r="P295" i="1"/>
  <c r="Q295" i="1"/>
  <c r="R295" i="1"/>
  <c r="T295" i="1"/>
  <c r="P296" i="1"/>
  <c r="Q296" i="1"/>
  <c r="R296" i="1"/>
  <c r="T296" i="1"/>
  <c r="P297" i="1"/>
  <c r="Q297" i="1"/>
  <c r="R297" i="1"/>
  <c r="T297" i="1"/>
  <c r="P298" i="1"/>
  <c r="Q298" i="1"/>
  <c r="R298" i="1"/>
  <c r="T298" i="1"/>
  <c r="P299" i="1"/>
  <c r="Q299" i="1"/>
  <c r="R299" i="1"/>
  <c r="T299" i="1"/>
  <c r="P300" i="1"/>
  <c r="Q300" i="1"/>
  <c r="R300" i="1"/>
  <c r="T300" i="1"/>
  <c r="P301" i="1"/>
  <c r="Q301" i="1"/>
  <c r="R301" i="1"/>
  <c r="T301" i="1"/>
  <c r="P302" i="1"/>
  <c r="Q302" i="1"/>
  <c r="R302" i="1"/>
  <c r="T302" i="1"/>
  <c r="P303" i="1"/>
  <c r="Q303" i="1"/>
  <c r="R303" i="1"/>
  <c r="T303" i="1"/>
  <c r="P304" i="1"/>
  <c r="Q304" i="1"/>
  <c r="R304" i="1"/>
  <c r="T304" i="1"/>
  <c r="P305" i="1"/>
  <c r="Q305" i="1"/>
  <c r="R305" i="1"/>
  <c r="T305" i="1"/>
  <c r="P306" i="1"/>
  <c r="Q306" i="1"/>
  <c r="R306" i="1"/>
  <c r="T306" i="1"/>
  <c r="P307" i="1"/>
  <c r="Q307" i="1"/>
  <c r="R307" i="1"/>
  <c r="T307" i="1"/>
  <c r="P308" i="1"/>
  <c r="Q308" i="1"/>
  <c r="R308" i="1"/>
  <c r="T308" i="1"/>
  <c r="P309" i="1"/>
  <c r="Q309" i="1"/>
  <c r="R309" i="1"/>
  <c r="T309" i="1"/>
  <c r="P310" i="1"/>
  <c r="Q310" i="1"/>
  <c r="R310" i="1"/>
  <c r="T310" i="1"/>
  <c r="P311" i="1"/>
  <c r="Q311" i="1"/>
  <c r="R311" i="1"/>
  <c r="T311" i="1"/>
  <c r="P312" i="1"/>
  <c r="Q312" i="1"/>
  <c r="R312" i="1"/>
  <c r="T312" i="1"/>
  <c r="P313" i="1"/>
  <c r="Q313" i="1"/>
  <c r="R313" i="1"/>
  <c r="T313" i="1"/>
  <c r="P314" i="1"/>
  <c r="Q314" i="1"/>
  <c r="R314" i="1"/>
  <c r="T314" i="1"/>
  <c r="P315" i="1"/>
  <c r="Q315" i="1"/>
  <c r="R315" i="1"/>
  <c r="T315" i="1"/>
  <c r="P316" i="1"/>
  <c r="Q316" i="1"/>
  <c r="R316" i="1"/>
  <c r="T316" i="1"/>
  <c r="P317" i="1"/>
  <c r="Q317" i="1"/>
  <c r="R317" i="1"/>
  <c r="T317" i="1"/>
  <c r="P318" i="1"/>
  <c r="Q318" i="1"/>
  <c r="R318" i="1"/>
  <c r="T318" i="1"/>
  <c r="P319" i="1"/>
  <c r="Q319" i="1"/>
  <c r="R319" i="1"/>
  <c r="T319" i="1"/>
  <c r="P320" i="1"/>
  <c r="Q320" i="1"/>
  <c r="R320" i="1"/>
  <c r="T320" i="1"/>
  <c r="P321" i="1"/>
  <c r="Q321" i="1"/>
  <c r="R321" i="1"/>
  <c r="T321" i="1"/>
  <c r="P322" i="1"/>
  <c r="Q322" i="1"/>
  <c r="R322" i="1"/>
  <c r="T322" i="1"/>
  <c r="P323" i="1"/>
  <c r="Q323" i="1"/>
  <c r="R323" i="1"/>
  <c r="T323" i="1"/>
  <c r="P324" i="1"/>
  <c r="Q324" i="1"/>
  <c r="R324" i="1"/>
  <c r="T324" i="1"/>
  <c r="P325" i="1"/>
  <c r="Q325" i="1"/>
  <c r="R325" i="1"/>
  <c r="T325" i="1"/>
  <c r="P326" i="1"/>
  <c r="Q326" i="1"/>
  <c r="R326" i="1"/>
  <c r="T326" i="1"/>
  <c r="P327" i="1"/>
  <c r="Q327" i="1"/>
  <c r="R327" i="1"/>
  <c r="T327" i="1"/>
  <c r="P328" i="1"/>
  <c r="Q328" i="1"/>
  <c r="R328" i="1"/>
  <c r="T328" i="1"/>
  <c r="P329" i="1"/>
  <c r="Q329" i="1"/>
  <c r="R329" i="1"/>
  <c r="T329" i="1"/>
  <c r="P330" i="1"/>
  <c r="Q330" i="1"/>
  <c r="R330" i="1"/>
  <c r="T330" i="1"/>
  <c r="P331" i="1"/>
  <c r="Q331" i="1"/>
  <c r="R331" i="1"/>
  <c r="T331" i="1"/>
  <c r="P332" i="1"/>
  <c r="Q332" i="1"/>
  <c r="R332" i="1"/>
  <c r="T332" i="1"/>
  <c r="P333" i="1"/>
  <c r="Q333" i="1"/>
  <c r="R333" i="1"/>
  <c r="T333" i="1"/>
  <c r="P334" i="1"/>
  <c r="Q334" i="1"/>
  <c r="R334" i="1"/>
  <c r="T334" i="1"/>
  <c r="P335" i="1"/>
  <c r="Q335" i="1"/>
  <c r="R335" i="1"/>
  <c r="T335" i="1"/>
  <c r="P336" i="1"/>
  <c r="Q336" i="1"/>
  <c r="R336" i="1"/>
  <c r="T336" i="1"/>
  <c r="P337" i="1"/>
  <c r="Q337" i="1"/>
  <c r="R337" i="1"/>
  <c r="T337" i="1"/>
  <c r="P338" i="1"/>
  <c r="Q338" i="1"/>
  <c r="R338" i="1"/>
  <c r="T338" i="1"/>
  <c r="P339" i="1"/>
  <c r="Q339" i="1"/>
  <c r="R339" i="1"/>
  <c r="T339" i="1"/>
  <c r="P340" i="1"/>
  <c r="Q340" i="1"/>
  <c r="R340" i="1"/>
  <c r="T340" i="1"/>
  <c r="P341" i="1"/>
  <c r="Q341" i="1"/>
  <c r="R341" i="1"/>
  <c r="T341" i="1"/>
  <c r="P342" i="1"/>
  <c r="Q342" i="1"/>
  <c r="R342" i="1"/>
  <c r="T342" i="1"/>
  <c r="P343" i="1"/>
  <c r="Q343" i="1"/>
  <c r="R343" i="1"/>
  <c r="T343" i="1"/>
  <c r="P344" i="1"/>
  <c r="Q344" i="1"/>
  <c r="R344" i="1"/>
  <c r="T344" i="1"/>
  <c r="P345" i="1"/>
  <c r="Q345" i="1"/>
  <c r="R345" i="1"/>
  <c r="T345" i="1"/>
  <c r="P346" i="1"/>
  <c r="Q346" i="1"/>
  <c r="R346" i="1"/>
  <c r="T346" i="1"/>
  <c r="P347" i="1"/>
  <c r="Q347" i="1"/>
  <c r="R347" i="1"/>
  <c r="T347" i="1"/>
  <c r="P348" i="1"/>
  <c r="Q348" i="1"/>
  <c r="R348" i="1"/>
  <c r="T348" i="1"/>
  <c r="P349" i="1"/>
  <c r="Q349" i="1"/>
  <c r="R349" i="1"/>
  <c r="T349" i="1"/>
  <c r="P350" i="1"/>
  <c r="Q350" i="1"/>
  <c r="R350" i="1"/>
  <c r="T350" i="1"/>
  <c r="P351" i="1"/>
  <c r="Q351" i="1"/>
  <c r="R351" i="1"/>
  <c r="T351" i="1"/>
  <c r="P352" i="1"/>
  <c r="Q352" i="1"/>
  <c r="R352" i="1"/>
  <c r="T352" i="1"/>
  <c r="P353" i="1"/>
  <c r="Q353" i="1"/>
  <c r="R353" i="1"/>
  <c r="T353" i="1"/>
  <c r="P354" i="1"/>
  <c r="Q354" i="1"/>
  <c r="R354" i="1"/>
  <c r="T354" i="1"/>
  <c r="P355" i="1"/>
  <c r="Q355" i="1"/>
  <c r="R355" i="1"/>
  <c r="T355" i="1"/>
  <c r="P356" i="1"/>
  <c r="Q356" i="1"/>
  <c r="R356" i="1"/>
  <c r="T356" i="1"/>
  <c r="P357" i="1"/>
  <c r="Q357" i="1"/>
  <c r="R357" i="1"/>
  <c r="T357" i="1"/>
  <c r="P359" i="1"/>
  <c r="Q359" i="1"/>
  <c r="R359" i="1"/>
  <c r="T359" i="1"/>
  <c r="P360" i="1"/>
  <c r="Q360" i="1"/>
  <c r="R360" i="1"/>
  <c r="T360" i="1"/>
  <c r="P361" i="1"/>
  <c r="Q361" i="1"/>
  <c r="R361" i="1"/>
  <c r="T361" i="1"/>
  <c r="P362" i="1"/>
  <c r="Q362" i="1"/>
  <c r="R362" i="1"/>
  <c r="T362" i="1"/>
  <c r="P363" i="1"/>
  <c r="Q363" i="1"/>
  <c r="R363" i="1"/>
  <c r="T363" i="1"/>
  <c r="P364" i="1"/>
  <c r="Q364" i="1"/>
  <c r="R364" i="1"/>
  <c r="T364" i="1"/>
  <c r="P365" i="1"/>
  <c r="Q365" i="1"/>
  <c r="R365" i="1"/>
  <c r="T365" i="1"/>
  <c r="P366" i="1"/>
  <c r="Q366" i="1"/>
  <c r="R366" i="1"/>
  <c r="T366" i="1"/>
  <c r="P367" i="1"/>
  <c r="Q367" i="1"/>
  <c r="R367" i="1"/>
  <c r="T367" i="1"/>
  <c r="P368" i="1"/>
  <c r="Q368" i="1"/>
  <c r="R368" i="1"/>
  <c r="T368" i="1"/>
  <c r="P369" i="1"/>
  <c r="Q369" i="1"/>
  <c r="R369" i="1"/>
  <c r="T369" i="1"/>
  <c r="P370" i="1"/>
  <c r="Q370" i="1"/>
  <c r="R370" i="1"/>
  <c r="T370" i="1"/>
  <c r="P371" i="1"/>
  <c r="Q371" i="1"/>
  <c r="R371" i="1"/>
  <c r="T371" i="1"/>
  <c r="P372" i="1"/>
  <c r="Q372" i="1"/>
  <c r="R372" i="1"/>
  <c r="T372" i="1"/>
  <c r="P373" i="1"/>
  <c r="Q373" i="1"/>
  <c r="R373" i="1"/>
  <c r="T373" i="1"/>
  <c r="P374" i="1"/>
  <c r="Q374" i="1"/>
  <c r="R374" i="1"/>
  <c r="T374" i="1"/>
  <c r="P375" i="1"/>
  <c r="Q375" i="1"/>
  <c r="R375" i="1"/>
  <c r="T375" i="1"/>
  <c r="P376" i="1"/>
  <c r="Q376" i="1"/>
  <c r="R376" i="1"/>
  <c r="T376" i="1"/>
  <c r="P377" i="1"/>
  <c r="Q377" i="1"/>
  <c r="R377" i="1"/>
  <c r="T377" i="1"/>
  <c r="P378" i="1"/>
  <c r="Q378" i="1"/>
  <c r="R378" i="1"/>
  <c r="T378" i="1"/>
  <c r="P379" i="1"/>
  <c r="Q379" i="1"/>
  <c r="R379" i="1"/>
  <c r="T379" i="1"/>
  <c r="P380" i="1"/>
  <c r="Q380" i="1"/>
  <c r="R380" i="1"/>
  <c r="T380" i="1"/>
  <c r="P381" i="1"/>
  <c r="Q381" i="1"/>
  <c r="R381" i="1"/>
  <c r="T381" i="1"/>
  <c r="P382" i="1"/>
  <c r="Q382" i="1"/>
  <c r="R382" i="1"/>
  <c r="T382" i="1"/>
  <c r="P383" i="1"/>
  <c r="Q383" i="1"/>
  <c r="R383" i="1"/>
  <c r="T383" i="1"/>
  <c r="P384" i="1"/>
  <c r="Q384" i="1"/>
  <c r="R384" i="1"/>
  <c r="T384" i="1"/>
  <c r="P385" i="1"/>
  <c r="Q385" i="1"/>
  <c r="R385" i="1"/>
  <c r="T385" i="1"/>
  <c r="P386" i="1"/>
  <c r="Q386" i="1"/>
  <c r="R386" i="1"/>
  <c r="T386" i="1"/>
  <c r="P387" i="1"/>
  <c r="Q387" i="1"/>
  <c r="R387" i="1"/>
  <c r="T387" i="1"/>
  <c r="P388" i="1"/>
  <c r="Q388" i="1"/>
  <c r="R388" i="1"/>
  <c r="T388" i="1"/>
  <c r="P389" i="1"/>
  <c r="Q389" i="1"/>
  <c r="R389" i="1"/>
  <c r="T389" i="1"/>
  <c r="P390" i="1"/>
  <c r="Q390" i="1"/>
  <c r="R390" i="1"/>
  <c r="T390" i="1"/>
  <c r="P391" i="1"/>
  <c r="Q391" i="1"/>
  <c r="R391" i="1"/>
  <c r="T391" i="1"/>
  <c r="P392" i="1"/>
  <c r="Q392" i="1"/>
  <c r="R392" i="1"/>
  <c r="T392" i="1"/>
  <c r="P393" i="1"/>
  <c r="Q393" i="1"/>
  <c r="R393" i="1"/>
  <c r="T393" i="1"/>
  <c r="P394" i="1"/>
  <c r="Q394" i="1"/>
  <c r="R394" i="1"/>
  <c r="T394" i="1"/>
  <c r="P395" i="1"/>
  <c r="Q395" i="1"/>
  <c r="R395" i="1"/>
  <c r="T395" i="1"/>
  <c r="P396" i="1"/>
  <c r="Q396" i="1"/>
  <c r="R396" i="1"/>
  <c r="T396" i="1"/>
  <c r="P397" i="1"/>
  <c r="Q397" i="1"/>
  <c r="R397" i="1"/>
  <c r="T397" i="1"/>
  <c r="P398" i="1"/>
  <c r="Q398" i="1"/>
  <c r="R398" i="1"/>
  <c r="T398" i="1"/>
  <c r="P399" i="1"/>
  <c r="Q399" i="1"/>
  <c r="R399" i="1"/>
  <c r="T399" i="1"/>
  <c r="P400" i="1"/>
  <c r="Q400" i="1"/>
  <c r="R400" i="1"/>
  <c r="T400" i="1"/>
  <c r="P401" i="1"/>
  <c r="Q401" i="1"/>
  <c r="R401" i="1"/>
  <c r="T401" i="1"/>
  <c r="P402" i="1"/>
  <c r="Q402" i="1"/>
  <c r="R402" i="1"/>
  <c r="T402" i="1"/>
  <c r="P403" i="1"/>
  <c r="Q403" i="1"/>
  <c r="R403" i="1"/>
  <c r="T403" i="1"/>
  <c r="P404" i="1"/>
  <c r="Q404" i="1"/>
  <c r="R404" i="1"/>
  <c r="T404" i="1"/>
  <c r="P405" i="1"/>
  <c r="Q405" i="1"/>
  <c r="R405" i="1"/>
  <c r="T405" i="1"/>
  <c r="P406" i="1"/>
  <c r="Q406" i="1"/>
  <c r="R406" i="1"/>
  <c r="T406" i="1"/>
  <c r="P407" i="1"/>
  <c r="Q407" i="1"/>
  <c r="R407" i="1"/>
  <c r="T407" i="1"/>
  <c r="P408" i="1"/>
  <c r="Q408" i="1"/>
  <c r="R408" i="1"/>
  <c r="T408" i="1"/>
  <c r="P409" i="1"/>
  <c r="Q409" i="1"/>
  <c r="R409" i="1"/>
  <c r="T409" i="1"/>
  <c r="P410" i="1"/>
  <c r="Q410" i="1"/>
  <c r="R410" i="1"/>
  <c r="T410" i="1"/>
  <c r="P411" i="1"/>
  <c r="Q411" i="1"/>
  <c r="R411" i="1"/>
  <c r="T411" i="1"/>
  <c r="P412" i="1"/>
  <c r="Q412" i="1"/>
  <c r="R412" i="1"/>
  <c r="T412" i="1"/>
  <c r="P413" i="1"/>
  <c r="Q413" i="1"/>
  <c r="R413" i="1"/>
  <c r="T413" i="1"/>
  <c r="P414" i="1"/>
  <c r="Q414" i="1"/>
  <c r="R414" i="1"/>
  <c r="T414" i="1"/>
  <c r="P415" i="1"/>
  <c r="Q415" i="1"/>
  <c r="R415" i="1"/>
  <c r="T415" i="1"/>
  <c r="P416" i="1"/>
  <c r="Q416" i="1"/>
  <c r="R416" i="1"/>
  <c r="T416" i="1"/>
  <c r="P417" i="1"/>
  <c r="Q417" i="1"/>
  <c r="R417" i="1"/>
  <c r="T417" i="1"/>
  <c r="P418" i="1"/>
  <c r="Q418" i="1"/>
  <c r="R418" i="1"/>
  <c r="T418" i="1"/>
  <c r="P419" i="1"/>
  <c r="Q419" i="1"/>
  <c r="R419" i="1"/>
  <c r="T419" i="1"/>
  <c r="P420" i="1"/>
  <c r="Q420" i="1"/>
  <c r="R420" i="1"/>
  <c r="T420" i="1"/>
  <c r="P421" i="1"/>
  <c r="Q421" i="1"/>
  <c r="R421" i="1"/>
  <c r="T421" i="1"/>
  <c r="P422" i="1"/>
  <c r="Q422" i="1"/>
  <c r="R422" i="1"/>
  <c r="T422" i="1"/>
  <c r="P423" i="1"/>
  <c r="Q423" i="1"/>
  <c r="R423" i="1"/>
  <c r="T423" i="1"/>
  <c r="P424" i="1"/>
  <c r="Q424" i="1"/>
  <c r="R424" i="1"/>
  <c r="T424" i="1"/>
  <c r="P425" i="1"/>
  <c r="Q425" i="1"/>
  <c r="R425" i="1"/>
  <c r="T425" i="1"/>
  <c r="P426" i="1"/>
  <c r="Q426" i="1"/>
  <c r="R426" i="1"/>
  <c r="T426" i="1"/>
  <c r="P427" i="1"/>
  <c r="Q427" i="1"/>
  <c r="R427" i="1"/>
  <c r="T427" i="1"/>
  <c r="P428" i="1"/>
  <c r="Q428" i="1"/>
  <c r="R428" i="1"/>
  <c r="T428" i="1"/>
  <c r="P429" i="1"/>
  <c r="Q429" i="1"/>
  <c r="R429" i="1"/>
  <c r="T429" i="1"/>
  <c r="P430" i="1"/>
  <c r="Q430" i="1"/>
  <c r="R430" i="1"/>
  <c r="T430" i="1"/>
  <c r="P431" i="1"/>
  <c r="Q431" i="1"/>
  <c r="R431" i="1"/>
  <c r="T431" i="1"/>
  <c r="P432" i="1"/>
  <c r="Q432" i="1"/>
  <c r="R432" i="1"/>
  <c r="T432" i="1"/>
  <c r="P433" i="1"/>
  <c r="Q433" i="1"/>
  <c r="R433" i="1"/>
  <c r="T433" i="1"/>
  <c r="P434" i="1"/>
  <c r="Q434" i="1"/>
  <c r="R434" i="1"/>
  <c r="T434" i="1"/>
  <c r="P435" i="1"/>
  <c r="Q435" i="1"/>
  <c r="R435" i="1"/>
  <c r="T435" i="1"/>
  <c r="P436" i="1"/>
  <c r="Q436" i="1"/>
  <c r="R436" i="1"/>
  <c r="T436" i="1"/>
  <c r="P437" i="1"/>
  <c r="Q437" i="1"/>
  <c r="R437" i="1"/>
  <c r="T437" i="1"/>
  <c r="P438" i="1"/>
  <c r="Q438" i="1"/>
  <c r="R438" i="1"/>
  <c r="T438" i="1"/>
  <c r="P439" i="1"/>
  <c r="Q439" i="1"/>
  <c r="R439" i="1"/>
  <c r="T439" i="1"/>
  <c r="P440" i="1"/>
  <c r="Q440" i="1"/>
  <c r="R440" i="1"/>
  <c r="T440" i="1"/>
  <c r="P441" i="1"/>
  <c r="Q441" i="1"/>
  <c r="R441" i="1"/>
  <c r="T441" i="1"/>
  <c r="P442" i="1"/>
  <c r="Q442" i="1"/>
  <c r="R442" i="1"/>
  <c r="T442" i="1"/>
  <c r="P443" i="1"/>
  <c r="Q443" i="1"/>
  <c r="R443" i="1"/>
  <c r="T443" i="1"/>
  <c r="P444" i="1"/>
  <c r="Q444" i="1"/>
  <c r="R444" i="1"/>
  <c r="T444" i="1"/>
  <c r="P445" i="1"/>
  <c r="Q445" i="1"/>
  <c r="R445" i="1"/>
  <c r="T445" i="1"/>
  <c r="P446" i="1"/>
  <c r="Q446" i="1"/>
  <c r="R446" i="1"/>
  <c r="T446" i="1"/>
  <c r="P447" i="1"/>
  <c r="Q447" i="1"/>
  <c r="R447" i="1"/>
  <c r="T447" i="1"/>
  <c r="P448" i="1"/>
  <c r="Q448" i="1"/>
  <c r="R448" i="1"/>
  <c r="T448" i="1"/>
  <c r="P449" i="1"/>
  <c r="Q449" i="1"/>
  <c r="R449" i="1"/>
  <c r="T449" i="1"/>
  <c r="P450" i="1"/>
  <c r="Q450" i="1"/>
  <c r="R450" i="1"/>
  <c r="T450" i="1"/>
  <c r="P451" i="1"/>
  <c r="Q451" i="1"/>
  <c r="R451" i="1"/>
  <c r="T451" i="1"/>
  <c r="P452" i="1"/>
  <c r="Q452" i="1"/>
  <c r="R452" i="1"/>
  <c r="T452" i="1"/>
  <c r="P453" i="1"/>
  <c r="Q453" i="1"/>
  <c r="R453" i="1"/>
  <c r="T453" i="1"/>
  <c r="P454" i="1"/>
  <c r="Q454" i="1"/>
  <c r="R454" i="1"/>
  <c r="T454" i="1"/>
  <c r="P455" i="1"/>
  <c r="Q455" i="1"/>
  <c r="R455" i="1"/>
  <c r="T455" i="1"/>
  <c r="P456" i="1"/>
  <c r="Q456" i="1"/>
  <c r="R456" i="1"/>
  <c r="T456" i="1"/>
  <c r="P457" i="1"/>
  <c r="Q457" i="1"/>
  <c r="R457" i="1"/>
  <c r="T457" i="1"/>
  <c r="P458" i="1"/>
  <c r="Q458" i="1"/>
  <c r="R458" i="1"/>
  <c r="T458" i="1"/>
  <c r="P459" i="1"/>
  <c r="Q459" i="1"/>
  <c r="R459" i="1"/>
  <c r="T459" i="1"/>
  <c r="P460" i="1"/>
  <c r="Q460" i="1"/>
  <c r="R460" i="1"/>
  <c r="T460" i="1"/>
  <c r="P461" i="1"/>
  <c r="Q461" i="1"/>
  <c r="R461" i="1"/>
  <c r="T461" i="1"/>
  <c r="P462" i="1"/>
  <c r="Q462" i="1"/>
  <c r="R462" i="1"/>
  <c r="T462" i="1"/>
  <c r="P463" i="1"/>
  <c r="Q463" i="1"/>
  <c r="R463" i="1"/>
  <c r="T463" i="1"/>
  <c r="P464" i="1"/>
  <c r="Q464" i="1"/>
  <c r="R464" i="1"/>
  <c r="T464" i="1"/>
  <c r="P465" i="1"/>
  <c r="Q465" i="1"/>
  <c r="R465" i="1"/>
  <c r="T465" i="1"/>
  <c r="P466" i="1"/>
  <c r="Q466" i="1"/>
  <c r="R466" i="1"/>
  <c r="T466" i="1"/>
  <c r="P467" i="1"/>
  <c r="Q467" i="1"/>
  <c r="R467" i="1"/>
  <c r="T467" i="1"/>
  <c r="P468" i="1"/>
  <c r="Q468" i="1"/>
  <c r="R468" i="1"/>
  <c r="T468" i="1"/>
  <c r="P469" i="1"/>
  <c r="Q469" i="1"/>
  <c r="R469" i="1"/>
  <c r="T469" i="1"/>
  <c r="P470" i="1"/>
  <c r="Q470" i="1"/>
  <c r="R470" i="1"/>
  <c r="T470" i="1"/>
  <c r="P471" i="1"/>
  <c r="Q471" i="1"/>
  <c r="R471" i="1"/>
  <c r="T471" i="1"/>
  <c r="P472" i="1"/>
  <c r="Q472" i="1"/>
  <c r="R472" i="1"/>
  <c r="T472" i="1"/>
  <c r="P473" i="1"/>
  <c r="Q473" i="1"/>
  <c r="R473" i="1"/>
  <c r="T473" i="1"/>
  <c r="P474" i="1"/>
  <c r="Q474" i="1"/>
  <c r="R474" i="1"/>
  <c r="T474" i="1"/>
  <c r="P475" i="1"/>
  <c r="Q475" i="1"/>
  <c r="R475" i="1"/>
  <c r="T475" i="1"/>
  <c r="P476" i="1"/>
  <c r="Q476" i="1"/>
  <c r="R476" i="1"/>
  <c r="T476" i="1"/>
  <c r="P477" i="1"/>
  <c r="Q477" i="1"/>
  <c r="R477" i="1"/>
  <c r="T477" i="1"/>
  <c r="P478" i="1"/>
  <c r="Q478" i="1"/>
  <c r="R478" i="1"/>
  <c r="T478" i="1"/>
  <c r="P479" i="1"/>
  <c r="Q479" i="1"/>
  <c r="R479" i="1"/>
  <c r="T479" i="1"/>
  <c r="P480" i="1"/>
  <c r="Q480" i="1"/>
  <c r="R480" i="1"/>
  <c r="T480" i="1"/>
  <c r="P481" i="1"/>
  <c r="Q481" i="1"/>
  <c r="R481" i="1"/>
  <c r="T481" i="1"/>
  <c r="P482" i="1"/>
  <c r="Q482" i="1"/>
  <c r="R482" i="1"/>
  <c r="T482" i="1"/>
  <c r="P483" i="1"/>
  <c r="Q483" i="1"/>
  <c r="R483" i="1"/>
  <c r="T483" i="1"/>
  <c r="P484" i="1"/>
  <c r="Q484" i="1"/>
  <c r="R484" i="1"/>
  <c r="T484" i="1"/>
  <c r="P485" i="1"/>
  <c r="Q485" i="1"/>
  <c r="R485" i="1"/>
  <c r="T485" i="1"/>
  <c r="P486" i="1"/>
  <c r="Q486" i="1"/>
  <c r="R486" i="1"/>
  <c r="T486" i="1"/>
  <c r="P487" i="1"/>
  <c r="Q487" i="1"/>
  <c r="R487" i="1"/>
  <c r="T487" i="1"/>
  <c r="P488" i="1"/>
  <c r="Q488" i="1"/>
  <c r="R488" i="1"/>
  <c r="T488" i="1"/>
  <c r="P489" i="1"/>
  <c r="Q489" i="1"/>
  <c r="R489" i="1"/>
  <c r="P490" i="1"/>
  <c r="Q490" i="1"/>
  <c r="R490" i="1"/>
  <c r="P491" i="1"/>
  <c r="Q491" i="1"/>
  <c r="R491" i="1"/>
  <c r="P492" i="1"/>
  <c r="Q492" i="1"/>
  <c r="R492" i="1"/>
  <c r="P493" i="1"/>
  <c r="Q493" i="1"/>
  <c r="R493" i="1"/>
  <c r="P494" i="1"/>
  <c r="Q494" i="1"/>
  <c r="R494" i="1"/>
  <c r="P495" i="1"/>
  <c r="Q495" i="1"/>
  <c r="R495" i="1"/>
  <c r="P496" i="1"/>
  <c r="Q496" i="1"/>
  <c r="R496" i="1"/>
  <c r="P497" i="1"/>
  <c r="Q497" i="1"/>
  <c r="R497" i="1"/>
  <c r="P498" i="1"/>
  <c r="Q498" i="1"/>
  <c r="R498" i="1"/>
  <c r="P499" i="1"/>
  <c r="Q499" i="1"/>
  <c r="R499" i="1"/>
  <c r="P500" i="1"/>
  <c r="Q500" i="1"/>
  <c r="R500" i="1"/>
  <c r="P501" i="1"/>
  <c r="Q501" i="1"/>
  <c r="R501" i="1"/>
  <c r="P502" i="1"/>
  <c r="Q502" i="1"/>
  <c r="R502" i="1"/>
  <c r="P503" i="1"/>
  <c r="Q503" i="1"/>
  <c r="R503" i="1"/>
  <c r="P504" i="1"/>
  <c r="Q504" i="1"/>
  <c r="R504" i="1"/>
  <c r="P505" i="1"/>
  <c r="Q505" i="1"/>
  <c r="R505" i="1"/>
  <c r="P506" i="1"/>
  <c r="Q506" i="1"/>
  <c r="R506" i="1"/>
  <c r="P507" i="1"/>
  <c r="Q507" i="1"/>
  <c r="R507" i="1"/>
  <c r="P508" i="1"/>
  <c r="Q508" i="1"/>
  <c r="R508" i="1"/>
  <c r="P509" i="1"/>
  <c r="Q509" i="1"/>
  <c r="R509" i="1"/>
  <c r="P510" i="1"/>
  <c r="Q510" i="1"/>
  <c r="R510" i="1"/>
  <c r="P511" i="1"/>
  <c r="Q511" i="1"/>
  <c r="R511" i="1"/>
  <c r="T511" i="1"/>
  <c r="P512" i="1"/>
  <c r="Q512" i="1"/>
  <c r="R512" i="1"/>
  <c r="T512" i="1"/>
  <c r="P513" i="1"/>
  <c r="Q513" i="1"/>
  <c r="R513" i="1"/>
  <c r="T513" i="1"/>
  <c r="P514" i="1"/>
  <c r="Q514" i="1"/>
  <c r="R514" i="1"/>
  <c r="T514" i="1"/>
  <c r="P515" i="1"/>
  <c r="Q515" i="1"/>
  <c r="R515" i="1"/>
  <c r="T515" i="1"/>
  <c r="P516" i="1"/>
  <c r="Q516" i="1"/>
  <c r="R516" i="1"/>
  <c r="T516" i="1"/>
  <c r="P517" i="1"/>
  <c r="Q517" i="1"/>
  <c r="R517" i="1"/>
  <c r="T517" i="1"/>
  <c r="P518" i="1"/>
  <c r="Q518" i="1"/>
  <c r="R518" i="1"/>
  <c r="T518" i="1"/>
  <c r="P519" i="1"/>
  <c r="Q519" i="1"/>
  <c r="R519" i="1"/>
  <c r="T519" i="1"/>
  <c r="P520" i="1"/>
  <c r="Q520" i="1"/>
  <c r="R520" i="1"/>
  <c r="T520" i="1"/>
  <c r="P521" i="1"/>
  <c r="Q521" i="1"/>
  <c r="R521" i="1"/>
  <c r="T521" i="1"/>
  <c r="P522" i="1"/>
  <c r="Q522" i="1"/>
  <c r="R522" i="1"/>
  <c r="T522" i="1"/>
  <c r="P523" i="1"/>
  <c r="Q523" i="1"/>
  <c r="R523" i="1"/>
  <c r="T523" i="1"/>
  <c r="P524" i="1"/>
  <c r="Q524" i="1"/>
  <c r="R524" i="1"/>
  <c r="T524" i="1"/>
  <c r="P525" i="1"/>
  <c r="Q525" i="1"/>
  <c r="R525" i="1"/>
  <c r="T525" i="1"/>
  <c r="P526" i="1"/>
  <c r="Q526" i="1"/>
  <c r="R526" i="1"/>
  <c r="T526" i="1"/>
  <c r="P527" i="1"/>
  <c r="Q527" i="1"/>
  <c r="R527" i="1"/>
  <c r="T527" i="1"/>
  <c r="P528" i="1"/>
  <c r="Q528" i="1"/>
  <c r="R528" i="1"/>
  <c r="T528" i="1"/>
  <c r="P529" i="1"/>
  <c r="Q529" i="1"/>
  <c r="R529" i="1"/>
  <c r="T529" i="1"/>
  <c r="P530" i="1"/>
  <c r="Q530" i="1"/>
  <c r="R530" i="1"/>
  <c r="T530" i="1"/>
  <c r="P531" i="1"/>
  <c r="Q531" i="1"/>
  <c r="R531" i="1"/>
  <c r="T531" i="1"/>
  <c r="P532" i="1"/>
  <c r="Q532" i="1"/>
  <c r="R532" i="1"/>
  <c r="T532" i="1"/>
  <c r="P533" i="1"/>
  <c r="Q533" i="1"/>
  <c r="R533" i="1"/>
  <c r="T533" i="1"/>
  <c r="P534" i="1"/>
  <c r="Q534" i="1"/>
  <c r="R534" i="1"/>
  <c r="T534" i="1"/>
  <c r="P535" i="1"/>
  <c r="Q535" i="1"/>
  <c r="R535" i="1"/>
  <c r="T535" i="1"/>
  <c r="P536" i="1"/>
  <c r="Q536" i="1"/>
  <c r="R536" i="1"/>
  <c r="T536" i="1"/>
  <c r="P537" i="1"/>
  <c r="Q537" i="1"/>
  <c r="R537" i="1"/>
  <c r="T537" i="1"/>
  <c r="P538" i="1"/>
  <c r="Q538" i="1"/>
  <c r="R538" i="1"/>
  <c r="T538" i="1"/>
  <c r="P539" i="1"/>
  <c r="Q539" i="1"/>
  <c r="R539" i="1"/>
  <c r="T539" i="1"/>
  <c r="P540" i="1"/>
  <c r="Q540" i="1"/>
  <c r="R540" i="1"/>
  <c r="T540" i="1"/>
  <c r="P541" i="1"/>
  <c r="Q541" i="1"/>
  <c r="R541" i="1"/>
  <c r="T541" i="1"/>
  <c r="P542" i="1"/>
  <c r="Q542" i="1"/>
  <c r="R542" i="1"/>
  <c r="T542" i="1"/>
  <c r="P543" i="1"/>
  <c r="Q543" i="1"/>
  <c r="R543" i="1"/>
  <c r="T543" i="1"/>
  <c r="P544" i="1"/>
  <c r="Q544" i="1"/>
  <c r="R544" i="1"/>
  <c r="T544" i="1"/>
  <c r="P545" i="1"/>
  <c r="Q545" i="1"/>
  <c r="R545" i="1"/>
  <c r="T545" i="1"/>
  <c r="P546" i="1"/>
  <c r="Q546" i="1"/>
  <c r="R546" i="1"/>
  <c r="T546" i="1"/>
  <c r="P547" i="1"/>
  <c r="Q547" i="1"/>
  <c r="R547" i="1"/>
  <c r="T547" i="1"/>
  <c r="P548" i="1"/>
  <c r="Q548" i="1"/>
  <c r="R548" i="1"/>
  <c r="T548" i="1"/>
  <c r="P549" i="1"/>
  <c r="Q549" i="1"/>
  <c r="R549" i="1"/>
  <c r="T549" i="1"/>
  <c r="P550" i="1"/>
  <c r="Q550" i="1"/>
  <c r="R550" i="1"/>
  <c r="T550" i="1"/>
  <c r="P551" i="1"/>
  <c r="Q551" i="1"/>
  <c r="R551" i="1"/>
  <c r="T551" i="1"/>
  <c r="P552" i="1"/>
  <c r="Q552" i="1"/>
  <c r="R552" i="1"/>
  <c r="T552" i="1"/>
  <c r="P553" i="1"/>
  <c r="Q553" i="1"/>
  <c r="R553" i="1"/>
  <c r="T553" i="1"/>
  <c r="P554" i="1"/>
  <c r="Q554" i="1"/>
  <c r="R554" i="1"/>
  <c r="T554" i="1"/>
  <c r="P555" i="1"/>
  <c r="Q555" i="1"/>
  <c r="R555" i="1"/>
  <c r="T555" i="1"/>
  <c r="P556" i="1"/>
  <c r="Q556" i="1"/>
  <c r="R556" i="1"/>
  <c r="T556" i="1"/>
  <c r="P557" i="1"/>
  <c r="Q557" i="1"/>
  <c r="R557" i="1"/>
  <c r="T557" i="1"/>
  <c r="P558" i="1"/>
  <c r="Q558" i="1"/>
  <c r="R558" i="1"/>
  <c r="T558" i="1"/>
  <c r="P559" i="1"/>
  <c r="Q559" i="1"/>
  <c r="R559" i="1"/>
  <c r="T559" i="1"/>
  <c r="P560" i="1"/>
  <c r="Q560" i="1"/>
  <c r="R560" i="1"/>
  <c r="T560" i="1"/>
  <c r="P561" i="1"/>
  <c r="Q561" i="1"/>
  <c r="R561" i="1"/>
  <c r="T561" i="1"/>
  <c r="P562" i="1"/>
  <c r="Q562" i="1"/>
  <c r="R562" i="1"/>
  <c r="T562" i="1"/>
  <c r="P563" i="1"/>
  <c r="Q563" i="1"/>
  <c r="R563" i="1"/>
  <c r="T563" i="1"/>
  <c r="P564" i="1"/>
  <c r="Q564" i="1"/>
  <c r="R564" i="1"/>
  <c r="T564" i="1"/>
  <c r="P565" i="1"/>
  <c r="Q565" i="1"/>
  <c r="R565" i="1"/>
  <c r="P566" i="1"/>
  <c r="Q566" i="1"/>
  <c r="R566" i="1"/>
  <c r="T566" i="1"/>
  <c r="P567" i="1"/>
  <c r="Q567" i="1"/>
  <c r="R567" i="1"/>
  <c r="T567" i="1"/>
  <c r="P568" i="1"/>
  <c r="Q568" i="1"/>
  <c r="R568" i="1"/>
  <c r="T568" i="1"/>
  <c r="P569" i="1"/>
  <c r="Q569" i="1"/>
  <c r="R569" i="1"/>
  <c r="T569" i="1"/>
  <c r="P570" i="1"/>
  <c r="Q570" i="1"/>
  <c r="R570" i="1"/>
  <c r="T570" i="1"/>
  <c r="P571" i="1"/>
  <c r="Q571" i="1"/>
  <c r="R571" i="1"/>
  <c r="T571" i="1"/>
  <c r="P572" i="1"/>
  <c r="Q572" i="1"/>
  <c r="R572" i="1"/>
  <c r="T572" i="1"/>
  <c r="P573" i="1"/>
  <c r="Q573" i="1"/>
  <c r="R573" i="1"/>
  <c r="T573" i="1"/>
  <c r="P574" i="1"/>
  <c r="Q574" i="1"/>
  <c r="R574" i="1"/>
  <c r="T574" i="1"/>
  <c r="P575" i="1"/>
  <c r="Q575" i="1"/>
  <c r="R575" i="1"/>
  <c r="T575" i="1"/>
  <c r="P576" i="1"/>
  <c r="Q576" i="1"/>
  <c r="R576" i="1"/>
  <c r="T576" i="1"/>
  <c r="P577" i="1"/>
  <c r="Q577" i="1"/>
  <c r="R577" i="1"/>
  <c r="T577" i="1"/>
  <c r="P578" i="1"/>
  <c r="Q578" i="1"/>
  <c r="R578" i="1"/>
  <c r="T578" i="1"/>
  <c r="P579" i="1"/>
  <c r="Q579" i="1"/>
  <c r="R579" i="1"/>
  <c r="T579" i="1"/>
  <c r="P580" i="1"/>
  <c r="Q580" i="1"/>
  <c r="R580" i="1"/>
  <c r="T580" i="1"/>
  <c r="P581" i="1"/>
  <c r="Q581" i="1"/>
  <c r="R581" i="1"/>
  <c r="T581" i="1"/>
  <c r="P582" i="1"/>
  <c r="Q582" i="1"/>
  <c r="R582" i="1"/>
  <c r="T582" i="1"/>
  <c r="P583" i="1"/>
  <c r="Q583" i="1"/>
  <c r="R583" i="1"/>
  <c r="T583" i="1"/>
  <c r="P584" i="1"/>
  <c r="Q584" i="1"/>
  <c r="R584" i="1"/>
  <c r="T584" i="1"/>
  <c r="P585" i="1"/>
  <c r="Q585" i="1"/>
  <c r="R585" i="1"/>
  <c r="T585" i="1"/>
  <c r="P586" i="1"/>
  <c r="Q586" i="1"/>
  <c r="R586" i="1"/>
  <c r="T586" i="1"/>
  <c r="P587" i="1"/>
  <c r="Q587" i="1"/>
  <c r="R587" i="1"/>
  <c r="T587" i="1"/>
  <c r="P588" i="1"/>
  <c r="Q588" i="1"/>
  <c r="R588" i="1"/>
  <c r="T588" i="1"/>
  <c r="P589" i="1"/>
  <c r="Q589" i="1"/>
  <c r="R589" i="1"/>
  <c r="T589" i="1"/>
  <c r="P590" i="1"/>
  <c r="Q590" i="1"/>
  <c r="R590" i="1"/>
  <c r="T590" i="1"/>
  <c r="P591" i="1"/>
  <c r="Q591" i="1"/>
  <c r="R591" i="1"/>
  <c r="T591" i="1"/>
  <c r="P592" i="1"/>
  <c r="Q592" i="1"/>
  <c r="R592" i="1"/>
  <c r="T592" i="1"/>
  <c r="P593" i="1"/>
  <c r="Q593" i="1"/>
  <c r="R593" i="1"/>
  <c r="T593" i="1"/>
  <c r="P594" i="1"/>
  <c r="Q594" i="1"/>
  <c r="R594" i="1"/>
  <c r="T594" i="1"/>
  <c r="P595" i="1"/>
  <c r="Q595" i="1"/>
  <c r="R595" i="1"/>
  <c r="T595" i="1"/>
  <c r="P596" i="1"/>
  <c r="Q596" i="1"/>
  <c r="R596" i="1"/>
  <c r="T596" i="1"/>
  <c r="P597" i="1"/>
  <c r="Q597" i="1"/>
  <c r="R597" i="1"/>
  <c r="T597" i="1"/>
  <c r="P598" i="1"/>
  <c r="Q598" i="1"/>
  <c r="R598" i="1"/>
  <c r="T598" i="1"/>
  <c r="P599" i="1"/>
  <c r="Q599" i="1"/>
  <c r="R599" i="1"/>
  <c r="T599" i="1"/>
  <c r="P600" i="1"/>
  <c r="Q600" i="1"/>
  <c r="R600" i="1"/>
  <c r="T600" i="1"/>
  <c r="P601" i="1"/>
  <c r="Q601" i="1"/>
  <c r="R601" i="1"/>
  <c r="T601" i="1"/>
  <c r="P602" i="1"/>
  <c r="Q602" i="1"/>
  <c r="R602" i="1"/>
  <c r="T602" i="1"/>
  <c r="P603" i="1"/>
  <c r="Q603" i="1"/>
  <c r="R603" i="1"/>
  <c r="T603" i="1"/>
  <c r="P604" i="1"/>
  <c r="Q604" i="1"/>
  <c r="R604" i="1"/>
  <c r="T604" i="1"/>
  <c r="P605" i="1"/>
  <c r="Q605" i="1"/>
  <c r="R605" i="1"/>
  <c r="T605" i="1"/>
  <c r="P606" i="1"/>
  <c r="Q606" i="1"/>
  <c r="R606" i="1"/>
  <c r="T606" i="1"/>
  <c r="P607" i="1"/>
  <c r="Q607" i="1"/>
  <c r="R607" i="1"/>
  <c r="T607" i="1"/>
  <c r="P608" i="1"/>
  <c r="Q608" i="1"/>
  <c r="R608" i="1"/>
  <c r="T608" i="1"/>
  <c r="P609" i="1"/>
  <c r="Q609" i="1"/>
  <c r="R609" i="1"/>
  <c r="T609" i="1"/>
  <c r="P610" i="1"/>
  <c r="Q610" i="1"/>
  <c r="R610" i="1"/>
  <c r="T610" i="1"/>
  <c r="P611" i="1"/>
  <c r="Q611" i="1"/>
  <c r="R611" i="1"/>
  <c r="T611" i="1"/>
  <c r="P612" i="1"/>
  <c r="Q612" i="1"/>
  <c r="R612" i="1"/>
  <c r="T612" i="1"/>
  <c r="P613" i="1"/>
  <c r="Q613" i="1"/>
  <c r="R613" i="1"/>
  <c r="T613" i="1"/>
  <c r="P614" i="1"/>
  <c r="Q614" i="1"/>
  <c r="R614" i="1"/>
  <c r="T614" i="1"/>
  <c r="P615" i="1"/>
  <c r="Q615" i="1"/>
  <c r="R615" i="1"/>
  <c r="T615" i="1"/>
  <c r="P616" i="1"/>
  <c r="Q616" i="1"/>
  <c r="R616" i="1"/>
  <c r="T616" i="1"/>
  <c r="P617" i="1"/>
  <c r="Q617" i="1"/>
  <c r="R617" i="1"/>
  <c r="T617" i="1"/>
  <c r="P618" i="1"/>
  <c r="Q618" i="1"/>
  <c r="R618" i="1"/>
  <c r="T618" i="1"/>
  <c r="P619" i="1"/>
  <c r="Q619" i="1"/>
  <c r="R619" i="1"/>
  <c r="T619" i="1"/>
  <c r="P620" i="1"/>
  <c r="Q620" i="1"/>
  <c r="R620" i="1"/>
  <c r="T620" i="1"/>
  <c r="P621" i="1"/>
  <c r="Q621" i="1"/>
  <c r="R621" i="1"/>
  <c r="T621" i="1"/>
  <c r="P622" i="1"/>
  <c r="Q622" i="1"/>
  <c r="R622" i="1"/>
  <c r="T622" i="1"/>
  <c r="P623" i="1"/>
  <c r="Q623" i="1"/>
  <c r="R623" i="1"/>
  <c r="T623" i="1"/>
  <c r="P624" i="1"/>
  <c r="Q624" i="1"/>
  <c r="R624" i="1"/>
  <c r="T624" i="1"/>
  <c r="P625" i="1"/>
  <c r="Q625" i="1"/>
  <c r="R625" i="1"/>
  <c r="T625" i="1"/>
  <c r="P626" i="1"/>
  <c r="Q626" i="1"/>
  <c r="R626" i="1"/>
  <c r="T626" i="1"/>
  <c r="P627" i="1"/>
  <c r="Q627" i="1"/>
  <c r="R627" i="1"/>
  <c r="T627" i="1"/>
  <c r="P628" i="1"/>
  <c r="Q628" i="1"/>
  <c r="R628" i="1"/>
  <c r="T628" i="1"/>
  <c r="P629" i="1"/>
  <c r="Q629" i="1"/>
  <c r="R629" i="1"/>
  <c r="T629" i="1"/>
  <c r="P630" i="1"/>
  <c r="Q630" i="1"/>
  <c r="R630" i="1"/>
  <c r="T630" i="1"/>
  <c r="P631" i="1"/>
  <c r="Q631" i="1"/>
  <c r="R631" i="1"/>
  <c r="T631" i="1"/>
  <c r="P632" i="1"/>
  <c r="Q632" i="1"/>
  <c r="R632" i="1"/>
  <c r="T632" i="1"/>
  <c r="P633" i="1"/>
  <c r="Q633" i="1"/>
  <c r="R633" i="1"/>
  <c r="T633" i="1"/>
  <c r="P634" i="1"/>
  <c r="Q634" i="1"/>
  <c r="R634" i="1"/>
  <c r="T634" i="1"/>
  <c r="P635" i="1"/>
  <c r="Q635" i="1"/>
  <c r="R635" i="1"/>
  <c r="T635" i="1"/>
  <c r="P636" i="1"/>
  <c r="Q636" i="1"/>
  <c r="R636" i="1"/>
  <c r="T636" i="1"/>
  <c r="P637" i="1"/>
  <c r="Q637" i="1"/>
  <c r="R637" i="1"/>
  <c r="T637" i="1"/>
  <c r="P638" i="1"/>
  <c r="Q638" i="1"/>
  <c r="R638" i="1"/>
  <c r="T638" i="1"/>
  <c r="P639" i="1"/>
  <c r="Q639" i="1"/>
  <c r="R639" i="1"/>
  <c r="T639" i="1"/>
  <c r="P640" i="1"/>
  <c r="Q640" i="1"/>
  <c r="R640" i="1"/>
  <c r="T640" i="1"/>
  <c r="P641" i="1"/>
  <c r="Q641" i="1"/>
  <c r="R641" i="1"/>
  <c r="T641" i="1"/>
  <c r="P642" i="1"/>
  <c r="Q642" i="1"/>
  <c r="R642" i="1"/>
  <c r="T642" i="1"/>
  <c r="P643" i="1"/>
  <c r="Q643" i="1"/>
  <c r="R643" i="1"/>
  <c r="T643" i="1"/>
  <c r="P644" i="1"/>
  <c r="Q644" i="1"/>
  <c r="R644" i="1"/>
  <c r="T644" i="1"/>
  <c r="P645" i="1"/>
  <c r="Q645" i="1"/>
  <c r="R645" i="1"/>
  <c r="T645" i="1"/>
  <c r="P646" i="1"/>
  <c r="Q646" i="1"/>
  <c r="R646" i="1"/>
  <c r="T646" i="1"/>
  <c r="P647" i="1"/>
  <c r="Q647" i="1"/>
  <c r="R647" i="1"/>
  <c r="T647" i="1"/>
  <c r="P648" i="1"/>
  <c r="Q648" i="1"/>
  <c r="R648" i="1"/>
  <c r="T648" i="1"/>
  <c r="P649" i="1"/>
  <c r="Q649" i="1"/>
  <c r="R649" i="1"/>
  <c r="T649" i="1"/>
  <c r="P650" i="1"/>
  <c r="Q650" i="1"/>
  <c r="R650" i="1"/>
  <c r="T650" i="1"/>
  <c r="P651" i="1"/>
  <c r="Q651" i="1"/>
  <c r="R651" i="1"/>
  <c r="T651" i="1"/>
  <c r="P652" i="1"/>
  <c r="Q652" i="1"/>
  <c r="R652" i="1"/>
  <c r="T652" i="1"/>
  <c r="P653" i="1"/>
  <c r="Q653" i="1"/>
  <c r="R653" i="1"/>
  <c r="T653" i="1"/>
  <c r="P654" i="1"/>
  <c r="Q654" i="1"/>
  <c r="R654" i="1"/>
  <c r="T654" i="1"/>
  <c r="P655" i="1"/>
  <c r="Q655" i="1"/>
  <c r="R655" i="1"/>
  <c r="T655"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P861" i="1" l="1"/>
  <c r="Q861" i="1"/>
  <c r="R861" i="1"/>
  <c r="U861" i="1"/>
  <c r="X861" i="1"/>
  <c r="B18" i="13"/>
  <c r="Z861" i="1" l="1"/>
  <c r="Y861" i="1"/>
  <c r="AA861" i="1" s="1"/>
  <c r="P860" i="1" l="1"/>
  <c r="Q860" i="1"/>
  <c r="R860" i="1"/>
  <c r="U860" i="1"/>
  <c r="X860" i="1"/>
  <c r="Y860" i="1" l="1"/>
  <c r="AA860" i="1" s="1"/>
  <c r="Z860" i="1"/>
  <c r="S4" i="1"/>
  <c r="P4" i="1" l="1"/>
  <c r="P859" i="1"/>
  <c r="Q859" i="1"/>
  <c r="R859" i="1"/>
  <c r="U859" i="1"/>
  <c r="X859" i="1"/>
  <c r="Z859" i="1" l="1"/>
  <c r="Y859" i="1"/>
  <c r="AA859" i="1" s="1"/>
  <c r="Q656" i="1" l="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R656" i="1" l="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Z19" i="1" l="1"/>
  <c r="Z430" i="1"/>
  <c r="Z418" i="1"/>
  <c r="Z379" i="1"/>
  <c r="Z375" i="1"/>
  <c r="Z371" i="1"/>
  <c r="Z369" i="1"/>
  <c r="Z365" i="1"/>
  <c r="Z309" i="1"/>
  <c r="Z305" i="1"/>
  <c r="Z299" i="1"/>
  <c r="Z296" i="1"/>
  <c r="Z292" i="1"/>
  <c r="Z288" i="1"/>
  <c r="Z278" i="1"/>
  <c r="Z274" i="1"/>
  <c r="Z270" i="1"/>
  <c r="Z266" i="1"/>
  <c r="Z262" i="1"/>
  <c r="Z258" i="1"/>
  <c r="Z254" i="1"/>
  <c r="Z417" i="1"/>
  <c r="Z387" i="1"/>
  <c r="Z380" i="1"/>
  <c r="Z376" i="1"/>
  <c r="Z372" i="1"/>
  <c r="Z366" i="1"/>
  <c r="Z313" i="1"/>
  <c r="Z310" i="1"/>
  <c r="Z306" i="1"/>
  <c r="Z302" i="1"/>
  <c r="Z300" i="1"/>
  <c r="Z293" i="1"/>
  <c r="Z289" i="1"/>
  <c r="Z285" i="1"/>
  <c r="Z283" i="1"/>
  <c r="Z280" i="1"/>
  <c r="Z275" i="1"/>
  <c r="Z271" i="1"/>
  <c r="Z267" i="1"/>
  <c r="Z263" i="1"/>
  <c r="Z259" i="1"/>
  <c r="Z255" i="1"/>
  <c r="Z251" i="1"/>
  <c r="Z249" i="1"/>
  <c r="Z389" i="1"/>
  <c r="Z378" i="1"/>
  <c r="Z374" i="1"/>
  <c r="Z370" i="1"/>
  <c r="Z368" i="1"/>
  <c r="Z16" i="1"/>
  <c r="Z312" i="1"/>
  <c r="Z308" i="1"/>
  <c r="Z304" i="1"/>
  <c r="Z301" i="1"/>
  <c r="Z298" i="1"/>
  <c r="Z295" i="1"/>
  <c r="Z291" i="1"/>
  <c r="Z287" i="1"/>
  <c r="Z284" i="1"/>
  <c r="Z282" i="1"/>
  <c r="Z277" i="1"/>
  <c r="Z273" i="1"/>
  <c r="Z269" i="1"/>
  <c r="Z265" i="1"/>
  <c r="Z261" i="1"/>
  <c r="Z257" i="1"/>
  <c r="Z253" i="1"/>
  <c r="Z388" i="1"/>
  <c r="Z381" i="1"/>
  <c r="Z377" i="1"/>
  <c r="Z373" i="1"/>
  <c r="Z367" i="1"/>
  <c r="Z11" i="1"/>
  <c r="Z311" i="1"/>
  <c r="Z307" i="1"/>
  <c r="Z303" i="1"/>
  <c r="Z297" i="1"/>
  <c r="Z294" i="1"/>
  <c r="Z290" i="1"/>
  <c r="Z286" i="1"/>
  <c r="Z281" i="1"/>
  <c r="Z276" i="1"/>
  <c r="Z272" i="1"/>
  <c r="Z268" i="1"/>
  <c r="Z264" i="1"/>
  <c r="Z260" i="1"/>
  <c r="Z256" i="1"/>
  <c r="Z252" i="1"/>
  <c r="Z250" i="1"/>
  <c r="P5" i="1"/>
  <c r="U858" i="1" l="1"/>
  <c r="X858" i="1"/>
  <c r="Z858" i="1" l="1"/>
  <c r="Y858" i="1"/>
  <c r="AA858" i="1" s="1"/>
  <c r="T656" i="1" l="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U21" i="1"/>
  <c r="X21" i="1"/>
  <c r="U22" i="1"/>
  <c r="X22" i="1"/>
  <c r="U23" i="1"/>
  <c r="X23" i="1"/>
  <c r="U24" i="1"/>
  <c r="X24" i="1"/>
  <c r="U25" i="1"/>
  <c r="X25" i="1"/>
  <c r="U26" i="1"/>
  <c r="X26" i="1"/>
  <c r="U27" i="1"/>
  <c r="X27" i="1"/>
  <c r="U28" i="1"/>
  <c r="X28" i="1"/>
  <c r="U29" i="1"/>
  <c r="X29" i="1"/>
  <c r="U30" i="1"/>
  <c r="X30" i="1"/>
  <c r="U31" i="1"/>
  <c r="X31" i="1"/>
  <c r="U32" i="1"/>
  <c r="X32" i="1"/>
  <c r="U33" i="1"/>
  <c r="X33" i="1"/>
  <c r="U34" i="1"/>
  <c r="X34" i="1"/>
  <c r="U35" i="1"/>
  <c r="X35" i="1"/>
  <c r="U36" i="1"/>
  <c r="X36" i="1"/>
  <c r="U37" i="1"/>
  <c r="X37" i="1"/>
  <c r="U38" i="1"/>
  <c r="X38" i="1"/>
  <c r="U39" i="1"/>
  <c r="X39" i="1"/>
  <c r="U40" i="1"/>
  <c r="X40" i="1"/>
  <c r="U41" i="1"/>
  <c r="X41" i="1"/>
  <c r="U42" i="1"/>
  <c r="X42" i="1"/>
  <c r="U43" i="1"/>
  <c r="X43" i="1"/>
  <c r="U44" i="1"/>
  <c r="X44" i="1"/>
  <c r="U45" i="1"/>
  <c r="X45" i="1"/>
  <c r="U46" i="1"/>
  <c r="X46" i="1"/>
  <c r="U47" i="1"/>
  <c r="X47" i="1"/>
  <c r="U49" i="1"/>
  <c r="X49" i="1"/>
  <c r="U50" i="1"/>
  <c r="X50" i="1"/>
  <c r="U51" i="1"/>
  <c r="X51" i="1"/>
  <c r="U52" i="1"/>
  <c r="X52" i="1"/>
  <c r="U53" i="1"/>
  <c r="X53" i="1"/>
  <c r="U54" i="1"/>
  <c r="X54" i="1"/>
  <c r="U55" i="1"/>
  <c r="X55" i="1"/>
  <c r="U56" i="1"/>
  <c r="X56" i="1"/>
  <c r="U57" i="1"/>
  <c r="X57" i="1"/>
  <c r="U58" i="1"/>
  <c r="X58" i="1"/>
  <c r="U59" i="1"/>
  <c r="X59" i="1"/>
  <c r="U60" i="1"/>
  <c r="X60" i="1"/>
  <c r="U61" i="1"/>
  <c r="X61" i="1"/>
  <c r="U62" i="1"/>
  <c r="X62" i="1"/>
  <c r="U63" i="1"/>
  <c r="X63" i="1"/>
  <c r="U64" i="1"/>
  <c r="X64" i="1"/>
  <c r="U65" i="1"/>
  <c r="X65" i="1"/>
  <c r="U66" i="1"/>
  <c r="X66" i="1"/>
  <c r="U67" i="1"/>
  <c r="X67" i="1"/>
  <c r="U68" i="1"/>
  <c r="X68" i="1"/>
  <c r="U69" i="1"/>
  <c r="X69" i="1"/>
  <c r="U70" i="1"/>
  <c r="X70" i="1"/>
  <c r="U71" i="1"/>
  <c r="X71" i="1"/>
  <c r="U72" i="1"/>
  <c r="X72" i="1"/>
  <c r="U73" i="1"/>
  <c r="X73" i="1"/>
  <c r="U74" i="1"/>
  <c r="X74" i="1"/>
  <c r="U75" i="1"/>
  <c r="X75" i="1"/>
  <c r="U76" i="1"/>
  <c r="X76" i="1"/>
  <c r="U77" i="1"/>
  <c r="X77" i="1"/>
  <c r="U78" i="1"/>
  <c r="X78" i="1"/>
  <c r="U79" i="1"/>
  <c r="X79" i="1"/>
  <c r="U80" i="1"/>
  <c r="X80" i="1"/>
  <c r="U81" i="1"/>
  <c r="X81" i="1"/>
  <c r="U82" i="1"/>
  <c r="X82" i="1"/>
  <c r="U83" i="1"/>
  <c r="X83" i="1"/>
  <c r="U84" i="1"/>
  <c r="X84" i="1"/>
  <c r="U85" i="1"/>
  <c r="X85" i="1"/>
  <c r="U86" i="1"/>
  <c r="X86" i="1"/>
  <c r="U87" i="1"/>
  <c r="X87" i="1"/>
  <c r="U88" i="1"/>
  <c r="X88" i="1"/>
  <c r="U89" i="1"/>
  <c r="X89" i="1"/>
  <c r="U90" i="1"/>
  <c r="X90" i="1"/>
  <c r="U91" i="1"/>
  <c r="X91" i="1"/>
  <c r="U92" i="1"/>
  <c r="X92" i="1"/>
  <c r="U93" i="1"/>
  <c r="X93" i="1"/>
  <c r="U94" i="1"/>
  <c r="X94" i="1"/>
  <c r="U95" i="1"/>
  <c r="X95" i="1"/>
  <c r="U96" i="1"/>
  <c r="X96" i="1"/>
  <c r="U97" i="1"/>
  <c r="X97" i="1"/>
  <c r="U98" i="1"/>
  <c r="X98" i="1"/>
  <c r="U99" i="1"/>
  <c r="X99" i="1"/>
  <c r="U100" i="1"/>
  <c r="X100" i="1"/>
  <c r="U101" i="1"/>
  <c r="X101" i="1"/>
  <c r="U102" i="1"/>
  <c r="X102" i="1"/>
  <c r="U103" i="1"/>
  <c r="X103" i="1"/>
  <c r="U104" i="1"/>
  <c r="X104" i="1"/>
  <c r="U105" i="1"/>
  <c r="X105" i="1"/>
  <c r="U106" i="1"/>
  <c r="X106" i="1"/>
  <c r="U107" i="1"/>
  <c r="X107" i="1"/>
  <c r="U434" i="1"/>
  <c r="X434" i="1"/>
  <c r="U108" i="1"/>
  <c r="X108" i="1"/>
  <c r="U109" i="1"/>
  <c r="X109" i="1"/>
  <c r="U110" i="1"/>
  <c r="X110" i="1"/>
  <c r="U111" i="1"/>
  <c r="X111" i="1"/>
  <c r="U112" i="1"/>
  <c r="X112" i="1"/>
  <c r="U14" i="1"/>
  <c r="X14" i="1"/>
  <c r="U114" i="1"/>
  <c r="X114" i="1"/>
  <c r="U115" i="1"/>
  <c r="X115" i="1"/>
  <c r="U116" i="1"/>
  <c r="X116" i="1"/>
  <c r="U117" i="1"/>
  <c r="X117" i="1"/>
  <c r="U118" i="1"/>
  <c r="X118" i="1"/>
  <c r="U119" i="1"/>
  <c r="X119" i="1"/>
  <c r="U120" i="1"/>
  <c r="X120" i="1"/>
  <c r="U121" i="1"/>
  <c r="X121" i="1"/>
  <c r="U122" i="1"/>
  <c r="X122" i="1"/>
  <c r="U123" i="1"/>
  <c r="X123" i="1"/>
  <c r="U13" i="1"/>
  <c r="X13" i="1"/>
  <c r="U12" i="1"/>
  <c r="X12" i="1"/>
  <c r="U126" i="1"/>
  <c r="X126" i="1"/>
  <c r="U127" i="1"/>
  <c r="X127" i="1"/>
  <c r="U128" i="1"/>
  <c r="X128" i="1"/>
  <c r="U129" i="1"/>
  <c r="X129" i="1"/>
  <c r="U130" i="1"/>
  <c r="X130" i="1"/>
  <c r="U131" i="1"/>
  <c r="X131" i="1"/>
  <c r="U132" i="1"/>
  <c r="X132" i="1"/>
  <c r="U133" i="1"/>
  <c r="X133" i="1"/>
  <c r="U134" i="1"/>
  <c r="X134" i="1"/>
  <c r="U135" i="1"/>
  <c r="X135" i="1"/>
  <c r="U136" i="1"/>
  <c r="X136" i="1"/>
  <c r="U137" i="1"/>
  <c r="X137" i="1"/>
  <c r="U138" i="1"/>
  <c r="X138" i="1"/>
  <c r="U139" i="1"/>
  <c r="X139" i="1"/>
  <c r="U140" i="1"/>
  <c r="X140" i="1"/>
  <c r="U141" i="1"/>
  <c r="X141" i="1"/>
  <c r="U142" i="1"/>
  <c r="X142" i="1"/>
  <c r="U143" i="1"/>
  <c r="X143" i="1"/>
  <c r="U144" i="1"/>
  <c r="X144" i="1"/>
  <c r="U145" i="1"/>
  <c r="X145" i="1"/>
  <c r="U146" i="1"/>
  <c r="X146" i="1"/>
  <c r="U147" i="1"/>
  <c r="X147" i="1"/>
  <c r="U148" i="1"/>
  <c r="X148" i="1"/>
  <c r="U149" i="1"/>
  <c r="X149" i="1"/>
  <c r="U150" i="1"/>
  <c r="X150" i="1"/>
  <c r="U151" i="1"/>
  <c r="X151" i="1"/>
  <c r="U152" i="1"/>
  <c r="X152" i="1"/>
  <c r="U153" i="1"/>
  <c r="X153" i="1"/>
  <c r="U154" i="1"/>
  <c r="X154" i="1"/>
  <c r="U155" i="1"/>
  <c r="X155" i="1"/>
  <c r="U156" i="1"/>
  <c r="X156" i="1"/>
  <c r="U157" i="1"/>
  <c r="X157" i="1"/>
  <c r="U158" i="1"/>
  <c r="X158" i="1"/>
  <c r="U159" i="1"/>
  <c r="X159" i="1"/>
  <c r="U160" i="1"/>
  <c r="X160" i="1"/>
  <c r="U161" i="1"/>
  <c r="X161" i="1"/>
  <c r="U162" i="1"/>
  <c r="X162" i="1"/>
  <c r="U163" i="1"/>
  <c r="X163" i="1"/>
  <c r="U164" i="1"/>
  <c r="X164" i="1"/>
  <c r="U165" i="1"/>
  <c r="X165" i="1"/>
  <c r="U166" i="1"/>
  <c r="X166" i="1"/>
  <c r="U167" i="1"/>
  <c r="X167" i="1"/>
  <c r="U168" i="1"/>
  <c r="X168" i="1"/>
  <c r="U169" i="1"/>
  <c r="X169" i="1"/>
  <c r="U170" i="1"/>
  <c r="X170" i="1"/>
  <c r="U171" i="1"/>
  <c r="X171" i="1"/>
  <c r="U172" i="1"/>
  <c r="X172" i="1"/>
  <c r="U173" i="1"/>
  <c r="X173" i="1"/>
  <c r="U174" i="1"/>
  <c r="X174" i="1"/>
  <c r="U175" i="1"/>
  <c r="X175" i="1"/>
  <c r="U176" i="1"/>
  <c r="X176" i="1"/>
  <c r="U177" i="1"/>
  <c r="X177" i="1"/>
  <c r="U178" i="1"/>
  <c r="X178" i="1"/>
  <c r="U179" i="1"/>
  <c r="X179" i="1"/>
  <c r="U180" i="1"/>
  <c r="X180" i="1"/>
  <c r="U181" i="1"/>
  <c r="X181" i="1"/>
  <c r="U182" i="1"/>
  <c r="X182" i="1"/>
  <c r="U183" i="1"/>
  <c r="X183" i="1"/>
  <c r="U184" i="1"/>
  <c r="X184" i="1"/>
  <c r="U185" i="1"/>
  <c r="X185" i="1"/>
  <c r="U186" i="1"/>
  <c r="X186" i="1"/>
  <c r="U187" i="1"/>
  <c r="X187" i="1"/>
  <c r="U188" i="1"/>
  <c r="X188" i="1"/>
  <c r="U189" i="1"/>
  <c r="X189" i="1"/>
  <c r="U190" i="1"/>
  <c r="X190" i="1"/>
  <c r="U191" i="1"/>
  <c r="X191" i="1"/>
  <c r="U192" i="1"/>
  <c r="X192" i="1"/>
  <c r="U193" i="1"/>
  <c r="X193" i="1"/>
  <c r="U194" i="1"/>
  <c r="X194" i="1"/>
  <c r="U195" i="1"/>
  <c r="X195" i="1"/>
  <c r="U196" i="1"/>
  <c r="X196" i="1"/>
  <c r="U197" i="1"/>
  <c r="X197" i="1"/>
  <c r="U198" i="1"/>
  <c r="X198" i="1"/>
  <c r="U199" i="1"/>
  <c r="X199" i="1"/>
  <c r="U200" i="1"/>
  <c r="X200" i="1"/>
  <c r="U201" i="1"/>
  <c r="X201" i="1"/>
  <c r="U202" i="1"/>
  <c r="X202" i="1"/>
  <c r="U203" i="1"/>
  <c r="X203" i="1"/>
  <c r="U204" i="1"/>
  <c r="X204" i="1"/>
  <c r="U205" i="1"/>
  <c r="X205" i="1"/>
  <c r="U206" i="1"/>
  <c r="X206" i="1"/>
  <c r="U207" i="1"/>
  <c r="X207" i="1"/>
  <c r="U208" i="1"/>
  <c r="X208" i="1"/>
  <c r="U209" i="1"/>
  <c r="X209" i="1"/>
  <c r="U210" i="1"/>
  <c r="X210" i="1"/>
  <c r="U211" i="1"/>
  <c r="X211" i="1"/>
  <c r="U212" i="1"/>
  <c r="X212" i="1"/>
  <c r="U213" i="1"/>
  <c r="X213" i="1"/>
  <c r="U214" i="1"/>
  <c r="X214" i="1"/>
  <c r="U215" i="1"/>
  <c r="X215" i="1"/>
  <c r="U216" i="1"/>
  <c r="X216" i="1"/>
  <c r="U217" i="1"/>
  <c r="X217" i="1"/>
  <c r="U218" i="1"/>
  <c r="X218" i="1"/>
  <c r="U17" i="1"/>
  <c r="X17" i="1"/>
  <c r="U221" i="1"/>
  <c r="X221" i="1"/>
  <c r="U222" i="1"/>
  <c r="X222" i="1"/>
  <c r="U223" i="1"/>
  <c r="X223" i="1"/>
  <c r="U224" i="1"/>
  <c r="X224" i="1"/>
  <c r="U225" i="1"/>
  <c r="X225" i="1"/>
  <c r="U226" i="1"/>
  <c r="X226" i="1"/>
  <c r="U227" i="1"/>
  <c r="X227" i="1"/>
  <c r="U228" i="1"/>
  <c r="X228" i="1"/>
  <c r="U229" i="1"/>
  <c r="X229" i="1"/>
  <c r="U230" i="1"/>
  <c r="X230" i="1"/>
  <c r="U231" i="1"/>
  <c r="X231" i="1"/>
  <c r="U232" i="1"/>
  <c r="X232" i="1"/>
  <c r="U233" i="1"/>
  <c r="X233" i="1"/>
  <c r="U234" i="1"/>
  <c r="X234" i="1"/>
  <c r="U235" i="1"/>
  <c r="X235" i="1"/>
  <c r="U236" i="1"/>
  <c r="X236" i="1"/>
  <c r="U237" i="1"/>
  <c r="X237" i="1"/>
  <c r="U238" i="1"/>
  <c r="X238" i="1"/>
  <c r="U239" i="1"/>
  <c r="X239" i="1"/>
  <c r="U240" i="1"/>
  <c r="X240" i="1"/>
  <c r="U241" i="1"/>
  <c r="X241" i="1"/>
  <c r="U242" i="1"/>
  <c r="X242" i="1"/>
  <c r="U243" i="1"/>
  <c r="X243" i="1"/>
  <c r="U244" i="1"/>
  <c r="X244" i="1"/>
  <c r="U245" i="1"/>
  <c r="X245" i="1"/>
  <c r="U246" i="1"/>
  <c r="X246" i="1"/>
  <c r="U247" i="1"/>
  <c r="X247" i="1"/>
  <c r="U248" i="1"/>
  <c r="X248" i="1"/>
  <c r="U249" i="1"/>
  <c r="X249" i="1"/>
  <c r="U250" i="1"/>
  <c r="X250" i="1"/>
  <c r="U251" i="1"/>
  <c r="X251" i="1"/>
  <c r="U252" i="1"/>
  <c r="X252" i="1"/>
  <c r="U253" i="1"/>
  <c r="X253" i="1"/>
  <c r="U254" i="1"/>
  <c r="X254" i="1"/>
  <c r="U255" i="1"/>
  <c r="X255" i="1"/>
  <c r="U256" i="1"/>
  <c r="X256" i="1"/>
  <c r="U257" i="1"/>
  <c r="X257" i="1"/>
  <c r="U258" i="1"/>
  <c r="X258" i="1"/>
  <c r="U259" i="1"/>
  <c r="X259" i="1"/>
  <c r="U260" i="1"/>
  <c r="X260" i="1"/>
  <c r="U261" i="1"/>
  <c r="X261" i="1"/>
  <c r="U262" i="1"/>
  <c r="X262" i="1"/>
  <c r="U263" i="1"/>
  <c r="X263" i="1"/>
  <c r="U264" i="1"/>
  <c r="X264" i="1"/>
  <c r="U265" i="1"/>
  <c r="X265" i="1"/>
  <c r="U266" i="1"/>
  <c r="X266" i="1"/>
  <c r="U267" i="1"/>
  <c r="X267" i="1"/>
  <c r="U268" i="1"/>
  <c r="X268" i="1"/>
  <c r="U269" i="1"/>
  <c r="X269" i="1"/>
  <c r="U270" i="1"/>
  <c r="X270" i="1"/>
  <c r="U271" i="1"/>
  <c r="X271" i="1"/>
  <c r="U272" i="1"/>
  <c r="X272" i="1"/>
  <c r="U273" i="1"/>
  <c r="X273" i="1"/>
  <c r="U274" i="1"/>
  <c r="X274" i="1"/>
  <c r="U275" i="1"/>
  <c r="X275" i="1"/>
  <c r="U276" i="1"/>
  <c r="X276" i="1"/>
  <c r="U277" i="1"/>
  <c r="X277" i="1"/>
  <c r="U278" i="1"/>
  <c r="X278" i="1"/>
  <c r="U19" i="1"/>
  <c r="X19" i="1"/>
  <c r="U280" i="1"/>
  <c r="X280" i="1"/>
  <c r="U281" i="1"/>
  <c r="X281" i="1"/>
  <c r="U282" i="1"/>
  <c r="X282" i="1"/>
  <c r="U283" i="1"/>
  <c r="X283" i="1"/>
  <c r="U284" i="1"/>
  <c r="X284" i="1"/>
  <c r="U285" i="1"/>
  <c r="X285" i="1"/>
  <c r="U286" i="1"/>
  <c r="X286" i="1"/>
  <c r="U287" i="1"/>
  <c r="X287" i="1"/>
  <c r="U288" i="1"/>
  <c r="X288" i="1"/>
  <c r="U289" i="1"/>
  <c r="X289" i="1"/>
  <c r="U290" i="1"/>
  <c r="X290" i="1"/>
  <c r="U291" i="1"/>
  <c r="X291" i="1"/>
  <c r="U292" i="1"/>
  <c r="X292" i="1"/>
  <c r="U293" i="1"/>
  <c r="X293" i="1"/>
  <c r="U294" i="1"/>
  <c r="X294" i="1"/>
  <c r="U295" i="1"/>
  <c r="X295" i="1"/>
  <c r="U296" i="1"/>
  <c r="X296" i="1"/>
  <c r="U297" i="1"/>
  <c r="X297" i="1"/>
  <c r="U298" i="1"/>
  <c r="X298" i="1"/>
  <c r="U299" i="1"/>
  <c r="X299" i="1"/>
  <c r="U300" i="1"/>
  <c r="X300" i="1"/>
  <c r="U301" i="1"/>
  <c r="X301" i="1"/>
  <c r="U302" i="1"/>
  <c r="X302" i="1"/>
  <c r="U303" i="1"/>
  <c r="X303" i="1"/>
  <c r="U304" i="1"/>
  <c r="X304" i="1"/>
  <c r="U305" i="1"/>
  <c r="X305" i="1"/>
  <c r="U306" i="1"/>
  <c r="X306" i="1"/>
  <c r="U307" i="1"/>
  <c r="X307" i="1"/>
  <c r="U308" i="1"/>
  <c r="X308" i="1"/>
  <c r="U309" i="1"/>
  <c r="X309" i="1"/>
  <c r="U310" i="1"/>
  <c r="X310" i="1"/>
  <c r="U311" i="1"/>
  <c r="X311" i="1"/>
  <c r="U312" i="1"/>
  <c r="X312" i="1"/>
  <c r="U313" i="1"/>
  <c r="X313" i="1"/>
  <c r="U15" i="1"/>
  <c r="X15" i="1"/>
  <c r="U316" i="1"/>
  <c r="X316" i="1"/>
  <c r="U18" i="1"/>
  <c r="X18" i="1"/>
  <c r="U318" i="1"/>
  <c r="X318" i="1"/>
  <c r="U319" i="1"/>
  <c r="X319" i="1"/>
  <c r="U320" i="1"/>
  <c r="X320" i="1"/>
  <c r="U321" i="1"/>
  <c r="X321" i="1"/>
  <c r="U322" i="1"/>
  <c r="X322" i="1"/>
  <c r="U323" i="1"/>
  <c r="X323" i="1"/>
  <c r="U324" i="1"/>
  <c r="X324" i="1"/>
  <c r="U325" i="1"/>
  <c r="X325" i="1"/>
  <c r="U326" i="1"/>
  <c r="X326" i="1"/>
  <c r="U327" i="1"/>
  <c r="X327" i="1"/>
  <c r="U328" i="1"/>
  <c r="X328" i="1"/>
  <c r="U329" i="1"/>
  <c r="X329" i="1"/>
  <c r="U330" i="1"/>
  <c r="X330" i="1"/>
  <c r="U331" i="1"/>
  <c r="X331" i="1"/>
  <c r="U332" i="1"/>
  <c r="X332" i="1"/>
  <c r="U333" i="1"/>
  <c r="X333" i="1"/>
  <c r="U334" i="1"/>
  <c r="X334" i="1"/>
  <c r="U335" i="1"/>
  <c r="X335" i="1"/>
  <c r="U336" i="1"/>
  <c r="X336" i="1"/>
  <c r="U337" i="1"/>
  <c r="X337" i="1"/>
  <c r="U338" i="1"/>
  <c r="X338" i="1"/>
  <c r="U339" i="1"/>
  <c r="X339" i="1"/>
  <c r="U340" i="1"/>
  <c r="X340" i="1"/>
  <c r="U341" i="1"/>
  <c r="X341" i="1"/>
  <c r="U342" i="1"/>
  <c r="X342" i="1"/>
  <c r="U343" i="1"/>
  <c r="X343" i="1"/>
  <c r="U344" i="1"/>
  <c r="X344" i="1"/>
  <c r="U345" i="1"/>
  <c r="X345" i="1"/>
  <c r="U346" i="1"/>
  <c r="X346" i="1"/>
  <c r="U347" i="1"/>
  <c r="X347" i="1"/>
  <c r="U348" i="1"/>
  <c r="X348" i="1"/>
  <c r="U349" i="1"/>
  <c r="X349" i="1"/>
  <c r="U350" i="1"/>
  <c r="X350" i="1"/>
  <c r="U351" i="1"/>
  <c r="X351" i="1"/>
  <c r="U352" i="1"/>
  <c r="X352" i="1"/>
  <c r="U353" i="1"/>
  <c r="X353" i="1"/>
  <c r="U48" i="1"/>
  <c r="X48" i="1"/>
  <c r="U113" i="1"/>
  <c r="X113" i="1"/>
  <c r="U124" i="1"/>
  <c r="X124" i="1"/>
  <c r="U125" i="1"/>
  <c r="X125" i="1"/>
  <c r="U219" i="1"/>
  <c r="X219" i="1"/>
  <c r="U11" i="1"/>
  <c r="X11" i="1"/>
  <c r="U16" i="1"/>
  <c r="X16" i="1"/>
  <c r="U220" i="1"/>
  <c r="X220" i="1"/>
  <c r="U279" i="1"/>
  <c r="X279" i="1"/>
  <c r="U314" i="1"/>
  <c r="X314" i="1"/>
  <c r="U315" i="1"/>
  <c r="X315" i="1"/>
  <c r="U317" i="1"/>
  <c r="X317" i="1"/>
  <c r="U354" i="1"/>
  <c r="X354" i="1"/>
  <c r="U355" i="1"/>
  <c r="X355" i="1"/>
  <c r="U356" i="1"/>
  <c r="X356" i="1"/>
  <c r="U357" i="1"/>
  <c r="X357" i="1"/>
  <c r="U359" i="1"/>
  <c r="X359" i="1"/>
  <c r="U360" i="1"/>
  <c r="X360" i="1"/>
  <c r="U361" i="1"/>
  <c r="X361" i="1"/>
  <c r="U362" i="1"/>
  <c r="X362" i="1"/>
  <c r="U363" i="1"/>
  <c r="X363" i="1"/>
  <c r="U364" i="1"/>
  <c r="X364" i="1"/>
  <c r="U365" i="1"/>
  <c r="X365" i="1"/>
  <c r="U366" i="1"/>
  <c r="X366" i="1"/>
  <c r="U367" i="1"/>
  <c r="X367" i="1"/>
  <c r="U368" i="1"/>
  <c r="X368" i="1"/>
  <c r="U369" i="1"/>
  <c r="X369" i="1"/>
  <c r="U370" i="1"/>
  <c r="X370" i="1"/>
  <c r="U371" i="1"/>
  <c r="X371" i="1"/>
  <c r="U372" i="1"/>
  <c r="X372" i="1"/>
  <c r="U373" i="1"/>
  <c r="X373" i="1"/>
  <c r="U374" i="1"/>
  <c r="X374" i="1"/>
  <c r="U375" i="1"/>
  <c r="X375" i="1"/>
  <c r="U376" i="1"/>
  <c r="X376" i="1"/>
  <c r="U377" i="1"/>
  <c r="X377" i="1"/>
  <c r="U378" i="1"/>
  <c r="X378" i="1"/>
  <c r="U379" i="1"/>
  <c r="X379" i="1"/>
  <c r="U380" i="1"/>
  <c r="X380" i="1"/>
  <c r="U381" i="1"/>
  <c r="X381" i="1"/>
  <c r="U382" i="1"/>
  <c r="X382" i="1"/>
  <c r="U383" i="1"/>
  <c r="X383" i="1"/>
  <c r="U384" i="1"/>
  <c r="X384" i="1"/>
  <c r="U385" i="1"/>
  <c r="X385" i="1"/>
  <c r="U386" i="1"/>
  <c r="X386" i="1"/>
  <c r="U387" i="1"/>
  <c r="X387" i="1"/>
  <c r="U388" i="1"/>
  <c r="X388" i="1"/>
  <c r="U389" i="1"/>
  <c r="X389" i="1"/>
  <c r="U390" i="1"/>
  <c r="X390" i="1"/>
  <c r="U391" i="1"/>
  <c r="X391" i="1"/>
  <c r="U392" i="1"/>
  <c r="X392" i="1"/>
  <c r="U394" i="1"/>
  <c r="X394" i="1"/>
  <c r="U395" i="1"/>
  <c r="X395" i="1"/>
  <c r="U396" i="1"/>
  <c r="X396" i="1"/>
  <c r="U397" i="1"/>
  <c r="X397" i="1"/>
  <c r="U398" i="1"/>
  <c r="X398" i="1"/>
  <c r="U399" i="1"/>
  <c r="X399" i="1"/>
  <c r="U400" i="1"/>
  <c r="X400" i="1"/>
  <c r="U401" i="1"/>
  <c r="X401" i="1"/>
  <c r="U402" i="1"/>
  <c r="X402" i="1"/>
  <c r="U403" i="1"/>
  <c r="X403" i="1"/>
  <c r="U404" i="1"/>
  <c r="X404" i="1"/>
  <c r="U405" i="1"/>
  <c r="X405" i="1"/>
  <c r="U406" i="1"/>
  <c r="X406" i="1"/>
  <c r="U407" i="1"/>
  <c r="X407" i="1"/>
  <c r="U408" i="1"/>
  <c r="X408" i="1"/>
  <c r="U409" i="1"/>
  <c r="X409" i="1"/>
  <c r="U410" i="1"/>
  <c r="X410" i="1"/>
  <c r="U411" i="1"/>
  <c r="X411" i="1"/>
  <c r="U412" i="1"/>
  <c r="X412" i="1"/>
  <c r="U413" i="1"/>
  <c r="X413" i="1"/>
  <c r="U414" i="1"/>
  <c r="X414" i="1"/>
  <c r="U415" i="1"/>
  <c r="X415" i="1"/>
  <c r="U416" i="1"/>
  <c r="X416" i="1"/>
  <c r="U417" i="1"/>
  <c r="X417" i="1"/>
  <c r="U418" i="1"/>
  <c r="X418" i="1"/>
  <c r="U419" i="1"/>
  <c r="X419" i="1"/>
  <c r="U420" i="1"/>
  <c r="X420" i="1"/>
  <c r="U421" i="1"/>
  <c r="X421" i="1"/>
  <c r="U422" i="1"/>
  <c r="X422" i="1"/>
  <c r="U423" i="1"/>
  <c r="X423" i="1"/>
  <c r="U424" i="1"/>
  <c r="X424" i="1"/>
  <c r="U425" i="1"/>
  <c r="X425" i="1"/>
  <c r="U426" i="1"/>
  <c r="X426" i="1"/>
  <c r="U427" i="1"/>
  <c r="X427" i="1"/>
  <c r="U428" i="1"/>
  <c r="X428" i="1"/>
  <c r="U429" i="1"/>
  <c r="X429" i="1"/>
  <c r="U430" i="1"/>
  <c r="X430" i="1"/>
  <c r="U431" i="1"/>
  <c r="X431" i="1"/>
  <c r="U432" i="1"/>
  <c r="X432" i="1"/>
  <c r="U433" i="1"/>
  <c r="X433" i="1"/>
  <c r="U435" i="1"/>
  <c r="X435" i="1"/>
  <c r="U436" i="1"/>
  <c r="X436" i="1"/>
  <c r="U437" i="1"/>
  <c r="X437" i="1"/>
  <c r="U438" i="1"/>
  <c r="X438" i="1"/>
  <c r="U439" i="1"/>
  <c r="X439" i="1"/>
  <c r="U440" i="1"/>
  <c r="X440" i="1"/>
  <c r="U441" i="1"/>
  <c r="X441" i="1"/>
  <c r="U442" i="1"/>
  <c r="X442" i="1"/>
  <c r="U443" i="1"/>
  <c r="X443" i="1"/>
  <c r="U444" i="1"/>
  <c r="X444" i="1"/>
  <c r="U445" i="1"/>
  <c r="X445" i="1"/>
  <c r="U446" i="1"/>
  <c r="X446" i="1"/>
  <c r="U447" i="1"/>
  <c r="X447" i="1"/>
  <c r="U448" i="1"/>
  <c r="X448" i="1"/>
  <c r="U449" i="1"/>
  <c r="X449" i="1"/>
  <c r="U450" i="1"/>
  <c r="X450" i="1"/>
  <c r="U451" i="1"/>
  <c r="X451" i="1"/>
  <c r="U452" i="1"/>
  <c r="X452" i="1"/>
  <c r="U453" i="1"/>
  <c r="X453" i="1"/>
  <c r="U454" i="1"/>
  <c r="X454" i="1"/>
  <c r="U455" i="1"/>
  <c r="X455" i="1"/>
  <c r="U456" i="1"/>
  <c r="X456" i="1"/>
  <c r="U457" i="1"/>
  <c r="X457" i="1"/>
  <c r="U458" i="1"/>
  <c r="X458" i="1"/>
  <c r="U459" i="1"/>
  <c r="X459" i="1"/>
  <c r="U460" i="1"/>
  <c r="X460" i="1"/>
  <c r="U461" i="1"/>
  <c r="X461" i="1"/>
  <c r="U462" i="1"/>
  <c r="X462" i="1"/>
  <c r="U463" i="1"/>
  <c r="X463" i="1"/>
  <c r="U464" i="1"/>
  <c r="X464" i="1"/>
  <c r="U465" i="1"/>
  <c r="X465" i="1"/>
  <c r="U466" i="1"/>
  <c r="X466" i="1"/>
  <c r="U467" i="1"/>
  <c r="X467" i="1"/>
  <c r="U468" i="1"/>
  <c r="X468" i="1"/>
  <c r="U469" i="1"/>
  <c r="X469" i="1"/>
  <c r="U470" i="1"/>
  <c r="X470" i="1"/>
  <c r="U471" i="1"/>
  <c r="X471" i="1"/>
  <c r="U472" i="1"/>
  <c r="X472" i="1"/>
  <c r="U473" i="1"/>
  <c r="X473" i="1"/>
  <c r="U474" i="1"/>
  <c r="X474" i="1"/>
  <c r="U475" i="1"/>
  <c r="X475" i="1"/>
  <c r="U476" i="1"/>
  <c r="X476" i="1"/>
  <c r="U477" i="1"/>
  <c r="X477" i="1"/>
  <c r="U478" i="1"/>
  <c r="X478" i="1"/>
  <c r="U479" i="1"/>
  <c r="X479" i="1"/>
  <c r="U480" i="1"/>
  <c r="X480" i="1"/>
  <c r="U481" i="1"/>
  <c r="X481" i="1"/>
  <c r="U482" i="1"/>
  <c r="X482" i="1"/>
  <c r="U483" i="1"/>
  <c r="X483" i="1"/>
  <c r="U484" i="1"/>
  <c r="X484" i="1"/>
  <c r="U485" i="1"/>
  <c r="X485" i="1"/>
  <c r="U486" i="1"/>
  <c r="X486" i="1"/>
  <c r="U487" i="1"/>
  <c r="X487" i="1"/>
  <c r="U488" i="1"/>
  <c r="X488" i="1"/>
  <c r="U489" i="1"/>
  <c r="X489" i="1"/>
  <c r="U490" i="1"/>
  <c r="X490" i="1"/>
  <c r="U491" i="1"/>
  <c r="X491" i="1"/>
  <c r="U492" i="1"/>
  <c r="X492" i="1"/>
  <c r="U493" i="1"/>
  <c r="X493" i="1"/>
  <c r="U494" i="1"/>
  <c r="X494" i="1"/>
  <c r="U495" i="1"/>
  <c r="X495" i="1"/>
  <c r="U496" i="1"/>
  <c r="X496" i="1"/>
  <c r="U497" i="1"/>
  <c r="X497" i="1"/>
  <c r="U498" i="1"/>
  <c r="X498" i="1"/>
  <c r="U499" i="1"/>
  <c r="X499" i="1"/>
  <c r="U500" i="1"/>
  <c r="X500" i="1"/>
  <c r="U501" i="1"/>
  <c r="X501" i="1"/>
  <c r="U502" i="1"/>
  <c r="X502" i="1"/>
  <c r="U503" i="1"/>
  <c r="X503" i="1"/>
  <c r="U504" i="1"/>
  <c r="X504" i="1"/>
  <c r="U505" i="1"/>
  <c r="X505" i="1"/>
  <c r="U506" i="1"/>
  <c r="X506" i="1"/>
  <c r="U507" i="1"/>
  <c r="X507" i="1"/>
  <c r="U508" i="1"/>
  <c r="X508" i="1"/>
  <c r="U509" i="1"/>
  <c r="X509" i="1"/>
  <c r="U510" i="1"/>
  <c r="X510" i="1"/>
  <c r="U511" i="1"/>
  <c r="X511" i="1"/>
  <c r="U512" i="1"/>
  <c r="X512" i="1"/>
  <c r="U513" i="1"/>
  <c r="X513" i="1"/>
  <c r="U514" i="1"/>
  <c r="X514" i="1"/>
  <c r="U515" i="1"/>
  <c r="X515" i="1"/>
  <c r="U516" i="1"/>
  <c r="X516" i="1"/>
  <c r="U517" i="1"/>
  <c r="X517" i="1"/>
  <c r="U518" i="1"/>
  <c r="X518" i="1"/>
  <c r="U519" i="1"/>
  <c r="X519" i="1"/>
  <c r="U520" i="1"/>
  <c r="X520" i="1"/>
  <c r="U521" i="1"/>
  <c r="X521" i="1"/>
  <c r="U522" i="1"/>
  <c r="X522" i="1"/>
  <c r="U523" i="1"/>
  <c r="X523" i="1"/>
  <c r="U524" i="1"/>
  <c r="X524" i="1"/>
  <c r="U525" i="1"/>
  <c r="X525" i="1"/>
  <c r="U526" i="1"/>
  <c r="X526" i="1"/>
  <c r="U527" i="1"/>
  <c r="X527" i="1"/>
  <c r="U528" i="1"/>
  <c r="X528" i="1"/>
  <c r="U529" i="1"/>
  <c r="X529" i="1"/>
  <c r="U530" i="1"/>
  <c r="X530" i="1"/>
  <c r="U531" i="1"/>
  <c r="X531" i="1"/>
  <c r="U532" i="1"/>
  <c r="X532" i="1"/>
  <c r="U533" i="1"/>
  <c r="X533" i="1"/>
  <c r="U534" i="1"/>
  <c r="X534" i="1"/>
  <c r="U535" i="1"/>
  <c r="X535" i="1"/>
  <c r="U536" i="1"/>
  <c r="X536" i="1"/>
  <c r="U537" i="1"/>
  <c r="X537" i="1"/>
  <c r="U538" i="1"/>
  <c r="X538" i="1"/>
  <c r="U539" i="1"/>
  <c r="X539" i="1"/>
  <c r="U540" i="1"/>
  <c r="X540" i="1"/>
  <c r="U541" i="1"/>
  <c r="X541" i="1"/>
  <c r="U542" i="1"/>
  <c r="X542" i="1"/>
  <c r="U543" i="1"/>
  <c r="X543" i="1"/>
  <c r="U544" i="1"/>
  <c r="X544" i="1"/>
  <c r="U545" i="1"/>
  <c r="X545" i="1"/>
  <c r="U546" i="1"/>
  <c r="X546" i="1"/>
  <c r="U547" i="1"/>
  <c r="X547" i="1"/>
  <c r="U548" i="1"/>
  <c r="X548" i="1"/>
  <c r="U549" i="1"/>
  <c r="X549" i="1"/>
  <c r="U550" i="1"/>
  <c r="X550" i="1"/>
  <c r="U551" i="1"/>
  <c r="X551" i="1"/>
  <c r="U552" i="1"/>
  <c r="X552" i="1"/>
  <c r="U553" i="1"/>
  <c r="X553" i="1"/>
  <c r="U554" i="1"/>
  <c r="X554" i="1"/>
  <c r="U555" i="1"/>
  <c r="X555" i="1"/>
  <c r="U556" i="1"/>
  <c r="X556" i="1"/>
  <c r="U557" i="1"/>
  <c r="X557" i="1"/>
  <c r="U558" i="1"/>
  <c r="X558" i="1"/>
  <c r="U559" i="1"/>
  <c r="X559" i="1"/>
  <c r="U560" i="1"/>
  <c r="X560" i="1"/>
  <c r="U561" i="1"/>
  <c r="X561" i="1"/>
  <c r="U562" i="1"/>
  <c r="X562" i="1"/>
  <c r="U563" i="1"/>
  <c r="X563" i="1"/>
  <c r="U564" i="1"/>
  <c r="X564" i="1"/>
  <c r="U565" i="1"/>
  <c r="X565" i="1"/>
  <c r="U566" i="1"/>
  <c r="X566" i="1"/>
  <c r="U567" i="1"/>
  <c r="X567" i="1"/>
  <c r="U568" i="1"/>
  <c r="X568" i="1"/>
  <c r="U569" i="1"/>
  <c r="X569" i="1"/>
  <c r="U570" i="1"/>
  <c r="X570" i="1"/>
  <c r="U571" i="1"/>
  <c r="X571" i="1"/>
  <c r="U572" i="1"/>
  <c r="X572" i="1"/>
  <c r="U573" i="1"/>
  <c r="X573" i="1"/>
  <c r="U574" i="1"/>
  <c r="X574" i="1"/>
  <c r="U575" i="1"/>
  <c r="X575" i="1"/>
  <c r="U576" i="1"/>
  <c r="X576" i="1"/>
  <c r="U577" i="1"/>
  <c r="X577" i="1"/>
  <c r="U578" i="1"/>
  <c r="X578" i="1"/>
  <c r="U579" i="1"/>
  <c r="X579" i="1"/>
  <c r="U580" i="1"/>
  <c r="X580" i="1"/>
  <c r="U581" i="1"/>
  <c r="X581" i="1"/>
  <c r="U582" i="1"/>
  <c r="X582" i="1"/>
  <c r="U583" i="1"/>
  <c r="X583" i="1"/>
  <c r="U584" i="1"/>
  <c r="X584" i="1"/>
  <c r="U585" i="1"/>
  <c r="X585" i="1"/>
  <c r="U586" i="1"/>
  <c r="X586" i="1"/>
  <c r="U587" i="1"/>
  <c r="X587" i="1"/>
  <c r="U588" i="1"/>
  <c r="X588" i="1"/>
  <c r="U589" i="1"/>
  <c r="X589" i="1"/>
  <c r="U590" i="1"/>
  <c r="X590" i="1"/>
  <c r="U591" i="1"/>
  <c r="X591" i="1"/>
  <c r="U592" i="1"/>
  <c r="X592" i="1"/>
  <c r="U593" i="1"/>
  <c r="X593" i="1"/>
  <c r="U594" i="1"/>
  <c r="X594" i="1"/>
  <c r="U595" i="1"/>
  <c r="X595" i="1"/>
  <c r="U596" i="1"/>
  <c r="X596" i="1"/>
  <c r="U597" i="1"/>
  <c r="X597" i="1"/>
  <c r="U598" i="1"/>
  <c r="X598" i="1"/>
  <c r="U599" i="1"/>
  <c r="X599" i="1"/>
  <c r="U600" i="1"/>
  <c r="X600" i="1"/>
  <c r="U601" i="1"/>
  <c r="X601" i="1"/>
  <c r="U602" i="1"/>
  <c r="X602" i="1"/>
  <c r="U603" i="1"/>
  <c r="X603" i="1"/>
  <c r="U604" i="1"/>
  <c r="X604" i="1"/>
  <c r="U605" i="1"/>
  <c r="X605" i="1"/>
  <c r="U606" i="1"/>
  <c r="X606" i="1"/>
  <c r="U607" i="1"/>
  <c r="X607" i="1"/>
  <c r="U608" i="1"/>
  <c r="X608" i="1"/>
  <c r="U609" i="1"/>
  <c r="X609" i="1"/>
  <c r="U610" i="1"/>
  <c r="X610" i="1"/>
  <c r="U611" i="1"/>
  <c r="X611" i="1"/>
  <c r="U612" i="1"/>
  <c r="X612" i="1"/>
  <c r="U613" i="1"/>
  <c r="X613" i="1"/>
  <c r="U614" i="1"/>
  <c r="X614" i="1"/>
  <c r="U615" i="1"/>
  <c r="X615" i="1"/>
  <c r="U616" i="1"/>
  <c r="X616" i="1"/>
  <c r="U617" i="1"/>
  <c r="X617" i="1"/>
  <c r="U618" i="1"/>
  <c r="X618" i="1"/>
  <c r="U619" i="1"/>
  <c r="X619" i="1"/>
  <c r="U620" i="1"/>
  <c r="X620" i="1"/>
  <c r="U621" i="1"/>
  <c r="X621" i="1"/>
  <c r="U622" i="1"/>
  <c r="X622" i="1"/>
  <c r="U623" i="1"/>
  <c r="X623" i="1"/>
  <c r="U624" i="1"/>
  <c r="X624" i="1"/>
  <c r="U625" i="1"/>
  <c r="X625" i="1"/>
  <c r="U626" i="1"/>
  <c r="X626" i="1"/>
  <c r="U627" i="1"/>
  <c r="X627" i="1"/>
  <c r="U628" i="1"/>
  <c r="X628" i="1"/>
  <c r="U629" i="1"/>
  <c r="X629" i="1"/>
  <c r="U630" i="1"/>
  <c r="X630" i="1"/>
  <c r="U631" i="1"/>
  <c r="X631" i="1"/>
  <c r="U632" i="1"/>
  <c r="X632" i="1"/>
  <c r="U633" i="1"/>
  <c r="X633" i="1"/>
  <c r="U634" i="1"/>
  <c r="X634" i="1"/>
  <c r="U635" i="1"/>
  <c r="X635" i="1"/>
  <c r="U636" i="1"/>
  <c r="X636" i="1"/>
  <c r="U393" i="1"/>
  <c r="X393" i="1"/>
  <c r="U637" i="1"/>
  <c r="X637" i="1"/>
  <c r="U638" i="1"/>
  <c r="X638" i="1"/>
  <c r="U639" i="1"/>
  <c r="X639" i="1"/>
  <c r="U640" i="1"/>
  <c r="X640" i="1"/>
  <c r="U641" i="1"/>
  <c r="X641" i="1"/>
  <c r="U642" i="1"/>
  <c r="X642" i="1"/>
  <c r="U643" i="1"/>
  <c r="X643" i="1"/>
  <c r="U644" i="1"/>
  <c r="X644" i="1"/>
  <c r="U645" i="1"/>
  <c r="X645" i="1"/>
  <c r="U646" i="1"/>
  <c r="X646" i="1"/>
  <c r="U647" i="1"/>
  <c r="X647" i="1"/>
  <c r="U648" i="1"/>
  <c r="X648" i="1"/>
  <c r="U649" i="1"/>
  <c r="X649" i="1"/>
  <c r="U650" i="1"/>
  <c r="X650" i="1"/>
  <c r="U651" i="1"/>
  <c r="X651" i="1"/>
  <c r="U652" i="1"/>
  <c r="X652" i="1"/>
  <c r="U653" i="1"/>
  <c r="X653" i="1"/>
  <c r="U654" i="1"/>
  <c r="X654" i="1"/>
  <c r="U655" i="1"/>
  <c r="X655" i="1"/>
  <c r="U656" i="1"/>
  <c r="W656" i="1"/>
  <c r="X656" i="1" s="1"/>
  <c r="U657" i="1"/>
  <c r="W657" i="1"/>
  <c r="X657" i="1" s="1"/>
  <c r="U658" i="1"/>
  <c r="W658" i="1"/>
  <c r="X658" i="1" s="1"/>
  <c r="U659" i="1"/>
  <c r="W659" i="1"/>
  <c r="X659" i="1" s="1"/>
  <c r="U660" i="1"/>
  <c r="W660" i="1"/>
  <c r="X660" i="1" s="1"/>
  <c r="U661" i="1"/>
  <c r="W661" i="1"/>
  <c r="X661" i="1" s="1"/>
  <c r="U662" i="1"/>
  <c r="W662" i="1"/>
  <c r="X662" i="1" s="1"/>
  <c r="U663" i="1"/>
  <c r="W663" i="1"/>
  <c r="X663" i="1" s="1"/>
  <c r="U664" i="1"/>
  <c r="W664" i="1"/>
  <c r="X664" i="1" s="1"/>
  <c r="U665" i="1"/>
  <c r="W665" i="1"/>
  <c r="X665" i="1" s="1"/>
  <c r="U666" i="1"/>
  <c r="W666" i="1"/>
  <c r="X666" i="1" s="1"/>
  <c r="U667" i="1"/>
  <c r="W667" i="1"/>
  <c r="X667" i="1" s="1"/>
  <c r="U668" i="1"/>
  <c r="W668" i="1"/>
  <c r="X668" i="1" s="1"/>
  <c r="U669" i="1"/>
  <c r="W669" i="1"/>
  <c r="X669" i="1" s="1"/>
  <c r="U670" i="1"/>
  <c r="W670" i="1"/>
  <c r="X67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U798" i="1"/>
  <c r="W798" i="1"/>
  <c r="X798" i="1" s="1"/>
  <c r="U799" i="1"/>
  <c r="W799" i="1"/>
  <c r="X799" i="1" s="1"/>
  <c r="U800" i="1"/>
  <c r="W800" i="1"/>
  <c r="X800" i="1" s="1"/>
  <c r="U801" i="1"/>
  <c r="W801" i="1"/>
  <c r="X801" i="1" s="1"/>
  <c r="U802" i="1"/>
  <c r="W802" i="1"/>
  <c r="X802" i="1" s="1"/>
  <c r="U803" i="1"/>
  <c r="W803" i="1"/>
  <c r="X803" i="1" s="1"/>
  <c r="U804" i="1"/>
  <c r="W804" i="1"/>
  <c r="X804" i="1" s="1"/>
  <c r="U805" i="1"/>
  <c r="W805" i="1"/>
  <c r="X805" i="1" s="1"/>
  <c r="U806" i="1"/>
  <c r="W806" i="1"/>
  <c r="X806" i="1" s="1"/>
  <c r="U807" i="1"/>
  <c r="W807" i="1"/>
  <c r="X807" i="1" s="1"/>
  <c r="U808" i="1"/>
  <c r="W808" i="1"/>
  <c r="X808" i="1" s="1"/>
  <c r="U809" i="1"/>
  <c r="W809" i="1"/>
  <c r="X809" i="1" s="1"/>
  <c r="U810" i="1"/>
  <c r="W810" i="1"/>
  <c r="X810" i="1" s="1"/>
  <c r="U811" i="1"/>
  <c r="W811" i="1"/>
  <c r="X811" i="1" s="1"/>
  <c r="U812" i="1"/>
  <c r="W812" i="1"/>
  <c r="X812" i="1" s="1"/>
  <c r="U813" i="1"/>
  <c r="W813" i="1"/>
  <c r="X813" i="1" s="1"/>
  <c r="U814" i="1"/>
  <c r="W814" i="1"/>
  <c r="X814" i="1" s="1"/>
  <c r="U815" i="1"/>
  <c r="W815" i="1"/>
  <c r="X815" i="1" s="1"/>
  <c r="U816" i="1"/>
  <c r="W816" i="1"/>
  <c r="X816" i="1" s="1"/>
  <c r="U817" i="1"/>
  <c r="W817" i="1"/>
  <c r="X817" i="1" s="1"/>
  <c r="U818" i="1"/>
  <c r="W818" i="1"/>
  <c r="X818" i="1" s="1"/>
  <c r="U819" i="1"/>
  <c r="W819" i="1"/>
  <c r="X819" i="1" s="1"/>
  <c r="Y11" i="1" l="1"/>
  <c r="AA11" i="1" s="1"/>
  <c r="M20" i="9"/>
  <c r="Z764" i="1"/>
  <c r="Z760" i="1"/>
  <c r="Y402" i="1"/>
  <c r="AA402" i="1" s="1"/>
  <c r="Y531" i="1"/>
  <c r="AA531" i="1" s="1"/>
  <c r="Y684" i="1"/>
  <c r="AA684" i="1" s="1"/>
  <c r="Y472" i="1"/>
  <c r="AA472" i="1" s="1"/>
  <c r="Y428" i="1"/>
  <c r="AA428" i="1" s="1"/>
  <c r="Y521" i="1"/>
  <c r="AA521" i="1" s="1"/>
  <c r="Y482" i="1"/>
  <c r="AA482" i="1" s="1"/>
  <c r="Y740" i="1"/>
  <c r="AA740" i="1" s="1"/>
  <c r="Y716" i="1"/>
  <c r="AA716" i="1" s="1"/>
  <c r="Y637" i="1"/>
  <c r="AA637" i="1" s="1"/>
  <c r="Y220" i="1"/>
  <c r="AA220" i="1" s="1"/>
  <c r="Y353" i="1"/>
  <c r="AA353" i="1" s="1"/>
  <c r="Y541" i="1"/>
  <c r="AA541" i="1" s="1"/>
  <c r="Y356" i="1"/>
  <c r="AA356" i="1" s="1"/>
  <c r="Y746" i="1"/>
  <c r="AA746" i="1" s="1"/>
  <c r="Y674" i="1"/>
  <c r="AA674" i="1" s="1"/>
  <c r="Y666" i="1"/>
  <c r="AA666" i="1" s="1"/>
  <c r="Y658" i="1"/>
  <c r="AA658" i="1" s="1"/>
  <c r="Y578" i="1"/>
  <c r="AA578" i="1" s="1"/>
  <c r="Y570" i="1"/>
  <c r="AA570" i="1" s="1"/>
  <c r="Y554" i="1"/>
  <c r="AA554" i="1" s="1"/>
  <c r="Y212" i="1"/>
  <c r="AA212" i="1" s="1"/>
  <c r="Y219" i="1"/>
  <c r="AA219" i="1" s="1"/>
  <c r="Y48" i="1"/>
  <c r="AA48" i="1" s="1"/>
  <c r="Y25" i="1"/>
  <c r="AA25" i="1" s="1"/>
  <c r="Z224" i="1"/>
  <c r="Z211" i="1"/>
  <c r="Y764" i="1"/>
  <c r="AA764" i="1" s="1"/>
  <c r="Y759" i="1"/>
  <c r="AA759" i="1" s="1"/>
  <c r="Z712" i="1"/>
  <c r="Y681" i="1"/>
  <c r="AA681" i="1" s="1"/>
  <c r="Z680" i="1"/>
  <c r="Y572" i="1"/>
  <c r="AA572" i="1" s="1"/>
  <c r="Y500" i="1"/>
  <c r="AA500" i="1" s="1"/>
  <c r="Y492" i="1"/>
  <c r="AA492" i="1" s="1"/>
  <c r="Z445" i="1"/>
  <c r="Y360" i="1"/>
  <c r="AA360" i="1" s="1"/>
  <c r="Y285" i="1"/>
  <c r="AA285" i="1" s="1"/>
  <c r="Y230" i="1"/>
  <c r="AA230" i="1" s="1"/>
  <c r="Y819" i="1"/>
  <c r="AA819" i="1" s="1"/>
  <c r="Y711" i="1"/>
  <c r="AA711" i="1" s="1"/>
  <c r="Y679" i="1"/>
  <c r="AA679" i="1" s="1"/>
  <c r="Y464" i="1"/>
  <c r="AA464" i="1" s="1"/>
  <c r="Z97" i="1"/>
  <c r="Z47" i="1"/>
  <c r="Y811" i="1"/>
  <c r="AA811" i="1" s="1"/>
  <c r="Y795" i="1"/>
  <c r="AA795" i="1" s="1"/>
  <c r="Y787" i="1"/>
  <c r="AA787" i="1" s="1"/>
  <c r="Z728" i="1"/>
  <c r="Y229" i="1"/>
  <c r="AA229" i="1" s="1"/>
  <c r="Z193" i="1"/>
  <c r="Z164" i="1"/>
  <c r="Z176" i="1"/>
  <c r="Y625" i="1"/>
  <c r="AA625" i="1" s="1"/>
  <c r="Y562" i="1"/>
  <c r="AA562" i="1" s="1"/>
  <c r="Y556" i="1"/>
  <c r="AA556" i="1" s="1"/>
  <c r="Y506" i="1"/>
  <c r="AA506" i="1" s="1"/>
  <c r="Y445" i="1"/>
  <c r="AA445" i="1" s="1"/>
  <c r="Y422" i="1"/>
  <c r="AA422" i="1" s="1"/>
  <c r="Y357" i="1"/>
  <c r="AA357" i="1" s="1"/>
  <c r="Z357" i="1"/>
  <c r="Z356" i="1"/>
  <c r="Y279" i="1"/>
  <c r="AA279" i="1" s="1"/>
  <c r="Y113" i="1"/>
  <c r="AA113" i="1" s="1"/>
  <c r="Y313" i="1"/>
  <c r="AA313" i="1" s="1"/>
  <c r="Y295" i="1"/>
  <c r="AA295" i="1" s="1"/>
  <c r="Y262" i="1"/>
  <c r="AA262" i="1" s="1"/>
  <c r="Y243" i="1"/>
  <c r="AA243" i="1" s="1"/>
  <c r="Y226" i="1"/>
  <c r="AA226" i="1" s="1"/>
  <c r="Z226" i="1"/>
  <c r="Y780" i="1"/>
  <c r="AA780" i="1" s="1"/>
  <c r="Z762" i="1"/>
  <c r="Z748" i="1"/>
  <c r="Y714" i="1"/>
  <c r="AA714" i="1" s="1"/>
  <c r="Z786" i="1"/>
  <c r="Y762" i="1"/>
  <c r="AA762" i="1" s="1"/>
  <c r="Y748" i="1"/>
  <c r="AA748" i="1" s="1"/>
  <c r="Y713" i="1"/>
  <c r="AA713" i="1" s="1"/>
  <c r="Z637" i="1"/>
  <c r="Z635" i="1"/>
  <c r="Y633" i="1"/>
  <c r="AA633" i="1" s="1"/>
  <c r="Z632" i="1"/>
  <c r="Y603" i="1"/>
  <c r="AA603" i="1" s="1"/>
  <c r="Y511" i="1"/>
  <c r="AA511" i="1" s="1"/>
  <c r="Y487" i="1"/>
  <c r="AA487" i="1" s="1"/>
  <c r="Y471" i="1"/>
  <c r="AA471" i="1" s="1"/>
  <c r="Y387" i="1"/>
  <c r="AA387" i="1" s="1"/>
  <c r="Y271" i="1"/>
  <c r="AA271" i="1" s="1"/>
  <c r="Y265" i="1"/>
  <c r="AA265" i="1" s="1"/>
  <c r="Y235" i="1"/>
  <c r="AA235" i="1" s="1"/>
  <c r="Y205" i="1"/>
  <c r="AA205" i="1" s="1"/>
  <c r="Z196" i="1"/>
  <c r="Y194" i="1"/>
  <c r="AA194" i="1" s="1"/>
  <c r="Y785" i="1"/>
  <c r="AA785" i="1" s="1"/>
  <c r="Y777" i="1"/>
  <c r="AA777" i="1" s="1"/>
  <c r="Y642" i="1"/>
  <c r="AA642" i="1" s="1"/>
  <c r="Y481" i="1"/>
  <c r="AA481" i="1" s="1"/>
  <c r="Z478" i="1"/>
  <c r="Y475" i="1"/>
  <c r="AA475" i="1" s="1"/>
  <c r="Y362" i="1"/>
  <c r="AA362" i="1" s="1"/>
  <c r="Y247" i="1"/>
  <c r="AA247" i="1" s="1"/>
  <c r="Z241" i="1"/>
  <c r="Z121" i="1"/>
  <c r="Z106" i="1"/>
  <c r="Z754" i="1"/>
  <c r="Z744" i="1"/>
  <c r="Y732" i="1"/>
  <c r="AA732" i="1" s="1"/>
  <c r="Y729" i="1"/>
  <c r="AA729" i="1" s="1"/>
  <c r="Y706" i="1"/>
  <c r="AA706" i="1" s="1"/>
  <c r="Y698" i="1"/>
  <c r="AA698" i="1" s="1"/>
  <c r="Y690" i="1"/>
  <c r="AA690" i="1" s="1"/>
  <c r="Y676" i="1"/>
  <c r="AA676" i="1" s="1"/>
  <c r="Y601" i="1"/>
  <c r="AA601" i="1" s="1"/>
  <c r="Z599" i="1"/>
  <c r="Y597" i="1"/>
  <c r="AA597" i="1" s="1"/>
  <c r="Y593" i="1"/>
  <c r="AA593" i="1" s="1"/>
  <c r="Y587" i="1"/>
  <c r="AA587" i="1" s="1"/>
  <c r="Y585" i="1"/>
  <c r="AA585" i="1" s="1"/>
  <c r="Z535" i="1"/>
  <c r="Y533" i="1"/>
  <c r="AA533" i="1" s="1"/>
  <c r="Y529" i="1"/>
  <c r="AA529" i="1" s="1"/>
  <c r="Y502" i="1"/>
  <c r="AA502" i="1" s="1"/>
  <c r="Z496" i="1"/>
  <c r="Z455" i="1"/>
  <c r="Y433" i="1"/>
  <c r="AA433" i="1" s="1"/>
  <c r="Z432" i="1"/>
  <c r="Y294" i="1"/>
  <c r="AA294" i="1" s="1"/>
  <c r="Y792" i="1"/>
  <c r="AA792" i="1" s="1"/>
  <c r="Y738" i="1"/>
  <c r="AA738" i="1" s="1"/>
  <c r="Z732" i="1"/>
  <c r="Y682" i="1"/>
  <c r="AA682" i="1" s="1"/>
  <c r="Z682" i="1"/>
  <c r="Z664" i="1"/>
  <c r="Z656" i="1"/>
  <c r="Y634" i="1"/>
  <c r="AA634" i="1" s="1"/>
  <c r="Y817" i="1"/>
  <c r="AA817" i="1" s="1"/>
  <c r="Z803" i="1"/>
  <c r="Z800" i="1"/>
  <c r="Y771" i="1"/>
  <c r="AA771" i="1" s="1"/>
  <c r="Z746" i="1"/>
  <c r="Z727" i="1"/>
  <c r="Z714" i="1"/>
  <c r="Z711" i="1"/>
  <c r="Z704" i="1"/>
  <c r="Z696" i="1"/>
  <c r="Y617" i="1"/>
  <c r="AA617" i="1" s="1"/>
  <c r="Z615" i="1"/>
  <c r="Y613" i="1"/>
  <c r="AA613" i="1" s="1"/>
  <c r="Y609" i="1"/>
  <c r="AA609" i="1" s="1"/>
  <c r="Y546" i="1"/>
  <c r="AA546" i="1" s="1"/>
  <c r="Y525" i="1"/>
  <c r="AA525" i="1" s="1"/>
  <c r="Y519" i="1"/>
  <c r="AA519" i="1" s="1"/>
  <c r="Z517" i="1"/>
  <c r="Y516" i="1"/>
  <c r="AA516" i="1" s="1"/>
  <c r="Z507" i="1"/>
  <c r="Y483" i="1"/>
  <c r="AA483" i="1" s="1"/>
  <c r="Z482" i="1"/>
  <c r="Y448" i="1"/>
  <c r="AA448" i="1" s="1"/>
  <c r="Y425" i="1"/>
  <c r="AA425" i="1" s="1"/>
  <c r="Y420" i="1"/>
  <c r="AA420" i="1" s="1"/>
  <c r="Z419" i="1"/>
  <c r="Y418" i="1"/>
  <c r="AA418" i="1" s="1"/>
  <c r="Z413" i="1"/>
  <c r="Z412" i="1"/>
  <c r="Z401" i="1"/>
  <c r="Z808" i="1"/>
  <c r="Z792" i="1"/>
  <c r="Z775" i="1"/>
  <c r="Z738" i="1"/>
  <c r="Y687" i="1"/>
  <c r="AA687" i="1" s="1"/>
  <c r="Z512" i="1"/>
  <c r="Z502" i="1"/>
  <c r="Z488" i="1"/>
  <c r="Z471" i="1"/>
  <c r="Z410" i="1"/>
  <c r="Y379" i="1"/>
  <c r="AA379" i="1" s="1"/>
  <c r="Y371" i="1"/>
  <c r="AA371" i="1" s="1"/>
  <c r="Y368" i="1"/>
  <c r="AA368" i="1" s="1"/>
  <c r="Z347" i="1"/>
  <c r="Y342" i="1"/>
  <c r="AA342" i="1" s="1"/>
  <c r="Y337" i="1"/>
  <c r="AA337" i="1" s="1"/>
  <c r="Y334" i="1"/>
  <c r="AA334" i="1" s="1"/>
  <c r="Y329" i="1"/>
  <c r="AA329" i="1" s="1"/>
  <c r="Y326" i="1"/>
  <c r="AA326" i="1" s="1"/>
  <c r="Y15" i="1"/>
  <c r="AA15" i="1" s="1"/>
  <c r="Y282" i="1"/>
  <c r="AA282" i="1" s="1"/>
  <c r="Z230" i="1"/>
  <c r="Z223" i="1"/>
  <c r="Z222" i="1"/>
  <c r="Z203" i="1"/>
  <c r="Z201" i="1"/>
  <c r="Y199" i="1"/>
  <c r="AA199" i="1" s="1"/>
  <c r="Z185" i="1"/>
  <c r="Z160" i="1"/>
  <c r="Z137" i="1"/>
  <c r="Y134" i="1"/>
  <c r="AA134" i="1" s="1"/>
  <c r="Y105" i="1"/>
  <c r="AA105" i="1" s="1"/>
  <c r="Y101" i="1"/>
  <c r="AA101" i="1" s="1"/>
  <c r="Z207" i="1"/>
  <c r="Z189" i="1"/>
  <c r="Y180" i="1"/>
  <c r="AA180" i="1" s="1"/>
  <c r="Z168" i="1"/>
  <c r="Y156" i="1"/>
  <c r="AA156" i="1" s="1"/>
  <c r="Z128" i="1"/>
  <c r="Y76" i="1"/>
  <c r="AA76" i="1" s="1"/>
  <c r="Z75" i="1"/>
  <c r="Z72" i="1"/>
  <c r="Y62" i="1"/>
  <c r="AA62" i="1" s="1"/>
  <c r="Z42" i="1"/>
  <c r="Y41" i="1"/>
  <c r="AA41" i="1" s="1"/>
  <c r="Z23" i="1"/>
  <c r="Z21" i="1"/>
  <c r="Z386" i="1"/>
  <c r="Y377" i="1"/>
  <c r="AA377" i="1" s="1"/>
  <c r="Y376" i="1"/>
  <c r="AA376" i="1" s="1"/>
  <c r="Y373" i="1"/>
  <c r="AA373" i="1" s="1"/>
  <c r="Y372" i="1"/>
  <c r="AA372" i="1" s="1"/>
  <c r="Y363" i="1"/>
  <c r="AA363" i="1" s="1"/>
  <c r="Z362" i="1"/>
  <c r="Y346" i="1"/>
  <c r="AA346" i="1" s="1"/>
  <c r="Y340" i="1"/>
  <c r="AA340" i="1" s="1"/>
  <c r="Y339" i="1"/>
  <c r="AA339" i="1" s="1"/>
  <c r="Z338" i="1"/>
  <c r="Y332" i="1"/>
  <c r="AA332" i="1" s="1"/>
  <c r="Y331" i="1"/>
  <c r="AA331" i="1" s="1"/>
  <c r="Z330" i="1"/>
  <c r="Y324" i="1"/>
  <c r="AA324" i="1" s="1"/>
  <c r="Y323" i="1"/>
  <c r="AA323" i="1" s="1"/>
  <c r="Z322" i="1"/>
  <c r="Y319" i="1"/>
  <c r="AA319" i="1" s="1"/>
  <c r="Y318" i="1"/>
  <c r="AA318" i="1" s="1"/>
  <c r="Z18" i="1"/>
  <c r="Y308" i="1"/>
  <c r="AA308" i="1" s="1"/>
  <c r="Y300" i="1"/>
  <c r="AA300" i="1" s="1"/>
  <c r="Y299" i="1"/>
  <c r="AA299" i="1" s="1"/>
  <c r="Y288" i="1"/>
  <c r="AA288" i="1" s="1"/>
  <c r="Y259" i="1"/>
  <c r="AA259" i="1" s="1"/>
  <c r="Z248" i="1"/>
  <c r="Z232" i="1"/>
  <c r="Z218" i="1"/>
  <c r="Y188" i="1"/>
  <c r="AA188" i="1" s="1"/>
  <c r="Y183" i="1"/>
  <c r="AA183" i="1" s="1"/>
  <c r="Z108" i="1"/>
  <c r="Z90" i="1"/>
  <c r="Y88" i="1"/>
  <c r="AA88" i="1" s="1"/>
  <c r="Y80" i="1"/>
  <c r="AA80" i="1" s="1"/>
  <c r="Y71" i="1"/>
  <c r="AA71" i="1" s="1"/>
  <c r="Z29" i="1"/>
  <c r="Z27" i="1"/>
  <c r="Y151" i="1"/>
  <c r="AA151" i="1" s="1"/>
  <c r="Y138" i="1"/>
  <c r="AA138" i="1" s="1"/>
  <c r="Y132" i="1"/>
  <c r="AA132" i="1" s="1"/>
  <c r="Z136" i="1"/>
  <c r="Z123" i="1"/>
  <c r="Z144" i="1"/>
  <c r="Z153" i="1"/>
  <c r="Z126" i="1"/>
  <c r="Y110" i="1"/>
  <c r="AA110" i="1" s="1"/>
  <c r="Y107" i="1"/>
  <c r="AA107" i="1" s="1"/>
  <c r="Z112" i="1"/>
  <c r="Z98" i="1"/>
  <c r="Y77" i="1"/>
  <c r="AA77" i="1" s="1"/>
  <c r="Y58" i="1"/>
  <c r="AA58" i="1" s="1"/>
  <c r="Y54" i="1"/>
  <c r="AA54" i="1" s="1"/>
  <c r="Z80" i="1"/>
  <c r="Z66" i="1"/>
  <c r="Z59" i="1"/>
  <c r="Z52" i="1"/>
  <c r="Z86" i="1"/>
  <c r="Z787" i="1"/>
  <c r="Y786" i="1"/>
  <c r="AA786" i="1" s="1"/>
  <c r="Y782" i="1"/>
  <c r="AA782" i="1" s="1"/>
  <c r="Z774" i="1"/>
  <c r="Y773" i="1"/>
  <c r="AA773" i="1" s="1"/>
  <c r="Y769" i="1"/>
  <c r="AA769" i="1" s="1"/>
  <c r="Z766" i="1"/>
  <c r="Y753" i="1"/>
  <c r="AA753" i="1" s="1"/>
  <c r="Z750" i="1"/>
  <c r="Y743" i="1"/>
  <c r="AA743" i="1" s="1"/>
  <c r="Y737" i="1"/>
  <c r="AA737" i="1" s="1"/>
  <c r="Z734" i="1"/>
  <c r="Y719" i="1"/>
  <c r="AA719" i="1" s="1"/>
  <c r="Y708" i="1"/>
  <c r="AA708" i="1" s="1"/>
  <c r="Y705" i="1"/>
  <c r="AA705" i="1" s="1"/>
  <c r="Z698" i="1"/>
  <c r="Y695" i="1"/>
  <c r="AA695" i="1" s="1"/>
  <c r="Y692" i="1"/>
  <c r="AA692" i="1" s="1"/>
  <c r="Y671" i="1"/>
  <c r="AA671" i="1" s="1"/>
  <c r="Y668" i="1"/>
  <c r="AA668" i="1" s="1"/>
  <c r="Z658" i="1"/>
  <c r="Y655" i="1"/>
  <c r="AA655" i="1" s="1"/>
  <c r="Y652" i="1"/>
  <c r="AA652" i="1" s="1"/>
  <c r="Y648" i="1"/>
  <c r="AA648" i="1" s="1"/>
  <c r="Y645" i="1"/>
  <c r="AA645" i="1" s="1"/>
  <c r="Z634" i="1"/>
  <c r="Y629" i="1"/>
  <c r="AA629" i="1" s="1"/>
  <c r="Y621" i="1"/>
  <c r="AA621" i="1" s="1"/>
  <c r="Y605" i="1"/>
  <c r="AA605" i="1" s="1"/>
  <c r="Z604" i="1"/>
  <c r="Y589" i="1"/>
  <c r="AA589" i="1" s="1"/>
  <c r="Z588" i="1"/>
  <c r="Y574" i="1"/>
  <c r="AA574" i="1" s="1"/>
  <c r="Z573" i="1"/>
  <c r="Y558" i="1"/>
  <c r="AA558" i="1" s="1"/>
  <c r="Z557" i="1"/>
  <c r="Y542" i="1"/>
  <c r="AA542" i="1" s="1"/>
  <c r="Y538" i="1"/>
  <c r="AA538" i="1" s="1"/>
  <c r="Y504" i="1"/>
  <c r="AA504" i="1" s="1"/>
  <c r="Y490" i="1"/>
  <c r="AA490" i="1" s="1"/>
  <c r="Y469" i="1"/>
  <c r="AA469" i="1" s="1"/>
  <c r="Y458" i="1"/>
  <c r="AA458" i="1" s="1"/>
  <c r="Y436" i="1"/>
  <c r="AA436" i="1" s="1"/>
  <c r="Y405" i="1"/>
  <c r="AA405" i="1" s="1"/>
  <c r="Y809" i="1"/>
  <c r="AA809" i="1" s="1"/>
  <c r="Y806" i="1"/>
  <c r="AA806" i="1" s="1"/>
  <c r="Z796" i="1"/>
  <c r="Y793" i="1"/>
  <c r="AA793" i="1" s="1"/>
  <c r="Z789" i="1"/>
  <c r="Z784" i="1"/>
  <c r="Y756" i="1"/>
  <c r="AA756" i="1" s="1"/>
  <c r="Z752" i="1"/>
  <c r="Z740" i="1"/>
  <c r="Z720" i="1"/>
  <c r="Z674" i="1"/>
  <c r="Z672" i="1"/>
  <c r="Z651" i="1"/>
  <c r="Z641" i="1"/>
  <c r="Y615" i="1"/>
  <c r="AA615" i="1" s="1"/>
  <c r="Z613" i="1"/>
  <c r="Y611" i="1"/>
  <c r="AA611" i="1" s="1"/>
  <c r="Y607" i="1"/>
  <c r="AA607" i="1" s="1"/>
  <c r="Z606" i="1"/>
  <c r="Y599" i="1"/>
  <c r="AA599" i="1" s="1"/>
  <c r="Z597" i="1"/>
  <c r="Y595" i="1"/>
  <c r="AA595" i="1" s="1"/>
  <c r="Y591" i="1"/>
  <c r="AA591" i="1" s="1"/>
  <c r="Z590" i="1"/>
  <c r="Z582" i="1"/>
  <c r="Y580" i="1"/>
  <c r="AA580" i="1" s="1"/>
  <c r="Y576" i="1"/>
  <c r="AA576" i="1" s="1"/>
  <c r="Z575" i="1"/>
  <c r="Z566" i="1"/>
  <c r="Y564" i="1"/>
  <c r="AA564" i="1" s="1"/>
  <c r="Y560" i="1"/>
  <c r="AA560" i="1" s="1"/>
  <c r="Z559" i="1"/>
  <c r="Z550" i="1"/>
  <c r="Y548" i="1"/>
  <c r="AA548" i="1" s="1"/>
  <c r="Y544" i="1"/>
  <c r="AA544" i="1" s="1"/>
  <c r="Y540" i="1"/>
  <c r="AA540" i="1" s="1"/>
  <c r="Z538" i="1"/>
  <c r="Z460" i="1"/>
  <c r="Z437" i="1"/>
  <c r="Z818" i="1"/>
  <c r="Z805" i="1"/>
  <c r="Z802" i="1"/>
  <c r="Y814" i="1"/>
  <c r="AA814" i="1" s="1"/>
  <c r="Z810" i="1"/>
  <c r="Y790" i="1"/>
  <c r="AA790" i="1" s="1"/>
  <c r="Z790" i="1"/>
  <c r="Y778" i="1"/>
  <c r="AA778" i="1" s="1"/>
  <c r="Y772" i="1"/>
  <c r="AA772" i="1" s="1"/>
  <c r="Y770" i="1"/>
  <c r="AA770" i="1" s="1"/>
  <c r="Z768" i="1"/>
  <c r="Z756" i="1"/>
  <c r="Y754" i="1"/>
  <c r="AA754" i="1" s="1"/>
  <c r="Z736" i="1"/>
  <c r="Z816" i="1"/>
  <c r="Y808" i="1"/>
  <c r="AA808" i="1" s="1"/>
  <c r="Y802" i="1"/>
  <c r="AA802" i="1" s="1"/>
  <c r="Y801" i="1"/>
  <c r="AA801" i="1" s="1"/>
  <c r="Y798" i="1"/>
  <c r="AA798" i="1" s="1"/>
  <c r="Z794" i="1"/>
  <c r="Z776" i="1"/>
  <c r="Z773" i="1"/>
  <c r="Y767" i="1"/>
  <c r="AA767" i="1" s="1"/>
  <c r="Y761" i="1"/>
  <c r="AA761" i="1" s="1"/>
  <c r="Z758" i="1"/>
  <c r="Y751" i="1"/>
  <c r="AA751" i="1" s="1"/>
  <c r="Y745" i="1"/>
  <c r="AA745" i="1" s="1"/>
  <c r="Z742" i="1"/>
  <c r="Y735" i="1"/>
  <c r="AA735" i="1" s="1"/>
  <c r="Y730" i="1"/>
  <c r="AA730" i="1" s="1"/>
  <c r="Y724" i="1"/>
  <c r="AA724" i="1" s="1"/>
  <c r="Z717" i="1"/>
  <c r="Z706" i="1"/>
  <c r="Y703" i="1"/>
  <c r="AA703" i="1" s="1"/>
  <c r="Y700" i="1"/>
  <c r="AA700" i="1" s="1"/>
  <c r="Y697" i="1"/>
  <c r="AA697" i="1" s="1"/>
  <c r="Z690" i="1"/>
  <c r="Z688" i="1"/>
  <c r="Z666" i="1"/>
  <c r="Y663" i="1"/>
  <c r="AA663" i="1" s="1"/>
  <c r="Y660" i="1"/>
  <c r="AA660" i="1" s="1"/>
  <c r="Y650" i="1"/>
  <c r="AA650" i="1" s="1"/>
  <c r="Z649" i="1"/>
  <c r="Y643" i="1"/>
  <c r="AA643" i="1" s="1"/>
  <c r="Y640" i="1"/>
  <c r="AA640" i="1" s="1"/>
  <c r="Y636" i="1"/>
  <c r="AA636" i="1" s="1"/>
  <c r="Y630" i="1"/>
  <c r="AA630" i="1" s="1"/>
  <c r="Y586" i="1"/>
  <c r="AA586" i="1" s="1"/>
  <c r="Y584" i="1"/>
  <c r="AA584" i="1" s="1"/>
  <c r="Z583" i="1"/>
  <c r="Y571" i="1"/>
  <c r="AA571" i="1" s="1"/>
  <c r="Y569" i="1"/>
  <c r="AA569" i="1" s="1"/>
  <c r="Z568" i="1"/>
  <c r="Y555" i="1"/>
  <c r="AA555" i="1" s="1"/>
  <c r="Y553" i="1"/>
  <c r="AA553" i="1" s="1"/>
  <c r="Z552" i="1"/>
  <c r="Z540" i="1"/>
  <c r="Y539" i="1"/>
  <c r="AA539" i="1" s="1"/>
  <c r="Y513" i="1"/>
  <c r="AA513" i="1" s="1"/>
  <c r="Z503" i="1"/>
  <c r="Y498" i="1"/>
  <c r="AA498" i="1" s="1"/>
  <c r="Y495" i="1"/>
  <c r="AA495" i="1" s="1"/>
  <c r="Z452" i="1"/>
  <c r="Y432" i="1"/>
  <c r="AA432" i="1" s="1"/>
  <c r="Z429" i="1"/>
  <c r="Y255" i="1"/>
  <c r="AA255" i="1" s="1"/>
  <c r="Z537" i="1"/>
  <c r="Y523" i="1"/>
  <c r="AA523" i="1" s="1"/>
  <c r="Z509" i="1"/>
  <c r="Z494" i="1"/>
  <c r="Z491" i="1"/>
  <c r="Z480" i="1"/>
  <c r="Z475" i="1"/>
  <c r="Y470" i="1"/>
  <c r="AA470" i="1" s="1"/>
  <c r="Y463" i="1"/>
  <c r="AA463" i="1" s="1"/>
  <c r="Z462" i="1"/>
  <c r="Y457" i="1"/>
  <c r="AA457" i="1" s="1"/>
  <c r="Y452" i="1"/>
  <c r="AA452" i="1" s="1"/>
  <c r="Y440" i="1"/>
  <c r="AA440" i="1" s="1"/>
  <c r="Z435" i="1"/>
  <c r="Z415" i="1"/>
  <c r="Z405" i="1"/>
  <c r="Y394" i="1"/>
  <c r="AA394" i="1" s="1"/>
  <c r="Y380" i="1"/>
  <c r="AA380" i="1" s="1"/>
  <c r="Y369" i="1"/>
  <c r="AA369" i="1" s="1"/>
  <c r="Y366" i="1"/>
  <c r="AA366" i="1" s="1"/>
  <c r="Z364" i="1"/>
  <c r="Y359" i="1"/>
  <c r="AA359" i="1" s="1"/>
  <c r="Z359" i="1"/>
  <c r="Y317" i="1"/>
  <c r="AA317" i="1" s="1"/>
  <c r="Y315" i="1"/>
  <c r="AA315" i="1" s="1"/>
  <c r="Z220" i="1"/>
  <c r="Z113" i="1"/>
  <c r="Y347" i="1"/>
  <c r="AA347" i="1" s="1"/>
  <c r="Z340" i="1"/>
  <c r="Z332" i="1"/>
  <c r="Z324" i="1"/>
  <c r="Z319" i="1"/>
  <c r="Y296" i="1"/>
  <c r="AA296" i="1" s="1"/>
  <c r="Y293" i="1"/>
  <c r="AA293" i="1" s="1"/>
  <c r="Y292" i="1"/>
  <c r="AA292" i="1" s="1"/>
  <c r="Y287" i="1"/>
  <c r="AA287" i="1" s="1"/>
  <c r="Y273" i="1"/>
  <c r="AA273" i="1" s="1"/>
  <c r="Y267" i="1"/>
  <c r="AA267" i="1" s="1"/>
  <c r="Y254" i="1"/>
  <c r="AA254" i="1" s="1"/>
  <c r="Z163" i="1"/>
  <c r="Y51" i="1"/>
  <c r="AA51" i="1" s="1"/>
  <c r="Z395" i="1"/>
  <c r="Y307" i="1"/>
  <c r="AA307" i="1" s="1"/>
  <c r="Y281" i="1"/>
  <c r="AA281" i="1" s="1"/>
  <c r="Y275" i="1"/>
  <c r="AA275" i="1" s="1"/>
  <c r="Y272" i="1"/>
  <c r="AA272" i="1" s="1"/>
  <c r="Y266" i="1"/>
  <c r="AA266" i="1" s="1"/>
  <c r="Y263" i="1"/>
  <c r="AA263" i="1" s="1"/>
  <c r="Y256" i="1"/>
  <c r="AA256" i="1" s="1"/>
  <c r="Z192" i="1"/>
  <c r="Y67" i="1"/>
  <c r="AA67" i="1" s="1"/>
  <c r="Y527" i="1"/>
  <c r="AA527" i="1" s="1"/>
  <c r="Z520" i="1"/>
  <c r="Z515" i="1"/>
  <c r="Y514" i="1"/>
  <c r="AA514" i="1" s="1"/>
  <c r="Z510" i="1"/>
  <c r="Y509" i="1"/>
  <c r="AA509" i="1" s="1"/>
  <c r="Y494" i="1"/>
  <c r="AA494" i="1" s="1"/>
  <c r="Y477" i="1"/>
  <c r="AA477" i="1" s="1"/>
  <c r="Z476" i="1"/>
  <c r="Y474" i="1"/>
  <c r="AA474" i="1" s="1"/>
  <c r="Z470" i="1"/>
  <c r="Y462" i="1"/>
  <c r="AA462" i="1" s="1"/>
  <c r="Y461" i="1"/>
  <c r="AA461" i="1" s="1"/>
  <c r="Z457" i="1"/>
  <c r="Y450" i="1"/>
  <c r="AA450" i="1" s="1"/>
  <c r="Y447" i="1"/>
  <c r="AA447" i="1" s="1"/>
  <c r="Y439" i="1"/>
  <c r="AA439" i="1" s="1"/>
  <c r="Y437" i="1"/>
  <c r="AA437" i="1" s="1"/>
  <c r="Y429" i="1"/>
  <c r="AA429" i="1" s="1"/>
  <c r="Z421" i="1"/>
  <c r="Y417" i="1"/>
  <c r="AA417" i="1" s="1"/>
  <c r="Z408" i="1"/>
  <c r="Y398" i="1"/>
  <c r="AA398" i="1" s="1"/>
  <c r="Y391" i="1"/>
  <c r="AA391" i="1" s="1"/>
  <c r="Z383" i="1"/>
  <c r="Y370" i="1"/>
  <c r="AA370" i="1" s="1"/>
  <c r="Z363" i="1"/>
  <c r="Y354" i="1"/>
  <c r="AA354" i="1" s="1"/>
  <c r="Y314" i="1"/>
  <c r="AA314" i="1" s="1"/>
  <c r="Y352" i="1"/>
  <c r="AA352" i="1" s="1"/>
  <c r="Y348" i="1"/>
  <c r="AA348" i="1" s="1"/>
  <c r="Y345" i="1"/>
  <c r="AA345" i="1" s="1"/>
  <c r="Y309" i="1"/>
  <c r="AA309" i="1" s="1"/>
  <c r="Y306" i="1"/>
  <c r="AA306" i="1" s="1"/>
  <c r="Y305" i="1"/>
  <c r="AA305" i="1" s="1"/>
  <c r="Y301" i="1"/>
  <c r="AA301" i="1" s="1"/>
  <c r="Y286" i="1"/>
  <c r="AA286" i="1" s="1"/>
  <c r="Y280" i="1"/>
  <c r="AA280" i="1" s="1"/>
  <c r="Y19" i="1"/>
  <c r="AA19" i="1" s="1"/>
  <c r="Y274" i="1"/>
  <c r="AA274" i="1" s="1"/>
  <c r="Y261" i="1"/>
  <c r="AA261" i="1" s="1"/>
  <c r="Y253" i="1"/>
  <c r="AA253" i="1" s="1"/>
  <c r="Y251" i="1"/>
  <c r="AA251" i="1" s="1"/>
  <c r="Z238" i="1"/>
  <c r="Y236" i="1"/>
  <c r="AA236" i="1" s="1"/>
  <c r="Y121" i="1"/>
  <c r="AA121" i="1" s="1"/>
  <c r="Y116" i="1"/>
  <c r="AA116" i="1" s="1"/>
  <c r="Y223" i="1"/>
  <c r="AA223" i="1" s="1"/>
  <c r="Z180" i="1"/>
  <c r="Z175" i="1"/>
  <c r="Z156" i="1"/>
  <c r="Z148" i="1"/>
  <c r="Z145" i="1"/>
  <c r="Y144" i="1"/>
  <c r="AA144" i="1" s="1"/>
  <c r="Y136" i="1"/>
  <c r="AA136" i="1" s="1"/>
  <c r="Z133" i="1"/>
  <c r="Z13" i="1"/>
  <c r="Y104" i="1"/>
  <c r="AA104" i="1" s="1"/>
  <c r="Y91" i="1"/>
  <c r="AA91" i="1" s="1"/>
  <c r="Z88" i="1"/>
  <c r="Y83" i="1"/>
  <c r="AA83" i="1" s="1"/>
  <c r="Z82" i="1"/>
  <c r="Z76" i="1"/>
  <c r="Y72" i="1"/>
  <c r="AA72" i="1" s="1"/>
  <c r="Y68" i="1"/>
  <c r="AA68" i="1" s="1"/>
  <c r="Z68" i="1"/>
  <c r="Z61" i="1"/>
  <c r="Z58" i="1"/>
  <c r="Y53" i="1"/>
  <c r="AA53" i="1" s="1"/>
  <c r="Y50" i="1"/>
  <c r="AA50" i="1" s="1"/>
  <c r="Z49" i="1"/>
  <c r="Y44" i="1"/>
  <c r="AA44" i="1" s="1"/>
  <c r="Z25" i="1"/>
  <c r="Z24" i="1"/>
  <c r="Z246" i="1"/>
  <c r="Y244" i="1"/>
  <c r="AA244" i="1" s="1"/>
  <c r="Z239" i="1"/>
  <c r="Y238" i="1"/>
  <c r="AA238" i="1" s="1"/>
  <c r="Y234" i="1"/>
  <c r="AA234" i="1" s="1"/>
  <c r="Y225" i="1"/>
  <c r="AA225" i="1" s="1"/>
  <c r="Z221" i="1"/>
  <c r="Y210" i="1"/>
  <c r="AA210" i="1" s="1"/>
  <c r="Z206" i="1"/>
  <c r="Y200" i="1"/>
  <c r="AA200" i="1" s="1"/>
  <c r="Z200" i="1"/>
  <c r="Y192" i="1"/>
  <c r="AA192" i="1" s="1"/>
  <c r="Y186" i="1"/>
  <c r="AA186" i="1" s="1"/>
  <c r="Y184" i="1"/>
  <c r="AA184" i="1" s="1"/>
  <c r="Z177" i="1"/>
  <c r="Y175" i="1"/>
  <c r="AA175" i="1" s="1"/>
  <c r="Z172" i="1"/>
  <c r="Z169" i="1"/>
  <c r="Y167" i="1"/>
  <c r="AA167" i="1" s="1"/>
  <c r="Y163" i="1"/>
  <c r="AA163" i="1" s="1"/>
  <c r="Z161" i="1"/>
  <c r="Y160" i="1"/>
  <c r="AA160" i="1" s="1"/>
  <c r="Y152" i="1"/>
  <c r="AA152" i="1" s="1"/>
  <c r="Y150" i="1"/>
  <c r="AA150" i="1" s="1"/>
  <c r="Y145" i="1"/>
  <c r="AA145" i="1" s="1"/>
  <c r="Z140" i="1"/>
  <c r="Y123" i="1"/>
  <c r="AA123" i="1" s="1"/>
  <c r="Z116" i="1"/>
  <c r="Z110" i="1"/>
  <c r="Z102" i="1"/>
  <c r="Y95" i="1"/>
  <c r="AA95" i="1" s="1"/>
  <c r="Z78" i="1"/>
  <c r="Z70" i="1"/>
  <c r="Z60" i="1"/>
  <c r="Z51" i="1"/>
  <c r="Z32" i="1"/>
  <c r="Y27" i="1"/>
  <c r="AA27" i="1" s="1"/>
  <c r="Y240" i="1"/>
  <c r="AA240" i="1" s="1"/>
  <c r="Z233" i="1"/>
  <c r="Z216" i="1"/>
  <c r="Z205" i="1"/>
  <c r="Z188" i="1"/>
  <c r="Z186" i="1"/>
  <c r="Z184" i="1"/>
  <c r="Z183" i="1"/>
  <c r="Z182" i="1"/>
  <c r="Y164" i="1"/>
  <c r="AA164" i="1" s="1"/>
  <c r="Y161" i="1"/>
  <c r="AA161" i="1" s="1"/>
  <c r="Z158" i="1"/>
  <c r="Z154" i="1"/>
  <c r="Z152" i="1"/>
  <c r="Z151" i="1"/>
  <c r="Z150" i="1"/>
  <c r="Y142" i="1"/>
  <c r="AA142" i="1" s="1"/>
  <c r="Z141" i="1"/>
  <c r="Z132" i="1"/>
  <c r="Y130" i="1"/>
  <c r="AA130" i="1" s="1"/>
  <c r="Y126" i="1"/>
  <c r="AA126" i="1" s="1"/>
  <c r="Y13" i="1"/>
  <c r="AA13" i="1" s="1"/>
  <c r="Y118" i="1"/>
  <c r="AA118" i="1" s="1"/>
  <c r="Y114" i="1"/>
  <c r="AA114" i="1" s="1"/>
  <c r="Z96" i="1"/>
  <c r="Y92" i="1"/>
  <c r="AA92" i="1" s="1"/>
  <c r="Z92" i="1"/>
  <c r="Z91" i="1"/>
  <c r="Z83" i="1"/>
  <c r="Y73" i="1"/>
  <c r="AA73" i="1" s="1"/>
  <c r="Y65" i="1"/>
  <c r="AA65" i="1" s="1"/>
  <c r="Y61" i="1"/>
  <c r="AA61" i="1" s="1"/>
  <c r="Y57" i="1"/>
  <c r="AA57" i="1" s="1"/>
  <c r="Z53" i="1"/>
  <c r="Z50" i="1"/>
  <c r="Y49" i="1"/>
  <c r="AA49" i="1" s="1"/>
  <c r="Z28" i="1"/>
  <c r="Y24" i="1"/>
  <c r="AA24" i="1" s="1"/>
  <c r="Y804" i="1"/>
  <c r="AA804" i="1" s="1"/>
  <c r="Z819" i="1"/>
  <c r="Y818" i="1"/>
  <c r="AA818" i="1" s="1"/>
  <c r="Y816" i="1"/>
  <c r="AA816" i="1" s="1"/>
  <c r="Y813" i="1"/>
  <c r="AA813" i="1" s="1"/>
  <c r="Y812" i="1"/>
  <c r="AA812" i="1" s="1"/>
  <c r="Y807" i="1"/>
  <c r="AA807" i="1" s="1"/>
  <c r="Z804" i="1"/>
  <c r="Z798" i="1"/>
  <c r="Z797" i="1"/>
  <c r="Z795" i="1"/>
  <c r="Y794" i="1"/>
  <c r="AA794" i="1" s="1"/>
  <c r="Y784" i="1"/>
  <c r="AA784" i="1" s="1"/>
  <c r="Y781" i="1"/>
  <c r="AA781" i="1" s="1"/>
  <c r="Y779" i="1"/>
  <c r="AA779" i="1" s="1"/>
  <c r="Z772" i="1"/>
  <c r="Z767" i="1"/>
  <c r="Z765" i="1"/>
  <c r="Z759" i="1"/>
  <c r="Z757" i="1"/>
  <c r="Z751" i="1"/>
  <c r="Z749" i="1"/>
  <c r="Z743" i="1"/>
  <c r="Z741" i="1"/>
  <c r="Z735" i="1"/>
  <c r="Z733" i="1"/>
  <c r="Z730" i="1"/>
  <c r="Z725" i="1"/>
  <c r="Y721" i="1"/>
  <c r="AA721" i="1" s="1"/>
  <c r="Z780" i="1"/>
  <c r="Z770" i="1"/>
  <c r="Y727" i="1"/>
  <c r="AA727" i="1" s="1"/>
  <c r="Y689" i="1"/>
  <c r="AA689" i="1" s="1"/>
  <c r="Y673" i="1"/>
  <c r="AA673" i="1" s="1"/>
  <c r="Y657" i="1"/>
  <c r="AA657" i="1" s="1"/>
  <c r="Z812" i="1"/>
  <c r="Z806" i="1"/>
  <c r="Y803" i="1"/>
  <c r="AA803" i="1" s="1"/>
  <c r="Y788" i="1"/>
  <c r="AA788" i="1" s="1"/>
  <c r="Y775" i="1"/>
  <c r="AA775" i="1" s="1"/>
  <c r="Z814" i="1"/>
  <c r="Z813" i="1"/>
  <c r="Z811" i="1"/>
  <c r="Y810" i="1"/>
  <c r="AA810" i="1" s="1"/>
  <c r="Y800" i="1"/>
  <c r="AA800" i="1" s="1"/>
  <c r="Y796" i="1"/>
  <c r="AA796" i="1" s="1"/>
  <c r="Z788" i="1"/>
  <c r="Z782" i="1"/>
  <c r="Z781" i="1"/>
  <c r="Z778" i="1"/>
  <c r="Y765" i="1"/>
  <c r="AA765" i="1" s="1"/>
  <c r="Y763" i="1"/>
  <c r="AA763" i="1" s="1"/>
  <c r="Y757" i="1"/>
  <c r="AA757" i="1" s="1"/>
  <c r="Y755" i="1"/>
  <c r="AA755" i="1" s="1"/>
  <c r="Y749" i="1"/>
  <c r="AA749" i="1" s="1"/>
  <c r="Y747" i="1"/>
  <c r="AA747" i="1" s="1"/>
  <c r="Y741" i="1"/>
  <c r="AA741" i="1" s="1"/>
  <c r="Y739" i="1"/>
  <c r="AA739" i="1" s="1"/>
  <c r="Y733" i="1"/>
  <c r="AA733" i="1" s="1"/>
  <c r="Y731" i="1"/>
  <c r="AA731" i="1" s="1"/>
  <c r="Y722" i="1"/>
  <c r="AA722" i="1" s="1"/>
  <c r="Z722" i="1"/>
  <c r="Z719" i="1"/>
  <c r="Z709" i="1"/>
  <c r="Y665" i="1"/>
  <c r="AA665" i="1" s="1"/>
  <c r="Z726" i="1"/>
  <c r="Z724" i="1"/>
  <c r="Z718" i="1"/>
  <c r="Z716" i="1"/>
  <c r="Z710" i="1"/>
  <c r="Z708" i="1"/>
  <c r="Z702" i="1"/>
  <c r="Z700" i="1"/>
  <c r="Z694" i="1"/>
  <c r="Z692" i="1"/>
  <c r="Z686" i="1"/>
  <c r="Z684" i="1"/>
  <c r="Z678" i="1"/>
  <c r="Z676" i="1"/>
  <c r="Z670" i="1"/>
  <c r="Z668" i="1"/>
  <c r="Z662" i="1"/>
  <c r="Z660" i="1"/>
  <c r="Z654" i="1"/>
  <c r="Z652" i="1"/>
  <c r="Z648" i="1"/>
  <c r="Z646" i="1"/>
  <c r="Z643" i="1"/>
  <c r="Z633" i="1"/>
  <c r="Y632" i="1"/>
  <c r="AA632" i="1" s="1"/>
  <c r="Z631" i="1"/>
  <c r="Z614" i="1"/>
  <c r="Z612" i="1"/>
  <c r="Z607" i="1"/>
  <c r="Y606" i="1"/>
  <c r="AA606" i="1" s="1"/>
  <c r="Z605" i="1"/>
  <c r="Y604" i="1"/>
  <c r="AA604" i="1" s="1"/>
  <c r="Z598" i="1"/>
  <c r="Z596" i="1"/>
  <c r="Z591" i="1"/>
  <c r="Y590" i="1"/>
  <c r="AA590" i="1" s="1"/>
  <c r="Z589" i="1"/>
  <c r="Y588" i="1"/>
  <c r="AA588" i="1" s="1"/>
  <c r="Z581" i="1"/>
  <c r="Z576" i="1"/>
  <c r="Y575" i="1"/>
  <c r="AA575" i="1" s="1"/>
  <c r="Z574" i="1"/>
  <c r="Y573" i="1"/>
  <c r="AA573" i="1" s="1"/>
  <c r="Z567" i="1"/>
  <c r="Z565" i="1"/>
  <c r="Z560" i="1"/>
  <c r="Y559" i="1"/>
  <c r="AA559" i="1" s="1"/>
  <c r="Z558" i="1"/>
  <c r="Y557" i="1"/>
  <c r="AA557" i="1" s="1"/>
  <c r="Z551" i="1"/>
  <c r="Z549" i="1"/>
  <c r="Z544" i="1"/>
  <c r="Y543" i="1"/>
  <c r="AA543" i="1" s="1"/>
  <c r="Z542" i="1"/>
  <c r="Z532" i="1"/>
  <c r="Z530" i="1"/>
  <c r="Z529" i="1"/>
  <c r="Y528" i="1"/>
  <c r="AA528" i="1" s="1"/>
  <c r="Z527" i="1"/>
  <c r="Y526" i="1"/>
  <c r="AA526" i="1" s="1"/>
  <c r="Z525" i="1"/>
  <c r="Y524" i="1"/>
  <c r="AA524" i="1" s="1"/>
  <c r="Z523" i="1"/>
  <c r="Y522" i="1"/>
  <c r="AA522" i="1" s="1"/>
  <c r="Z518" i="1"/>
  <c r="Y517" i="1"/>
  <c r="AA517" i="1" s="1"/>
  <c r="Y507" i="1"/>
  <c r="AA507" i="1" s="1"/>
  <c r="Z499" i="1"/>
  <c r="Y493" i="1"/>
  <c r="AA493" i="1" s="1"/>
  <c r="Z489" i="1"/>
  <c r="Y488" i="1"/>
  <c r="AA488" i="1" s="1"/>
  <c r="Z468" i="1"/>
  <c r="Y455" i="1"/>
  <c r="AA455" i="1" s="1"/>
  <c r="Y446" i="1"/>
  <c r="AA446" i="1" s="1"/>
  <c r="Y443" i="1"/>
  <c r="AA443" i="1" s="1"/>
  <c r="Z703" i="1"/>
  <c r="Z701" i="1"/>
  <c r="Z695" i="1"/>
  <c r="Z693" i="1"/>
  <c r="Z687" i="1"/>
  <c r="Z685" i="1"/>
  <c r="Z679" i="1"/>
  <c r="Z677" i="1"/>
  <c r="Z671" i="1"/>
  <c r="Z669" i="1"/>
  <c r="Z663" i="1"/>
  <c r="Z661" i="1"/>
  <c r="Z655" i="1"/>
  <c r="Z653" i="1"/>
  <c r="Z639" i="1"/>
  <c r="Y638" i="1"/>
  <c r="AA638" i="1" s="1"/>
  <c r="Y393" i="1"/>
  <c r="AA393" i="1" s="1"/>
  <c r="Z629" i="1"/>
  <c r="Y628" i="1"/>
  <c r="AA628" i="1" s="1"/>
  <c r="Z627" i="1"/>
  <c r="Y626" i="1"/>
  <c r="AA626" i="1" s="1"/>
  <c r="Z625" i="1"/>
  <c r="Y624" i="1"/>
  <c r="AA624" i="1" s="1"/>
  <c r="Z623" i="1"/>
  <c r="Y622" i="1"/>
  <c r="AA622" i="1" s="1"/>
  <c r="Z621" i="1"/>
  <c r="Y620" i="1"/>
  <c r="AA620" i="1" s="1"/>
  <c r="Z619" i="1"/>
  <c r="Y618" i="1"/>
  <c r="AA618" i="1" s="1"/>
  <c r="Z617" i="1"/>
  <c r="Y616" i="1"/>
  <c r="AA616" i="1" s="1"/>
  <c r="Z610" i="1"/>
  <c r="Z608" i="1"/>
  <c r="Z603" i="1"/>
  <c r="Y602" i="1"/>
  <c r="AA602" i="1" s="1"/>
  <c r="Z601" i="1"/>
  <c r="Y600" i="1"/>
  <c r="AA600" i="1" s="1"/>
  <c r="Z594" i="1"/>
  <c r="Z592" i="1"/>
  <c r="Z587" i="1"/>
  <c r="Z585" i="1"/>
  <c r="Z579" i="1"/>
  <c r="Z577" i="1"/>
  <c r="Z572" i="1"/>
  <c r="Z570" i="1"/>
  <c r="Z563" i="1"/>
  <c r="Z561" i="1"/>
  <c r="Z556" i="1"/>
  <c r="Z554" i="1"/>
  <c r="Z547" i="1"/>
  <c r="Z545" i="1"/>
  <c r="Z543" i="1"/>
  <c r="Z541" i="1"/>
  <c r="Z539" i="1"/>
  <c r="Z528" i="1"/>
  <c r="Z526" i="1"/>
  <c r="Z524" i="1"/>
  <c r="Z522" i="1"/>
  <c r="Y476" i="1"/>
  <c r="AA476" i="1" s="1"/>
  <c r="Z464" i="1"/>
  <c r="Z458" i="1"/>
  <c r="Y453" i="1"/>
  <c r="AA453" i="1" s="1"/>
  <c r="Y646" i="1"/>
  <c r="AA646" i="1" s="1"/>
  <c r="Y644" i="1"/>
  <c r="AA644" i="1" s="1"/>
  <c r="Y614" i="1"/>
  <c r="AA614" i="1" s="1"/>
  <c r="Y612" i="1"/>
  <c r="AA612" i="1" s="1"/>
  <c r="Y598" i="1"/>
  <c r="AA598" i="1" s="1"/>
  <c r="Y596" i="1"/>
  <c r="AA596" i="1" s="1"/>
  <c r="Y581" i="1"/>
  <c r="AA581" i="1" s="1"/>
  <c r="Y567" i="1"/>
  <c r="AA567" i="1" s="1"/>
  <c r="Y565" i="1"/>
  <c r="AA565" i="1" s="1"/>
  <c r="Y551" i="1"/>
  <c r="AA551" i="1" s="1"/>
  <c r="Y549" i="1"/>
  <c r="AA549" i="1" s="1"/>
  <c r="Y536" i="1"/>
  <c r="AA536" i="1" s="1"/>
  <c r="Y534" i="1"/>
  <c r="AA534" i="1" s="1"/>
  <c r="Y725" i="1"/>
  <c r="AA725" i="1" s="1"/>
  <c r="Y723" i="1"/>
  <c r="AA723" i="1" s="1"/>
  <c r="Y717" i="1"/>
  <c r="AA717" i="1" s="1"/>
  <c r="Y715" i="1"/>
  <c r="AA715" i="1" s="1"/>
  <c r="Y709" i="1"/>
  <c r="AA709" i="1" s="1"/>
  <c r="Y707" i="1"/>
  <c r="AA707" i="1" s="1"/>
  <c r="Y701" i="1"/>
  <c r="AA701" i="1" s="1"/>
  <c r="Y699" i="1"/>
  <c r="AA699" i="1" s="1"/>
  <c r="Y693" i="1"/>
  <c r="AA693" i="1" s="1"/>
  <c r="Y691" i="1"/>
  <c r="AA691" i="1" s="1"/>
  <c r="Y685" i="1"/>
  <c r="AA685" i="1" s="1"/>
  <c r="Y683" i="1"/>
  <c r="AA683" i="1" s="1"/>
  <c r="Y677" i="1"/>
  <c r="AA677" i="1" s="1"/>
  <c r="Y675" i="1"/>
  <c r="AA675" i="1" s="1"/>
  <c r="Y669" i="1"/>
  <c r="AA669" i="1" s="1"/>
  <c r="Y667" i="1"/>
  <c r="AA667" i="1" s="1"/>
  <c r="Y661" i="1"/>
  <c r="AA661" i="1" s="1"/>
  <c r="Y659" i="1"/>
  <c r="AA659" i="1" s="1"/>
  <c r="Y653" i="1"/>
  <c r="AA653" i="1" s="1"/>
  <c r="Z647" i="1"/>
  <c r="Z645" i="1"/>
  <c r="Z640" i="1"/>
  <c r="Z638" i="1"/>
  <c r="Z630" i="1"/>
  <c r="Z628" i="1"/>
  <c r="Z626" i="1"/>
  <c r="Z624" i="1"/>
  <c r="Z622" i="1"/>
  <c r="Z620" i="1"/>
  <c r="Z618" i="1"/>
  <c r="Z616" i="1"/>
  <c r="Z611" i="1"/>
  <c r="Y610" i="1"/>
  <c r="AA610" i="1" s="1"/>
  <c r="Z609" i="1"/>
  <c r="Y608" i="1"/>
  <c r="AA608" i="1" s="1"/>
  <c r="Z602" i="1"/>
  <c r="Z600" i="1"/>
  <c r="Z595" i="1"/>
  <c r="Y594" i="1"/>
  <c r="AA594" i="1" s="1"/>
  <c r="Z593" i="1"/>
  <c r="Y592" i="1"/>
  <c r="AA592" i="1" s="1"/>
  <c r="Z586" i="1"/>
  <c r="Z584" i="1"/>
  <c r="Y583" i="1"/>
  <c r="AA583" i="1" s="1"/>
  <c r="Y582" i="1"/>
  <c r="AA582" i="1" s="1"/>
  <c r="Z580" i="1"/>
  <c r="Y579" i="1"/>
  <c r="AA579" i="1" s="1"/>
  <c r="Z578" i="1"/>
  <c r="Y577" i="1"/>
  <c r="AA577" i="1" s="1"/>
  <c r="Z571" i="1"/>
  <c r="Z569" i="1"/>
  <c r="Y568" i="1"/>
  <c r="AA568" i="1" s="1"/>
  <c r="Y566" i="1"/>
  <c r="AA566" i="1" s="1"/>
  <c r="Z564" i="1"/>
  <c r="Y563" i="1"/>
  <c r="AA563" i="1" s="1"/>
  <c r="Z562" i="1"/>
  <c r="Y561" i="1"/>
  <c r="AA561" i="1" s="1"/>
  <c r="Z555" i="1"/>
  <c r="Z553" i="1"/>
  <c r="Y552" i="1"/>
  <c r="AA552" i="1" s="1"/>
  <c r="Y550" i="1"/>
  <c r="AA550" i="1" s="1"/>
  <c r="Z548" i="1"/>
  <c r="Y547" i="1"/>
  <c r="AA547" i="1" s="1"/>
  <c r="Z546" i="1"/>
  <c r="Y545" i="1"/>
  <c r="AA545" i="1" s="1"/>
  <c r="Y537" i="1"/>
  <c r="AA537" i="1" s="1"/>
  <c r="Z536" i="1"/>
  <c r="Y535" i="1"/>
  <c r="AA535" i="1" s="1"/>
  <c r="Z534" i="1"/>
  <c r="Z533" i="1"/>
  <c r="Y532" i="1"/>
  <c r="AA532" i="1" s="1"/>
  <c r="Z531" i="1"/>
  <c r="Y530" i="1"/>
  <c r="AA530" i="1" s="1"/>
  <c r="Y515" i="1"/>
  <c r="AA515" i="1" s="1"/>
  <c r="Y508" i="1"/>
  <c r="AA508" i="1" s="1"/>
  <c r="Z505" i="1"/>
  <c r="Y501" i="1"/>
  <c r="AA501" i="1" s="1"/>
  <c r="Z497" i="1"/>
  <c r="Y496" i="1"/>
  <c r="AA496" i="1" s="1"/>
  <c r="Y486" i="1"/>
  <c r="AA486" i="1" s="1"/>
  <c r="Z473" i="1"/>
  <c r="Y466" i="1"/>
  <c r="AA466" i="1" s="1"/>
  <c r="Y438" i="1"/>
  <c r="AA438" i="1" s="1"/>
  <c r="Z436" i="1"/>
  <c r="Y430" i="1"/>
  <c r="AA430" i="1" s="1"/>
  <c r="Z424" i="1"/>
  <c r="Z422" i="1"/>
  <c r="Y419" i="1"/>
  <c r="AA419" i="1" s="1"/>
  <c r="Z521" i="1"/>
  <c r="Y520" i="1"/>
  <c r="AA520" i="1" s="1"/>
  <c r="Z519" i="1"/>
  <c r="Y518" i="1"/>
  <c r="AA518" i="1" s="1"/>
  <c r="Z508" i="1"/>
  <c r="Z506" i="1"/>
  <c r="Y505" i="1"/>
  <c r="AA505" i="1" s="1"/>
  <c r="Z504" i="1"/>
  <c r="Y503" i="1"/>
  <c r="AA503" i="1" s="1"/>
  <c r="Z495" i="1"/>
  <c r="Z493" i="1"/>
  <c r="Z492" i="1"/>
  <c r="Y491" i="1"/>
  <c r="AA491" i="1" s="1"/>
  <c r="Z490" i="1"/>
  <c r="Y489" i="1"/>
  <c r="AA489" i="1" s="1"/>
  <c r="Y485" i="1"/>
  <c r="AA485" i="1" s="1"/>
  <c r="Z477" i="1"/>
  <c r="Z466" i="1"/>
  <c r="Z465" i="1"/>
  <c r="Z463" i="1"/>
  <c r="Y460" i="1"/>
  <c r="AA460" i="1" s="1"/>
  <c r="Z454" i="1"/>
  <c r="Z447" i="1"/>
  <c r="Y444" i="1"/>
  <c r="AA444" i="1" s="1"/>
  <c r="Y442" i="1"/>
  <c r="AA442" i="1" s="1"/>
  <c r="Z439" i="1"/>
  <c r="Z433" i="1"/>
  <c r="Y431" i="1"/>
  <c r="AA431" i="1" s="1"/>
  <c r="Z427" i="1"/>
  <c r="Z425" i="1"/>
  <c r="Y424" i="1"/>
  <c r="AA424" i="1" s="1"/>
  <c r="Y411" i="1"/>
  <c r="AA411" i="1" s="1"/>
  <c r="Z407" i="1"/>
  <c r="Z406" i="1"/>
  <c r="Z402" i="1"/>
  <c r="Z400" i="1"/>
  <c r="Z399" i="1"/>
  <c r="Y397" i="1"/>
  <c r="AA397" i="1" s="1"/>
  <c r="Z391" i="1"/>
  <c r="Y389" i="1"/>
  <c r="AA389" i="1" s="1"/>
  <c r="Y374" i="1"/>
  <c r="AA374" i="1" s="1"/>
  <c r="Y351" i="1"/>
  <c r="AA351" i="1" s="1"/>
  <c r="Y350" i="1"/>
  <c r="AA350" i="1" s="1"/>
  <c r="Y344" i="1"/>
  <c r="AA344" i="1" s="1"/>
  <c r="Y343" i="1"/>
  <c r="AA343" i="1" s="1"/>
  <c r="Z314" i="1"/>
  <c r="Z516" i="1"/>
  <c r="Z514" i="1"/>
  <c r="Z513" i="1"/>
  <c r="Y512" i="1"/>
  <c r="AA512" i="1" s="1"/>
  <c r="Z511" i="1"/>
  <c r="Y510" i="1"/>
  <c r="AA510" i="1" s="1"/>
  <c r="Z501" i="1"/>
  <c r="Z500" i="1"/>
  <c r="Y499" i="1"/>
  <c r="AA499" i="1" s="1"/>
  <c r="Z498" i="1"/>
  <c r="Y497" i="1"/>
  <c r="AA497" i="1" s="1"/>
  <c r="Z487" i="1"/>
  <c r="Z486" i="1"/>
  <c r="Z485" i="1"/>
  <c r="Z483" i="1"/>
  <c r="Y480" i="1"/>
  <c r="AA480" i="1" s="1"/>
  <c r="Y473" i="1"/>
  <c r="AA473" i="1" s="1"/>
  <c r="Y468" i="1"/>
  <c r="AA468" i="1" s="1"/>
  <c r="Y459" i="1"/>
  <c r="AA459" i="1" s="1"/>
  <c r="Y454" i="1"/>
  <c r="AA454" i="1" s="1"/>
  <c r="Z450" i="1"/>
  <c r="Z449" i="1"/>
  <c r="Z448" i="1"/>
  <c r="Z443" i="1"/>
  <c r="Z442" i="1"/>
  <c r="Z440" i="1"/>
  <c r="Z431" i="1"/>
  <c r="Y427" i="1"/>
  <c r="AA427" i="1" s="1"/>
  <c r="Z420" i="1"/>
  <c r="Y415" i="1"/>
  <c r="AA415" i="1" s="1"/>
  <c r="Z414" i="1"/>
  <c r="Z394" i="1"/>
  <c r="Y385" i="1"/>
  <c r="AA385" i="1" s="1"/>
  <c r="Y124" i="1"/>
  <c r="AA124" i="1" s="1"/>
  <c r="Y341" i="1"/>
  <c r="AA341" i="1" s="1"/>
  <c r="Z219" i="1"/>
  <c r="Z353" i="1"/>
  <c r="Z352" i="1"/>
  <c r="Z350" i="1"/>
  <c r="Z343" i="1"/>
  <c r="Z337" i="1"/>
  <c r="Z335" i="1"/>
  <c r="Z329" i="1"/>
  <c r="Z327" i="1"/>
  <c r="Z320" i="1"/>
  <c r="Z316" i="1"/>
  <c r="Z15" i="1"/>
  <c r="Y311" i="1"/>
  <c r="AA311" i="1" s="1"/>
  <c r="Y303" i="1"/>
  <c r="AA303" i="1" s="1"/>
  <c r="Y297" i="1"/>
  <c r="AA297" i="1" s="1"/>
  <c r="Y290" i="1"/>
  <c r="AA290" i="1" s="1"/>
  <c r="Y277" i="1"/>
  <c r="AA277" i="1" s="1"/>
  <c r="Y269" i="1"/>
  <c r="AA269" i="1" s="1"/>
  <c r="Y249" i="1"/>
  <c r="AA249" i="1" s="1"/>
  <c r="Z247" i="1"/>
  <c r="Y242" i="1"/>
  <c r="AA242" i="1" s="1"/>
  <c r="Z235" i="1"/>
  <c r="Z354" i="1"/>
  <c r="Z315" i="1"/>
  <c r="Z125" i="1"/>
  <c r="Z349" i="1"/>
  <c r="Z245" i="1"/>
  <c r="Z244" i="1"/>
  <c r="Z243" i="1"/>
  <c r="Z242" i="1"/>
  <c r="Y231" i="1"/>
  <c r="AA231" i="1" s="1"/>
  <c r="Y214" i="1"/>
  <c r="AA214" i="1" s="1"/>
  <c r="Y203" i="1"/>
  <c r="AA203" i="1" s="1"/>
  <c r="Y196" i="1"/>
  <c r="AA196" i="1" s="1"/>
  <c r="Y335" i="1"/>
  <c r="AA335" i="1" s="1"/>
  <c r="Y333" i="1"/>
  <c r="AA333" i="1" s="1"/>
  <c r="Y327" i="1"/>
  <c r="AA327" i="1" s="1"/>
  <c r="Y325" i="1"/>
  <c r="AA325" i="1" s="1"/>
  <c r="Y320" i="1"/>
  <c r="AA320" i="1" s="1"/>
  <c r="Y316" i="1"/>
  <c r="AA316" i="1" s="1"/>
  <c r="Z411" i="1"/>
  <c r="Y410" i="1"/>
  <c r="AA410" i="1" s="1"/>
  <c r="Y408" i="1"/>
  <c r="AA408" i="1" s="1"/>
  <c r="Y404" i="1"/>
  <c r="AA404" i="1" s="1"/>
  <c r="Z398" i="1"/>
  <c r="Z396" i="1"/>
  <c r="Y392" i="1"/>
  <c r="AA392" i="1" s="1"/>
  <c r="Z385" i="1"/>
  <c r="Y383" i="1"/>
  <c r="AA383" i="1" s="1"/>
  <c r="Z382" i="1"/>
  <c r="Y367" i="1"/>
  <c r="AA367" i="1" s="1"/>
  <c r="Y365" i="1"/>
  <c r="AA365" i="1" s="1"/>
  <c r="Z361" i="1"/>
  <c r="Z317" i="1"/>
  <c r="Z351" i="1"/>
  <c r="Y349" i="1"/>
  <c r="AA349" i="1" s="1"/>
  <c r="Z345" i="1"/>
  <c r="Z342" i="1"/>
  <c r="Z334" i="1"/>
  <c r="Z326" i="1"/>
  <c r="Y172" i="1"/>
  <c r="AA172" i="1" s="1"/>
  <c r="Z228" i="1"/>
  <c r="Y227" i="1"/>
  <c r="AA227" i="1" s="1"/>
  <c r="Z215" i="1"/>
  <c r="Z209" i="1"/>
  <c r="Y208" i="1"/>
  <c r="AA208" i="1" s="1"/>
  <c r="Z204" i="1"/>
  <c r="Z202" i="1"/>
  <c r="Z199" i="1"/>
  <c r="Z198" i="1"/>
  <c r="Y178" i="1"/>
  <c r="AA178" i="1" s="1"/>
  <c r="Z173" i="1"/>
  <c r="Z170" i="1"/>
  <c r="Z167" i="1"/>
  <c r="Z166" i="1"/>
  <c r="Z146" i="1"/>
  <c r="Y140" i="1"/>
  <c r="AA140" i="1" s="1"/>
  <c r="Z134" i="1"/>
  <c r="Y129" i="1"/>
  <c r="AA129" i="1" s="1"/>
  <c r="Y434" i="1"/>
  <c r="AA434" i="1" s="1"/>
  <c r="Y84" i="1"/>
  <c r="AA84" i="1" s="1"/>
  <c r="Z210" i="1"/>
  <c r="Z208" i="1"/>
  <c r="Z181" i="1"/>
  <c r="Z178" i="1"/>
  <c r="Z174" i="1"/>
  <c r="Z157" i="1"/>
  <c r="Y168" i="1"/>
  <c r="AA168" i="1" s="1"/>
  <c r="Y162" i="1"/>
  <c r="AA162" i="1" s="1"/>
  <c r="Y148" i="1"/>
  <c r="AA148" i="1" s="1"/>
  <c r="Y119" i="1"/>
  <c r="AA119" i="1" s="1"/>
  <c r="Y106" i="1"/>
  <c r="AA106" i="1" s="1"/>
  <c r="Y103" i="1"/>
  <c r="AA103" i="1" s="1"/>
  <c r="Y217" i="1"/>
  <c r="AA217" i="1" s="1"/>
  <c r="Z217" i="1"/>
  <c r="Y213" i="1"/>
  <c r="AA213" i="1" s="1"/>
  <c r="Z213" i="1"/>
  <c r="Y206" i="1"/>
  <c r="AA206" i="1" s="1"/>
  <c r="Y202" i="1"/>
  <c r="AA202" i="1" s="1"/>
  <c r="Z197" i="1"/>
  <c r="Z194" i="1"/>
  <c r="Y191" i="1"/>
  <c r="AA191" i="1" s="1"/>
  <c r="Z191" i="1"/>
  <c r="Z190" i="1"/>
  <c r="Y176" i="1"/>
  <c r="AA176" i="1" s="1"/>
  <c r="Y170" i="1"/>
  <c r="AA170" i="1" s="1"/>
  <c r="Z165" i="1"/>
  <c r="Z162" i="1"/>
  <c r="Y158" i="1"/>
  <c r="AA158" i="1" s="1"/>
  <c r="Y154" i="1"/>
  <c r="AA154" i="1" s="1"/>
  <c r="Y149" i="1"/>
  <c r="AA149" i="1" s="1"/>
  <c r="Z149" i="1"/>
  <c r="Y146" i="1"/>
  <c r="AA146" i="1" s="1"/>
  <c r="Z142" i="1"/>
  <c r="Z138" i="1"/>
  <c r="Z135" i="1"/>
  <c r="Y133" i="1"/>
  <c r="AA133" i="1" s="1"/>
  <c r="Z122" i="1"/>
  <c r="Z120" i="1"/>
  <c r="Y117" i="1"/>
  <c r="AA117" i="1" s="1"/>
  <c r="Z117" i="1"/>
  <c r="Z114" i="1"/>
  <c r="Z107" i="1"/>
  <c r="Z101" i="1"/>
  <c r="Z100" i="1"/>
  <c r="Y96" i="1"/>
  <c r="AA96" i="1" s="1"/>
  <c r="Y94" i="1"/>
  <c r="AA94" i="1" s="1"/>
  <c r="Z93" i="1"/>
  <c r="Y59" i="1"/>
  <c r="AA59" i="1" s="1"/>
  <c r="Z45" i="1"/>
  <c r="Y40" i="1"/>
  <c r="AA40" i="1" s="1"/>
  <c r="Z36" i="1"/>
  <c r="Z31" i="1"/>
  <c r="Z129" i="1"/>
  <c r="Y128" i="1"/>
  <c r="AA128" i="1" s="1"/>
  <c r="Z12" i="1"/>
  <c r="Y120" i="1"/>
  <c r="AA120" i="1" s="1"/>
  <c r="Z118" i="1"/>
  <c r="Y112" i="1"/>
  <c r="AA112" i="1" s="1"/>
  <c r="Y108" i="1"/>
  <c r="AA108" i="1" s="1"/>
  <c r="Z105" i="1"/>
  <c r="Z104" i="1"/>
  <c r="Z103" i="1"/>
  <c r="Y98" i="1"/>
  <c r="AA98" i="1" s="1"/>
  <c r="Z95" i="1"/>
  <c r="Z94" i="1"/>
  <c r="Y90" i="1"/>
  <c r="AA90" i="1" s="1"/>
  <c r="Z89" i="1"/>
  <c r="Y86" i="1"/>
  <c r="AA86" i="1" s="1"/>
  <c r="Z85" i="1"/>
  <c r="Z84" i="1"/>
  <c r="Y75" i="1"/>
  <c r="AA75" i="1" s="1"/>
  <c r="Z65" i="1"/>
  <c r="Z63" i="1"/>
  <c r="Y56" i="1"/>
  <c r="AA56" i="1" s="1"/>
  <c r="Z55" i="1"/>
  <c r="Z54" i="1"/>
  <c r="Z40" i="1"/>
  <c r="Z37" i="1"/>
  <c r="Y33" i="1"/>
  <c r="AA33" i="1" s="1"/>
  <c r="Z33" i="1"/>
  <c r="Z26" i="1"/>
  <c r="Y74" i="1"/>
  <c r="AA74" i="1" s="1"/>
  <c r="Z130" i="1"/>
  <c r="Z119" i="1"/>
  <c r="Z14" i="1"/>
  <c r="Z109" i="1"/>
  <c r="Z434" i="1"/>
  <c r="Y102" i="1"/>
  <c r="AA102" i="1" s="1"/>
  <c r="Y100" i="1"/>
  <c r="AA100" i="1" s="1"/>
  <c r="Z99" i="1"/>
  <c r="Y82" i="1"/>
  <c r="AA82" i="1" s="1"/>
  <c r="Z81" i="1"/>
  <c r="Y78" i="1"/>
  <c r="AA78" i="1" s="1"/>
  <c r="Z77" i="1"/>
  <c r="Z74" i="1"/>
  <c r="Y70" i="1"/>
  <c r="AA70" i="1" s="1"/>
  <c r="Z64" i="1"/>
  <c r="Y63" i="1"/>
  <c r="AA63" i="1" s="1"/>
  <c r="Z62" i="1"/>
  <c r="Z57" i="1"/>
  <c r="Z56" i="1"/>
  <c r="Z44" i="1"/>
  <c r="Z39" i="1"/>
  <c r="Z38" i="1"/>
  <c r="Z22" i="1"/>
  <c r="Y21" i="1"/>
  <c r="AA21" i="1" s="1"/>
  <c r="Y45" i="1"/>
  <c r="AA45" i="1" s="1"/>
  <c r="Y47" i="1"/>
  <c r="AA47" i="1" s="1"/>
  <c r="Y42" i="1"/>
  <c r="AA42" i="1" s="1"/>
  <c r="Y38" i="1"/>
  <c r="AA38" i="1" s="1"/>
  <c r="Y37" i="1"/>
  <c r="AA37" i="1" s="1"/>
  <c r="Y36" i="1"/>
  <c r="AA36" i="1" s="1"/>
  <c r="Z35" i="1"/>
  <c r="Z46" i="1"/>
  <c r="Z43" i="1"/>
  <c r="Z41" i="1"/>
  <c r="Z34" i="1"/>
  <c r="Y32" i="1"/>
  <c r="AA32" i="1" s="1"/>
  <c r="Y31" i="1"/>
  <c r="AA31" i="1" s="1"/>
  <c r="Y30" i="1"/>
  <c r="AA30" i="1" s="1"/>
  <c r="Y29" i="1"/>
  <c r="AA29" i="1" s="1"/>
  <c r="Z30" i="1"/>
  <c r="Y23" i="1"/>
  <c r="AA23" i="1" s="1"/>
  <c r="Y815" i="1"/>
  <c r="AA815" i="1" s="1"/>
  <c r="Y789" i="1"/>
  <c r="AA789" i="1" s="1"/>
  <c r="Y797" i="1"/>
  <c r="AA797" i="1" s="1"/>
  <c r="Y783" i="1"/>
  <c r="AA783" i="1" s="1"/>
  <c r="Y791" i="1"/>
  <c r="AA791" i="1" s="1"/>
  <c r="Y805" i="1"/>
  <c r="AA805" i="1" s="1"/>
  <c r="Y799" i="1"/>
  <c r="AA799" i="1" s="1"/>
  <c r="Z817" i="1"/>
  <c r="Z809" i="1"/>
  <c r="Z801" i="1"/>
  <c r="Z793" i="1"/>
  <c r="Z785" i="1"/>
  <c r="Z777" i="1"/>
  <c r="Y774" i="1"/>
  <c r="AA774" i="1" s="1"/>
  <c r="Z769" i="1"/>
  <c r="Y766" i="1"/>
  <c r="AA766" i="1" s="1"/>
  <c r="Z761" i="1"/>
  <c r="Y758" i="1"/>
  <c r="AA758" i="1" s="1"/>
  <c r="Z753" i="1"/>
  <c r="Y750" i="1"/>
  <c r="AA750" i="1" s="1"/>
  <c r="Z745" i="1"/>
  <c r="Y742" i="1"/>
  <c r="AA742" i="1" s="1"/>
  <c r="Z737" i="1"/>
  <c r="Y734" i="1"/>
  <c r="AA734" i="1" s="1"/>
  <c r="Z729" i="1"/>
  <c r="Y726" i="1"/>
  <c r="AA726" i="1" s="1"/>
  <c r="Z721" i="1"/>
  <c r="Y718" i="1"/>
  <c r="AA718" i="1" s="1"/>
  <c r="Z713" i="1"/>
  <c r="Y710" i="1"/>
  <c r="AA710" i="1" s="1"/>
  <c r="Z705" i="1"/>
  <c r="Y702" i="1"/>
  <c r="AA702" i="1" s="1"/>
  <c r="Z697" i="1"/>
  <c r="Y694" i="1"/>
  <c r="AA694" i="1" s="1"/>
  <c r="Z689" i="1"/>
  <c r="Y686" i="1"/>
  <c r="AA686" i="1" s="1"/>
  <c r="Z681" i="1"/>
  <c r="Y678" i="1"/>
  <c r="AA678" i="1" s="1"/>
  <c r="Z673" i="1"/>
  <c r="Y670" i="1"/>
  <c r="AA670" i="1" s="1"/>
  <c r="Z665" i="1"/>
  <c r="Y662" i="1"/>
  <c r="AA662" i="1" s="1"/>
  <c r="Z657" i="1"/>
  <c r="Y654" i="1"/>
  <c r="AA654" i="1" s="1"/>
  <c r="Z650" i="1"/>
  <c r="Y647" i="1"/>
  <c r="AA647" i="1" s="1"/>
  <c r="Z642" i="1"/>
  <c r="Y639" i="1"/>
  <c r="AA639" i="1" s="1"/>
  <c r="Z636" i="1"/>
  <c r="Y467" i="1"/>
  <c r="AA467" i="1" s="1"/>
  <c r="Y465" i="1"/>
  <c r="AA465" i="1" s="1"/>
  <c r="Y441" i="1"/>
  <c r="AA441" i="1" s="1"/>
  <c r="Z441" i="1"/>
  <c r="Y435" i="1"/>
  <c r="AA435" i="1" s="1"/>
  <c r="Y375" i="1"/>
  <c r="AA375" i="1" s="1"/>
  <c r="Y361" i="1"/>
  <c r="AA361" i="1" s="1"/>
  <c r="Y125" i="1"/>
  <c r="AA125" i="1" s="1"/>
  <c r="Z815" i="1"/>
  <c r="Z807" i="1"/>
  <c r="Z799" i="1"/>
  <c r="Z791" i="1"/>
  <c r="Z783" i="1"/>
  <c r="Z779" i="1"/>
  <c r="Y776" i="1"/>
  <c r="AA776" i="1" s="1"/>
  <c r="Z771" i="1"/>
  <c r="Y768" i="1"/>
  <c r="AA768" i="1" s="1"/>
  <c r="Z763" i="1"/>
  <c r="Y760" i="1"/>
  <c r="AA760" i="1" s="1"/>
  <c r="Z755" i="1"/>
  <c r="Y752" i="1"/>
  <c r="AA752" i="1" s="1"/>
  <c r="Z747" i="1"/>
  <c r="Y744" i="1"/>
  <c r="AA744" i="1" s="1"/>
  <c r="Z739" i="1"/>
  <c r="Y736" i="1"/>
  <c r="AA736" i="1" s="1"/>
  <c r="Z731" i="1"/>
  <c r="Y728" i="1"/>
  <c r="AA728" i="1" s="1"/>
  <c r="Z723" i="1"/>
  <c r="Y720" i="1"/>
  <c r="AA720" i="1" s="1"/>
  <c r="Z715" i="1"/>
  <c r="Y712" i="1"/>
  <c r="AA712" i="1" s="1"/>
  <c r="Z707" i="1"/>
  <c r="Y704" i="1"/>
  <c r="AA704" i="1" s="1"/>
  <c r="Z699" i="1"/>
  <c r="Y696" i="1"/>
  <c r="AA696" i="1" s="1"/>
  <c r="Z691" i="1"/>
  <c r="Y688" i="1"/>
  <c r="AA688" i="1" s="1"/>
  <c r="Z683" i="1"/>
  <c r="Y680" i="1"/>
  <c r="AA680" i="1" s="1"/>
  <c r="Z675" i="1"/>
  <c r="Y672" i="1"/>
  <c r="AA672" i="1" s="1"/>
  <c r="Z667" i="1"/>
  <c r="Y664" i="1"/>
  <c r="AA664" i="1" s="1"/>
  <c r="Z659" i="1"/>
  <c r="Y656" i="1"/>
  <c r="AA656" i="1" s="1"/>
  <c r="Y649" i="1"/>
  <c r="AA649" i="1" s="1"/>
  <c r="Z644" i="1"/>
  <c r="Y641" i="1"/>
  <c r="AA641" i="1" s="1"/>
  <c r="Z393" i="1"/>
  <c r="Y635" i="1"/>
  <c r="AA635" i="1" s="1"/>
  <c r="Y631" i="1"/>
  <c r="AA631" i="1" s="1"/>
  <c r="Y627" i="1"/>
  <c r="AA627" i="1" s="1"/>
  <c r="Y623" i="1"/>
  <c r="AA623" i="1" s="1"/>
  <c r="Y619" i="1"/>
  <c r="AA619" i="1" s="1"/>
  <c r="Y651" i="1"/>
  <c r="AA651" i="1" s="1"/>
  <c r="Y484" i="1"/>
  <c r="AA484" i="1" s="1"/>
  <c r="Z484" i="1"/>
  <c r="Y479" i="1"/>
  <c r="AA479" i="1" s="1"/>
  <c r="Y478" i="1"/>
  <c r="AA478" i="1" s="1"/>
  <c r="Y456" i="1"/>
  <c r="AA456" i="1" s="1"/>
  <c r="Z456" i="1"/>
  <c r="Y451" i="1"/>
  <c r="AA451" i="1" s="1"/>
  <c r="Y449" i="1"/>
  <c r="AA449" i="1" s="1"/>
  <c r="Y426" i="1"/>
  <c r="AA426" i="1" s="1"/>
  <c r="Z426" i="1"/>
  <c r="Y423" i="1"/>
  <c r="AA423" i="1" s="1"/>
  <c r="Y421" i="1"/>
  <c r="AA421" i="1" s="1"/>
  <c r="Y413" i="1"/>
  <c r="AA413" i="1" s="1"/>
  <c r="Y407" i="1"/>
  <c r="AA407" i="1" s="1"/>
  <c r="Y400" i="1"/>
  <c r="AA400" i="1" s="1"/>
  <c r="Y395" i="1"/>
  <c r="AA395" i="1" s="1"/>
  <c r="Z481" i="1"/>
  <c r="Z474" i="1"/>
  <c r="Z469" i="1"/>
  <c r="Z461" i="1"/>
  <c r="Z453" i="1"/>
  <c r="Z446" i="1"/>
  <c r="Z438" i="1"/>
  <c r="Z416" i="1"/>
  <c r="Y412" i="1"/>
  <c r="AA412" i="1" s="1"/>
  <c r="Z409" i="1"/>
  <c r="Y406" i="1"/>
  <c r="AA406" i="1" s="1"/>
  <c r="Z403" i="1"/>
  <c r="Y399" i="1"/>
  <c r="AA399" i="1" s="1"/>
  <c r="Z390" i="1"/>
  <c r="Y386" i="1"/>
  <c r="AA386" i="1" s="1"/>
  <c r="Z384" i="1"/>
  <c r="Y381" i="1"/>
  <c r="AA381" i="1" s="1"/>
  <c r="Z479" i="1"/>
  <c r="Z472" i="1"/>
  <c r="Z467" i="1"/>
  <c r="Z459" i="1"/>
  <c r="Z451" i="1"/>
  <c r="Z444" i="1"/>
  <c r="Z428" i="1"/>
  <c r="Z423" i="1"/>
  <c r="Y414" i="1"/>
  <c r="AA414" i="1" s="1"/>
  <c r="Z404" i="1"/>
  <c r="Y401" i="1"/>
  <c r="AA401" i="1" s="1"/>
  <c r="Z397" i="1"/>
  <c r="Y396" i="1"/>
  <c r="AA396" i="1" s="1"/>
  <c r="Z392" i="1"/>
  <c r="Y388" i="1"/>
  <c r="AA388" i="1" s="1"/>
  <c r="Y382" i="1"/>
  <c r="AA382" i="1" s="1"/>
  <c r="Y378" i="1"/>
  <c r="AA378" i="1" s="1"/>
  <c r="Y364" i="1"/>
  <c r="AA364" i="1" s="1"/>
  <c r="Z360" i="1"/>
  <c r="Y355" i="1"/>
  <c r="AA355" i="1" s="1"/>
  <c r="Z355" i="1"/>
  <c r="Y16" i="1"/>
  <c r="AA16" i="1" s="1"/>
  <c r="Z124" i="1"/>
  <c r="Z336" i="1"/>
  <c r="Z328" i="1"/>
  <c r="Z321" i="1"/>
  <c r="Y416" i="1"/>
  <c r="AA416" i="1" s="1"/>
  <c r="Y409" i="1"/>
  <c r="AA409" i="1" s="1"/>
  <c r="Y403" i="1"/>
  <c r="AA403" i="1" s="1"/>
  <c r="Y390" i="1"/>
  <c r="AA390" i="1" s="1"/>
  <c r="Y384" i="1"/>
  <c r="AA384" i="1" s="1"/>
  <c r="Z348" i="1"/>
  <c r="Z339" i="1"/>
  <c r="Y336" i="1"/>
  <c r="AA336" i="1" s="1"/>
  <c r="Z331" i="1"/>
  <c r="Y328" i="1"/>
  <c r="AA328" i="1" s="1"/>
  <c r="Z323" i="1"/>
  <c r="Y321" i="1"/>
  <c r="AA321" i="1" s="1"/>
  <c r="Z318" i="1"/>
  <c r="Y310" i="1"/>
  <c r="AA310" i="1" s="1"/>
  <c r="Y302" i="1"/>
  <c r="AA302" i="1" s="1"/>
  <c r="Y289" i="1"/>
  <c r="AA289" i="1" s="1"/>
  <c r="Y283" i="1"/>
  <c r="AA283" i="1" s="1"/>
  <c r="Y276" i="1"/>
  <c r="AA276" i="1" s="1"/>
  <c r="Y268" i="1"/>
  <c r="AA268" i="1" s="1"/>
  <c r="Y264" i="1"/>
  <c r="AA264" i="1" s="1"/>
  <c r="Y250" i="1"/>
  <c r="AA250" i="1" s="1"/>
  <c r="Z240" i="1"/>
  <c r="Y237" i="1"/>
  <c r="AA237" i="1" s="1"/>
  <c r="Z237" i="1"/>
  <c r="Z229" i="1"/>
  <c r="Y17" i="1"/>
  <c r="AA17" i="1" s="1"/>
  <c r="Z17" i="1"/>
  <c r="Z279" i="1"/>
  <c r="Z48" i="1"/>
  <c r="Z346" i="1"/>
  <c r="Z344" i="1"/>
  <c r="Z341" i="1"/>
  <c r="Y338" i="1"/>
  <c r="AA338" i="1" s="1"/>
  <c r="Z333" i="1"/>
  <c r="Y330" i="1"/>
  <c r="AA330" i="1" s="1"/>
  <c r="Z325" i="1"/>
  <c r="Y322" i="1"/>
  <c r="AA322" i="1" s="1"/>
  <c r="Y18" i="1"/>
  <c r="AA18" i="1" s="1"/>
  <c r="Y312" i="1"/>
  <c r="AA312" i="1" s="1"/>
  <c r="Y304" i="1"/>
  <c r="AA304" i="1" s="1"/>
  <c r="Y298" i="1"/>
  <c r="AA298" i="1" s="1"/>
  <c r="Y291" i="1"/>
  <c r="AA291" i="1" s="1"/>
  <c r="Y284" i="1"/>
  <c r="AA284" i="1" s="1"/>
  <c r="Y278" i="1"/>
  <c r="AA278" i="1" s="1"/>
  <c r="Y270" i="1"/>
  <c r="AA270" i="1" s="1"/>
  <c r="Y257" i="1"/>
  <c r="AA257" i="1" s="1"/>
  <c r="Y245" i="1"/>
  <c r="AA245" i="1" s="1"/>
  <c r="Y215" i="1"/>
  <c r="AA215" i="1" s="1"/>
  <c r="Y131" i="1"/>
  <c r="AA131" i="1" s="1"/>
  <c r="Z131" i="1"/>
  <c r="Y258" i="1"/>
  <c r="AA258" i="1" s="1"/>
  <c r="Y246" i="1"/>
  <c r="AA246" i="1" s="1"/>
  <c r="Y239" i="1"/>
  <c r="AA239" i="1" s="1"/>
  <c r="Z234" i="1"/>
  <c r="Y232" i="1"/>
  <c r="AA232" i="1" s="1"/>
  <c r="Y228" i="1"/>
  <c r="AA228" i="1" s="1"/>
  <c r="Z225" i="1"/>
  <c r="Y221" i="1"/>
  <c r="AA221" i="1" s="1"/>
  <c r="Y216" i="1"/>
  <c r="AA216" i="1" s="1"/>
  <c r="Z212" i="1"/>
  <c r="Y209" i="1"/>
  <c r="AA209" i="1" s="1"/>
  <c r="Y195" i="1"/>
  <c r="AA195" i="1" s="1"/>
  <c r="Z195" i="1"/>
  <c r="Y187" i="1"/>
  <c r="AA187" i="1" s="1"/>
  <c r="Z187" i="1"/>
  <c r="Y179" i="1"/>
  <c r="AA179" i="1" s="1"/>
  <c r="Z179" i="1"/>
  <c r="Y171" i="1"/>
  <c r="AA171" i="1" s="1"/>
  <c r="Z171" i="1"/>
  <c r="Y260" i="1"/>
  <c r="AA260" i="1" s="1"/>
  <c r="Y252" i="1"/>
  <c r="AA252" i="1" s="1"/>
  <c r="Y248" i="1"/>
  <c r="AA248" i="1" s="1"/>
  <c r="Y241" i="1"/>
  <c r="AA241" i="1" s="1"/>
  <c r="Z236" i="1"/>
  <c r="Y233" i="1"/>
  <c r="AA233" i="1" s="1"/>
  <c r="Z231" i="1"/>
  <c r="Z227" i="1"/>
  <c r="Y224" i="1"/>
  <c r="AA224" i="1" s="1"/>
  <c r="Y222" i="1"/>
  <c r="AA222" i="1" s="1"/>
  <c r="Y218" i="1"/>
  <c r="AA218" i="1" s="1"/>
  <c r="Z214" i="1"/>
  <c r="Y211" i="1"/>
  <c r="AA211" i="1" s="1"/>
  <c r="Y198" i="1"/>
  <c r="AA198" i="1" s="1"/>
  <c r="Y190" i="1"/>
  <c r="AA190" i="1" s="1"/>
  <c r="Y182" i="1"/>
  <c r="AA182" i="1" s="1"/>
  <c r="Y174" i="1"/>
  <c r="AA174" i="1" s="1"/>
  <c r="Y166" i="1"/>
  <c r="AA166" i="1" s="1"/>
  <c r="Y147" i="1"/>
  <c r="AA147" i="1" s="1"/>
  <c r="Z147" i="1"/>
  <c r="Y135" i="1"/>
  <c r="AA135" i="1" s="1"/>
  <c r="Y85" i="1"/>
  <c r="AA85" i="1" s="1"/>
  <c r="Y159" i="1"/>
  <c r="AA159" i="1" s="1"/>
  <c r="Z159" i="1"/>
  <c r="Y157" i="1"/>
  <c r="AA157" i="1" s="1"/>
  <c r="Y143" i="1"/>
  <c r="AA143" i="1" s="1"/>
  <c r="Z143" i="1"/>
  <c r="Y141" i="1"/>
  <c r="AA141" i="1" s="1"/>
  <c r="Y127" i="1"/>
  <c r="AA127" i="1" s="1"/>
  <c r="Z127" i="1"/>
  <c r="Y12" i="1"/>
  <c r="AA12" i="1" s="1"/>
  <c r="Y115" i="1"/>
  <c r="AA115" i="1" s="1"/>
  <c r="Z115" i="1"/>
  <c r="Y14" i="1"/>
  <c r="AA14" i="1" s="1"/>
  <c r="Y207" i="1"/>
  <c r="AA207" i="1" s="1"/>
  <c r="Y204" i="1"/>
  <c r="AA204" i="1" s="1"/>
  <c r="Y201" i="1"/>
  <c r="AA201" i="1" s="1"/>
  <c r="Y197" i="1"/>
  <c r="AA197" i="1" s="1"/>
  <c r="Y193" i="1"/>
  <c r="AA193" i="1" s="1"/>
  <c r="Y189" i="1"/>
  <c r="AA189" i="1" s="1"/>
  <c r="Y185" i="1"/>
  <c r="AA185" i="1" s="1"/>
  <c r="Y181" i="1"/>
  <c r="AA181" i="1" s="1"/>
  <c r="Y177" i="1"/>
  <c r="AA177" i="1" s="1"/>
  <c r="Y173" i="1"/>
  <c r="AA173" i="1" s="1"/>
  <c r="Y169" i="1"/>
  <c r="AA169" i="1" s="1"/>
  <c r="Y165" i="1"/>
  <c r="AA165" i="1" s="1"/>
  <c r="Y155" i="1"/>
  <c r="AA155" i="1" s="1"/>
  <c r="Z155" i="1"/>
  <c r="Y153" i="1"/>
  <c r="AA153" i="1" s="1"/>
  <c r="Y139" i="1"/>
  <c r="AA139" i="1" s="1"/>
  <c r="Z139" i="1"/>
  <c r="Y137" i="1"/>
  <c r="AA137" i="1" s="1"/>
  <c r="Y122" i="1"/>
  <c r="AA122" i="1" s="1"/>
  <c r="Y111" i="1"/>
  <c r="AA111" i="1" s="1"/>
  <c r="Z111" i="1"/>
  <c r="Y109" i="1"/>
  <c r="AA109" i="1" s="1"/>
  <c r="Y69" i="1"/>
  <c r="AA69" i="1" s="1"/>
  <c r="Y89" i="1"/>
  <c r="AA89" i="1" s="1"/>
  <c r="Z87" i="1"/>
  <c r="Y81" i="1"/>
  <c r="AA81" i="1" s="1"/>
  <c r="Z79" i="1"/>
  <c r="Z73" i="1"/>
  <c r="Y22" i="1"/>
  <c r="AA22" i="1" s="1"/>
  <c r="Y99" i="1"/>
  <c r="AA99" i="1" s="1"/>
  <c r="Y97" i="1"/>
  <c r="AA97" i="1" s="1"/>
  <c r="Y93" i="1"/>
  <c r="AA93" i="1" s="1"/>
  <c r="Y87" i="1"/>
  <c r="AA87" i="1" s="1"/>
  <c r="Y79" i="1"/>
  <c r="AA79" i="1" s="1"/>
  <c r="Z71" i="1"/>
  <c r="Z67" i="1"/>
  <c r="Y64" i="1"/>
  <c r="AA64" i="1" s="1"/>
  <c r="Y60" i="1"/>
  <c r="AA60" i="1" s="1"/>
  <c r="Y55" i="1"/>
  <c r="AA55" i="1" s="1"/>
  <c r="Y52" i="1"/>
  <c r="AA52" i="1" s="1"/>
  <c r="Y46" i="1"/>
  <c r="AA46" i="1" s="1"/>
  <c r="Y43" i="1"/>
  <c r="AA43" i="1" s="1"/>
  <c r="Y39" i="1"/>
  <c r="AA39" i="1" s="1"/>
  <c r="Y34" i="1"/>
  <c r="AA34" i="1" s="1"/>
  <c r="Y26" i="1"/>
  <c r="AA26" i="1" s="1"/>
  <c r="Z69" i="1"/>
  <c r="Y66" i="1"/>
  <c r="AA66" i="1" s="1"/>
  <c r="Y35" i="1"/>
  <c r="AA35" i="1" s="1"/>
  <c r="Y28" i="1"/>
  <c r="AA28" i="1" s="1"/>
  <c r="U857" i="1" l="1"/>
  <c r="X857" i="1"/>
  <c r="X20" i="1"/>
  <c r="W820" i="1"/>
  <c r="X820" i="1" s="1"/>
  <c r="W821" i="1"/>
  <c r="X821" i="1" s="1"/>
  <c r="W822" i="1"/>
  <c r="X822" i="1" s="1"/>
  <c r="W823" i="1"/>
  <c r="X823" i="1" s="1"/>
  <c r="W824" i="1"/>
  <c r="X824" i="1" s="1"/>
  <c r="W825" i="1"/>
  <c r="X825" i="1" s="1"/>
  <c r="W826" i="1"/>
  <c r="X826" i="1" s="1"/>
  <c r="W827" i="1"/>
  <c r="X827" i="1" s="1"/>
  <c r="W828" i="1"/>
  <c r="X828" i="1" s="1"/>
  <c r="W829" i="1"/>
  <c r="X829" i="1" s="1"/>
  <c r="W830" i="1"/>
  <c r="X830" i="1" s="1"/>
  <c r="W831" i="1"/>
  <c r="X831" i="1" s="1"/>
  <c r="W832" i="1"/>
  <c r="X832" i="1" s="1"/>
  <c r="W833" i="1"/>
  <c r="X833" i="1" s="1"/>
  <c r="W834" i="1"/>
  <c r="X834" i="1" s="1"/>
  <c r="W835" i="1"/>
  <c r="X835" i="1" s="1"/>
  <c r="W836" i="1"/>
  <c r="X836" i="1" s="1"/>
  <c r="W837" i="1"/>
  <c r="X837" i="1" s="1"/>
  <c r="W838" i="1"/>
  <c r="X838" i="1" s="1"/>
  <c r="W839" i="1"/>
  <c r="X839" i="1" s="1"/>
  <c r="W840" i="1"/>
  <c r="X840" i="1" s="1"/>
  <c r="W841" i="1"/>
  <c r="X841" i="1" s="1"/>
  <c r="W842" i="1"/>
  <c r="X842" i="1" s="1"/>
  <c r="W843" i="1"/>
  <c r="X843" i="1" s="1"/>
  <c r="W844" i="1"/>
  <c r="X844" i="1" s="1"/>
  <c r="W845" i="1"/>
  <c r="X845" i="1" s="1"/>
  <c r="W846" i="1"/>
  <c r="X846" i="1" s="1"/>
  <c r="W847" i="1"/>
  <c r="X847" i="1" s="1"/>
  <c r="W848" i="1"/>
  <c r="X848" i="1" s="1"/>
  <c r="W849" i="1"/>
  <c r="X849" i="1" s="1"/>
  <c r="W850" i="1"/>
  <c r="X850" i="1" s="1"/>
  <c r="W851" i="1"/>
  <c r="X851" i="1" s="1"/>
  <c r="W852" i="1"/>
  <c r="X852" i="1" s="1"/>
  <c r="W853" i="1"/>
  <c r="X853" i="1" s="1"/>
  <c r="W854" i="1"/>
  <c r="X854" i="1" s="1"/>
  <c r="W855" i="1"/>
  <c r="X855" i="1" s="1"/>
  <c r="W856" i="1"/>
  <c r="X856" i="1" s="1"/>
  <c r="U20"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D37" i="6"/>
  <c r="G86" i="2"/>
  <c r="G76" i="2"/>
  <c r="G70" i="2"/>
  <c r="G51" i="2"/>
  <c r="G45" i="2"/>
  <c r="G32" i="2"/>
  <c r="Z857" i="1" l="1"/>
  <c r="Y828" i="1"/>
  <c r="AA828" i="1" s="1"/>
  <c r="Y856" i="1"/>
  <c r="AA856" i="1" s="1"/>
  <c r="Y852" i="1"/>
  <c r="AA852" i="1" s="1"/>
  <c r="Y848" i="1"/>
  <c r="AA848" i="1" s="1"/>
  <c r="Y844" i="1"/>
  <c r="AA844" i="1" s="1"/>
  <c r="Y840" i="1"/>
  <c r="AA840" i="1" s="1"/>
  <c r="Y836" i="1"/>
  <c r="AA836" i="1" s="1"/>
  <c r="Y820" i="1"/>
  <c r="AA820" i="1" s="1"/>
  <c r="Z839" i="1"/>
  <c r="Z823" i="1"/>
  <c r="Y854" i="1"/>
  <c r="AA854" i="1" s="1"/>
  <c r="Y850" i="1"/>
  <c r="AA850" i="1" s="1"/>
  <c r="Z855" i="1"/>
  <c r="Z851" i="1"/>
  <c r="Z843" i="1"/>
  <c r="Z853" i="1"/>
  <c r="Z837" i="1"/>
  <c r="Y851" i="1"/>
  <c r="AA851" i="1" s="1"/>
  <c r="Y20" i="1"/>
  <c r="AA20" i="1" s="1"/>
  <c r="Z840" i="1"/>
  <c r="Y838" i="1"/>
  <c r="AA838" i="1" s="1"/>
  <c r="Y834" i="1"/>
  <c r="AA834" i="1" s="1"/>
  <c r="Y830" i="1"/>
  <c r="AA830" i="1" s="1"/>
  <c r="Y822" i="1"/>
  <c r="AA822" i="1" s="1"/>
  <c r="Y845" i="1"/>
  <c r="AA845" i="1" s="1"/>
  <c r="Y841" i="1"/>
  <c r="AA841" i="1" s="1"/>
  <c r="Y829" i="1"/>
  <c r="AA829" i="1" s="1"/>
  <c r="Y825" i="1"/>
  <c r="AA825" i="1" s="1"/>
  <c r="Z833" i="1"/>
  <c r="Z829" i="1"/>
  <c r="Z825" i="1"/>
  <c r="Z821" i="1"/>
  <c r="Z856" i="1"/>
  <c r="Z848" i="1"/>
  <c r="Z844" i="1"/>
  <c r="Z834" i="1"/>
  <c r="Z826" i="1"/>
  <c r="Y832" i="1"/>
  <c r="AA832" i="1" s="1"/>
  <c r="Z824" i="1"/>
  <c r="Z846" i="1"/>
  <c r="Z822" i="1"/>
  <c r="Y824" i="1"/>
  <c r="AA824" i="1" s="1"/>
  <c r="Y847" i="1"/>
  <c r="AA847" i="1" s="1"/>
  <c r="Z850" i="1"/>
  <c r="Z832" i="1"/>
  <c r="Z828" i="1"/>
  <c r="Z842" i="1"/>
  <c r="Z838" i="1"/>
  <c r="Z849" i="1"/>
  <c r="Z845" i="1"/>
  <c r="Z841" i="1"/>
  <c r="Z835" i="1"/>
  <c r="Z831" i="1"/>
  <c r="Z827" i="1"/>
  <c r="Z830" i="1"/>
  <c r="Y853" i="1"/>
  <c r="AA853" i="1" s="1"/>
  <c r="Y821" i="1"/>
  <c r="AA821" i="1" s="1"/>
  <c r="Z852" i="1"/>
  <c r="Z836" i="1"/>
  <c r="Z820" i="1"/>
  <c r="Y855" i="1"/>
  <c r="AA855" i="1" s="1"/>
  <c r="Y833" i="1"/>
  <c r="AA833" i="1" s="1"/>
  <c r="Z854" i="1"/>
  <c r="Z847" i="1"/>
  <c r="Y849" i="1"/>
  <c r="AA849" i="1" s="1"/>
  <c r="Y846" i="1"/>
  <c r="AA846" i="1" s="1"/>
  <c r="Y831" i="1"/>
  <c r="AA831" i="1" s="1"/>
  <c r="Y857" i="1"/>
  <c r="AA857" i="1" s="1"/>
  <c r="Y837" i="1"/>
  <c r="AA837" i="1" s="1"/>
  <c r="Y843" i="1"/>
  <c r="AA843" i="1" s="1"/>
  <c r="Z20" i="1"/>
  <c r="Y842" i="1"/>
  <c r="AA842" i="1" s="1"/>
  <c r="Y839" i="1"/>
  <c r="AA839" i="1" s="1"/>
  <c r="Y826" i="1"/>
  <c r="AA826" i="1" s="1"/>
  <c r="Y823" i="1"/>
  <c r="AA823" i="1" s="1"/>
  <c r="Y835" i="1"/>
  <c r="AA835" i="1" s="1"/>
  <c r="Y827" i="1"/>
  <c r="AA827" i="1" s="1"/>
  <c r="P6" i="1"/>
  <c r="S6" i="1" l="1"/>
</calcChain>
</file>

<file path=xl/sharedStrings.xml><?xml version="1.0" encoding="utf-8"?>
<sst xmlns="http://schemas.openxmlformats.org/spreadsheetml/2006/main" count="7798" uniqueCount="910">
  <si>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</si>
  <si>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</si>
  <si>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</si>
  <si>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</si>
  <si>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</si>
  <si>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</si>
  <si>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</si>
  <si>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</si>
  <si>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</si>
  <si>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</si>
  <si>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</si>
  <si>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</si>
  <si>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</si>
  <si>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</si>
  <si>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</si>
  <si>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</si>
  <si>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</si>
  <si>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</si>
  <si>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</si>
  <si>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</si>
  <si>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</si>
  <si>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</si>
  <si>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</si>
  <si>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</si>
  <si>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</si>
  <si>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</si>
  <si>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</si>
  <si>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</si>
  <si>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</si>
  <si>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</si>
  <si>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</si>
  <si>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</si>
  <si>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</si>
  <si>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</si>
  <si>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</si>
  <si>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</si>
  <si>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</si>
  <si>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</si>
  <si>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</si>
  <si>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</si>
  <si>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</si>
  <si>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</si>
  <si>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</si>
  <si>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</si>
  <si>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</si>
  <si>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</si>
  <si>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</si>
  <si>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</si>
  <si>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</si>
  <si>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</si>
  <si>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</si>
  <si>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</si>
  <si>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</si>
  <si>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</si>
  <si>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</si>
  <si>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</si>
  <si>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</si>
  <si>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</si>
  <si>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</si>
  <si>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</si>
  <si>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</si>
  <si>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</si>
  <si>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</si>
  <si>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</si>
  <si>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</si>
  <si>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</si>
  <si>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</si>
  <si>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</si>
  <si>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</si>
  <si>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</si>
  <si>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</si>
  <si>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</si>
  <si>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</si>
  <si>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</si>
  <si>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</si>
  <si>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</si>
  <si>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</si>
  <si>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</si>
  <si>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</si>
  <si>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</si>
  <si>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</si>
  <si>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</si>
  <si>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</si>
  <si>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</si>
  <si>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</si>
  <si>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</si>
  <si>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</si>
  <si>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</si>
  <si>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</si>
  <si>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</si>
  <si>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</si>
  <si>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</si>
  <si>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</si>
  <si>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</si>
  <si>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</si>
  <si>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</si>
  <si>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</si>
  <si>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</si>
  <si>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</si>
  <si>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</si>
  <si>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</si>
  <si>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</si>
  <si>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</si>
  <si>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</si>
  <si>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</si>
  <si>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</si>
  <si>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</si>
  <si>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</si>
  <si>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</si>
  <si>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</si>
  <si>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</si>
  <si>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</si>
  <si>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</si>
  <si>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</si>
  <si>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</si>
  <si>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</si>
  <si>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</si>
  <si>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</si>
  <si>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</si>
  <si>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</si>
  <si>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</si>
  <si>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</si>
  <si>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</si>
  <si>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</si>
  <si>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</si>
  <si>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</si>
  <si>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</si>
  <si>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</si>
  <si>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</si>
  <si>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</si>
  <si>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</si>
  <si>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</si>
  <si>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</si>
  <si>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</si>
  <si>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</si>
  <si>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</si>
  <si>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</si>
  <si>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</si>
  <si>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</si>
  <si>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</si>
  <si>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</si>
  <si>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</si>
  <si>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</si>
  <si>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</si>
  <si>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</si>
  <si>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</si>
  <si>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</si>
  <si>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</si>
  <si>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</si>
  <si>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</si>
  <si>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</si>
  <si>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</si>
  <si>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</si>
  <si>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</si>
  <si>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</si>
  <si>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</si>
  <si>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</si>
  <si>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</si>
  <si>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</si>
  <si>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</si>
  <si>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</si>
  <si>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</si>
  <si>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</si>
  <si>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</si>
  <si>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</si>
  <si>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</si>
  <si>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</si>
  <si>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</si>
  <si>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</si>
  <si>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</si>
  <si>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</si>
  <si>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</si>
  <si>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</si>
  <si>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</si>
  <si>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</si>
  <si>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</si>
  <si>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</si>
  <si>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</si>
  <si>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</si>
  <si>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</si>
  <si>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</si>
  <si>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</si>
  <si>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</si>
  <si>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</si>
  <si>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</si>
  <si>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</si>
  <si>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</si>
  <si>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</si>
  <si>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</si>
  <si>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</si>
  <si>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</si>
  <si>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</si>
  <si>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</si>
  <si>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</si>
  <si>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</si>
  <si>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</si>
  <si>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</si>
  <si>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</si>
  <si>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</si>
  <si>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</si>
  <si>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</si>
  <si>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</si>
  <si>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</si>
  <si>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</si>
  <si>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</si>
  <si>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</si>
  <si>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</si>
  <si>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</si>
  <si>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</si>
  <si>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</si>
  <si>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</si>
  <si>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</si>
  <si>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</si>
  <si>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</si>
  <si>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</si>
  <si>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</si>
  <si>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</si>
  <si>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</si>
  <si>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</si>
  <si>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</si>
  <si>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</si>
  <si>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</si>
  <si>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</si>
  <si>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</si>
  <si>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</si>
  <si>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</si>
  <si>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</si>
  <si>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</si>
  <si>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</si>
  <si>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</si>
  <si>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</si>
  <si>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</si>
  <si>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</si>
  <si>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</si>
  <si>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</si>
  <si>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</si>
  <si>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</si>
  <si>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</si>
  <si>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</si>
  <si>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</si>
  <si>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</si>
  <si>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</si>
  <si>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</si>
  <si>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</si>
  <si>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</si>
  <si>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</si>
  <si>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</si>
  <si>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</si>
  <si>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</si>
  <si>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</si>
  <si>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</si>
  <si>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</si>
  <si>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</si>
  <si>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</si>
  <si>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</si>
  <si>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</si>
  <si>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</si>
  <si>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</si>
  <si>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</si>
  <si>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</si>
  <si>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</si>
  <si>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</si>
  <si>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</si>
  <si>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</si>
  <si>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</si>
  <si>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</si>
  <si>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</si>
  <si>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</si>
  <si>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</si>
  <si>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</si>
  <si>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</si>
  <si>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</si>
  <si>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</si>
  <si>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</si>
  <si>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</si>
  <si>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</si>
  <si>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</si>
  <si>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</si>
  <si>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</si>
  <si>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</si>
  <si>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</si>
  <si>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</si>
  <si>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</si>
  <si>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</si>
  <si>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</si>
  <si>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</si>
  <si>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</si>
  <si>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</si>
  <si>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</si>
  <si>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</si>
  <si>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</si>
  <si>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</si>
  <si>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</si>
  <si>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</si>
  <si>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</si>
  <si>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</si>
  <si>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</si>
  <si>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</si>
  <si>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</si>
  <si>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</si>
  <si>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</si>
  <si>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</si>
  <si>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</si>
  <si>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</si>
  <si>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</si>
  <si>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</si>
  <si>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</si>
  <si>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</si>
  <si>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</si>
  <si>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</si>
  <si>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</si>
  <si>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</si>
  <si>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</si>
  <si>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</si>
  <si>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</si>
  <si>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</si>
  <si>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</si>
  <si>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</si>
  <si>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</si>
  <si>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</si>
  <si>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</si>
  <si>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</si>
  <si>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</si>
  <si>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</si>
  <si>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</si>
  <si>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</si>
  <si>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</si>
  <si>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</si>
  <si>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</si>
  <si>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</si>
  <si>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</si>
  <si>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</si>
  <si>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</si>
  <si>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</si>
  <si>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</si>
  <si>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</si>
  <si>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</si>
  <si>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</si>
  <si>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</si>
  <si>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</si>
  <si>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</si>
  <si>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</si>
  <si>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</si>
  <si>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</si>
  <si>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</si>
  <si>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</si>
  <si>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</si>
  <si>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</si>
  <si>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</si>
  <si>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</si>
  <si>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</si>
  <si>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</si>
  <si>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</si>
  <si>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</si>
  <si>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</si>
  <si>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</si>
  <si>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</si>
  <si>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</si>
  <si>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</si>
  <si>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</si>
  <si>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</si>
  <si>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</si>
  <si>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</si>
  <si>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</si>
  <si>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</si>
  <si>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</si>
  <si>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</si>
  <si>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apoyo técnico en la Dirección, en asuntos de comunicaciones y prensa, para la producción, diseño y edición de material audiovisual de la UAECOB.</t>
  </si>
  <si>
    <t>mas plazo ejec Días (si aplica)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</si>
  <si>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</si>
  <si>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</si>
  <si>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Adquisición de insumos y materias primas para la producción de impresos de artes gráficas_ 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</si>
  <si>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</si>
  <si>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</si>
  <si>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</si>
  <si>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servicios de apoyo a la gestion en las actividades de monitoreo del riesgo para la Subdirección de Gestión del Riesgo._SGR</t>
  </si>
  <si>
    <t>78121600
78131800
92111600
72141500</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</si>
  <si>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</si>
  <si>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</si>
  <si>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</si>
  <si>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profesionales en el desarrollo de las actividades encaminadas al diseño de piezas comunicativas que se requiera en la implementación de las políticas del Modelo Integrado de Planeación y Gestión  MIPG que lidera la Oficina Asesora de Planeación.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</si>
  <si>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</si>
  <si>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</si>
  <si>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</si>
  <si>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</si>
  <si>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</si>
  <si>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</si>
  <si>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</si>
  <si>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42141501;42141502;42141503;42142101;42142103;42142105;42142108;42172010;42172013;42172016;42172201;42281502;42291902</t>
  </si>
  <si>
    <t>90101800;90101600;50192700;50112000;50202311;50201709;50161509;50192110;93131602</t>
  </si>
  <si>
    <t>Adquisición de elementos de protección personal (E.P.P.) para la atención de emergencias de la UAE Cuerpo Oficial de Bomberos de Bogotá</t>
  </si>
  <si>
    <t>Prestar los servicios profesionales para realizar el acompañamiento administrativo y financiero en temas de liquidación y cierre de expedientes, como demás actuaciones administrativas requeridas de los procesos contractuales</t>
  </si>
  <si>
    <t>Monica Perez Barragan</t>
  </si>
  <si>
    <t>SGH - Garantizar los recursos para viáticos y tiquetes del personal</t>
  </si>
  <si>
    <t>SGH - Garantizar los Recursos para movilización del Personal para emergencias</t>
  </si>
  <si>
    <t>SGH - Prestar servicios profesionales especializados en el desarrollo de las actividades y de los diferentes procesos que tiene a cargo la Subdirección de Gestión Humana de la UAE Cuerpo Oficial de Bomberos de Bogotá</t>
  </si>
  <si>
    <t>SGH - Prestar de servicios profesionales especializados para desarrollar actividades jurídicas en atención a los distintos requerimientos de la Subdirección de Gestión Humana.</t>
  </si>
  <si>
    <t>SGH - Prestar de servicios profesionales para desarrollar actividades jurídicas en atención a los distintos requerimientos de la Subdirección de Gestión Humana.</t>
  </si>
  <si>
    <t>SGH - Prestar de servicios profesionales para desarrollar actividades jurídicas relacionadas con la academia bomberil, recobro de incapacidades y procesos administrativos de la Subdirección de Gestión Humana.</t>
  </si>
  <si>
    <t>SGH - Prestar servicios profesionales para apoyar el programa de vigilancia epidemiológico al riesgo psicosocial y actividades de seguridad y salud en el trabajo en la Subdirección de Gestión Humana.</t>
  </si>
  <si>
    <t>SGH - Prestar servicios profesionales en la Subdirección de Gestión Humana, para el fortalecimiento trasversal del proceso de Academia.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</si>
  <si>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</si>
  <si>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</si>
  <si>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</si>
  <si>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</si>
  <si>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</si>
  <si>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a la Subdirección de Gestión Humana para el fortalecimiento y seguimiento del proceso de la escuela de formación bomberil.</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</si>
  <si>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</si>
  <si>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</si>
  <si>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</si>
  <si>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</si>
  <si>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</si>
  <si>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</si>
  <si>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</si>
  <si>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</si>
  <si>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</si>
  <si>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SGH - Prestar servicios de apoyo en la Subdirección de Gestión Humana de la UAE Cuerpo Oficial de Bomberos en el proceso de ausentismos del personal.</t>
  </si>
  <si>
    <t>N/A</t>
  </si>
  <si>
    <t>N/A-N/A N/A_N/A</t>
  </si>
  <si>
    <t>Contratar el servicio de soporte del software Veeam Backup para la U.A.E. Cuerpo oficial de Bomberos de Bogotá - TIC</t>
  </si>
  <si>
    <t>Contratar la renovación , servicio de actualización y soporte de licenciamiento Oracle para Base de Datos,  y Web Logic para la U.A.E. Cuerpo Oficial de Bomberos de Bogotá - TIC</t>
  </si>
  <si>
    <t>Prestar servicios profesionales para coordinar, controlar y ejercer seguimiento a las actividades de tecnología de Información y Comunicaciones de la UAE Cuerpo Oficial de bomberos de Bogotá.-TIC</t>
  </si>
  <si>
    <t>Prestar servicios profesionales en la planificación, administración y gestión de los proyectos TIC  de la UAE Cuerpo Oficial de Bomberos Bogotá, que fortalezcan la  ejecución y cumplimiento a los procesos de tecnología</t>
  </si>
  <si>
    <t>Prestar los servicios profesionales para apoyar  a la Dirección en la gestión juridica y contractual  relacionada con los proyectos y funciones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</si>
  <si>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</si>
  <si>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</si>
  <si>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servicios  profesionales  para administrar y gestionar la  seguridad  y privacidad de la información dentro de la infraestructura tecnológica y de comunicaciones  utilizada por UAE Cuerpo Oficial de Bomberos de Bogotá - TIC</t>
  </si>
  <si>
    <t>Prestar servicios profesionales para la administración y gestión de la infraestructura tecnológica de servidores, servicios de nube y componentes relacionados con los que cuenta la UAE Cuerpo Oficial de Bomberos de Bogotá - TIC</t>
  </si>
  <si>
    <t>Prestar Servicios Profesionales para administrar y gestionar los sistemas de información y aplicativos con los que cuenta la UAE Cuerpo Oficial de Bomberos Bogotá. -TIC</t>
  </si>
  <si>
    <t>Prestar servicios profesionales para apoyar la implementación y control del sistema de Gestión de Seguridad de la Información - SGSI y Gobierno Digital, así como el seguimiento a los planes institucionales asociados a TIC y construcción de procedimientos.</t>
  </si>
  <si>
    <t>Prestar los servicios profesionales jurídicos para apoyar las actividades propias de la gestión contractual que adelanta la UAE Cuerpo Oficial de Bomberos</t>
  </si>
  <si>
    <t>Prestar los servicios profesionales administrativos y financieros en la gestión contractual relacionados con los proyectos y funciones TIC</t>
  </si>
  <si>
    <t>Prestar servicios profesionales en la administración, actualización, desarrollo y mantenimiento del Sistema Integrado de Administración de Personal - SIAP. -TIC</t>
  </si>
  <si>
    <t>Prestar servicios profesionales para administrar y gestionar los sitios web institucionales (internet e intranet) de la UAE Cuerpo Oficial de Bomberos de Bogotá -TIC</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</si>
  <si>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</si>
  <si>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</si>
  <si>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Prestar servicios de apoyo a la gestión en la Dirección, para la creación de productos audiovisuales y generación de contenidos digitales en la entidad - TIC</t>
  </si>
  <si>
    <t>Prestar servicios profesionales en la gestión y soporte de las herramientas tecnológicas desarrolladas para el funcionamiento de las áreas de la entidad - TIC.</t>
  </si>
  <si>
    <t>Prestar los servicios profesionales para de oficial de seguridad de la infraestructura tecnologica  de la UAE Cuerpo Oficial de Bomberos - TIC</t>
  </si>
  <si>
    <t>43233000;81112200</t>
  </si>
  <si>
    <t>81112204;81112501</t>
  </si>
  <si>
    <t>32131023;39121011;43232300</t>
  </si>
  <si>
    <t>72151607;72103302</t>
  </si>
  <si>
    <t>83121700;83111600;43221700</t>
  </si>
  <si>
    <t>Programado</t>
  </si>
  <si>
    <t>DISTRIBUCIÓN PPTAL PROYECTADA PAA VR 0</t>
  </si>
  <si>
    <t xml:space="preserve">proyecto </t>
  </si>
  <si>
    <t>Diferencia</t>
  </si>
  <si>
    <t>Realizar los exámenes Médicos Ocupacionales para el personal de la UAECOB</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</si>
  <si>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</si>
  <si>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</si>
  <si>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</si>
  <si>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ARMONIZACION</t>
  </si>
  <si>
    <t>O23202020088714199 Servicio de mantenimiento y reparación de vehículos automotores n.c.p. MTTO VEHICULOS (3.850.000.000)
O23201010030208 Otra maquinaria para usos especiales y sus partes y piezas (600.000.000) FOX - ALINEACIÓN Y BALAN</t>
  </si>
  <si>
    <t xml:space="preserve">10121801;10121802;10121602 </t>
  </si>
  <si>
    <t>23191200; 23153100; 23271800; 26121600; 27131600; 26101700; 31162800; 31163000; 31163100; 31171500; 31171700; 31191500; 31201600; 40141700; 31121700; 26111700</t>
  </si>
  <si>
    <t>72101500;72154200</t>
  </si>
  <si>
    <t xml:space="preserve">31261500; 31161500; 31161600; 31162300; 31162800; 31171500; 31171700; 39121600; 27121600 </t>
  </si>
  <si>
    <t>70122002; 70122005; 70122006; 70122007; 70122008; 70122009; 70122010</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</si>
  <si>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</si>
  <si>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</si>
  <si>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</si>
  <si>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</si>
  <si>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</si>
  <si>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</si>
  <si>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 xml:space="preserve">SGH - Prestar servicios profesionales juridicos para desarrollar actividades en la Subdireccion de Gestion Humana y el area de academia. </t>
  </si>
  <si>
    <t>SGH - Prestar servicios profesionales en la Subdirección de Gestión Humana de la UAE Cuerpo Oficial de Bomberos de Bogotá D.C. en lo relacionado con los diferentes procesos de archivo y trámites administrativos.</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</si>
  <si>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</si>
  <si>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</si>
  <si>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</si>
  <si>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</si>
  <si>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</si>
  <si>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</si>
  <si>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</si>
  <si>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</si>
  <si>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de apoyo a la gestión en asuntos de comunicaciones y prensa para detectar las necesidades de la Entidad y facilitar la inserción de nuevas estrategias de comunicación</t>
  </si>
  <si>
    <t>Prestación de servicios profesionales en asuntos de comunicaciones y prensa para apoyar las labores de divulgación de la información en las redes sociales, pagina web e intranet, de acuerdo con la misionalidad de la UAECOB.</t>
  </si>
  <si>
    <t xml:space="preserve">                       </t>
  </si>
  <si>
    <t>90101600;90111600;90141700;90151700</t>
  </si>
  <si>
    <t xml:space="preserve">SGH - Prestar servicios de apoyo a la Gestion con actividades encaminadas al entrenamiento deportivo y fortalecimiento al respecto y la sana convivencia del personal uniformado, promoviendo el bienestar y sus competencias internas. </t>
  </si>
  <si>
    <t>SGH prestar servicios profesionales en los diferentes procesos de seguimiento presupuestal y contractual en el area de academia de la subdireccion</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</si>
  <si>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</si>
  <si>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</si>
  <si>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</si>
  <si>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60121104
60121708
44111515
24121503
24112404</t>
  </si>
  <si>
    <t>60141000
60141100
60141200
60141400
73101500
73151500</t>
  </si>
  <si>
    <t>Prestar servicios asistenciales en el desarrollo de actividades relacionadas con la gestión administrativa en la Oficina Asesora de Planeación de la Unidad Administrativa Especial Cuerpo Oficial de Bomberos de Bogotá.</t>
  </si>
  <si>
    <t>Etiquetas de fila</t>
  </si>
  <si>
    <t>Total general</t>
  </si>
  <si>
    <t>Suma de Valor Programado</t>
  </si>
  <si>
    <t>Prestación de servicios de apoyo a la gestión en la Dirección para el acompañamiento en las labores administrativas en asuntos de Comunicaciones y Prensa de la UAECOB</t>
  </si>
  <si>
    <t xml:space="preserve">SGH – Prestar servicios profesionales en las diferentes actividades del  sistema de gestión de seguridad y salud en el trabajo y en vigilancia epidemiológica de la Subdirección de Gestión Humana. </t>
  </si>
  <si>
    <t>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t>
  </si>
  <si>
    <t>1</t>
  </si>
  <si>
    <t>SGH - Prestar servicios profesionales en el desarrollo de actividades relacionadas con la actualizacion de registro laborales del personal de la entidad, asi como apoyar en las actividades a cargo de desarrollo organizacional de la subdireccion de gestion humana.</t>
  </si>
  <si>
    <t>SGH - Prestar servicios profesionales en la Subdirección de Gestión Humana de la UAE Cuerpo Oficial de Bomberos en temas de liquidación de demandas y conciliaciones</t>
  </si>
  <si>
    <t>O2120202008078714199 Servicio de mantenimiento y reparación de vehículos automotores n.c.p.</t>
  </si>
  <si>
    <t>O21202020080383990 Otros servicios profesionales, técnicos y empresariales n.c.p.</t>
  </si>
  <si>
    <t>SGH - Apoyo en la proyección y elaboración de actas técnicas de los diferentes comités y comisiones de personal, en los cuales la subdirección de gestión humana tenga participación o ejerza la secretaria técnica”</t>
  </si>
  <si>
    <t>SGH - Prestar servicios profesionales para apoyar el programa de riesgo psicosocial y diferentes  actividades de seguridad y salud en el trabajo en la Subdirección de Gestión Humana</t>
  </si>
  <si>
    <t>PLAN ANUAL DE ADQUISICIONES 2025</t>
  </si>
  <si>
    <t>Prestar los servicios profesionales jurídicos especializados en el desarrollo de las funciones de la Oficina Jurídica que garantice la verificación de legalidad contractual</t>
  </si>
  <si>
    <t>Prestar los servicios profesionales especializados de asesoría y control, en el desarrollo de las funciones de la Oficina  Jurídica para la elaboración y revisión de Estudios de Mercado, Análisis del sector y estructuración del presupuesto de los procesos de selección.</t>
  </si>
  <si>
    <t>Prestar servicios profesionales para apoyar en la estructuración de las acciones de mejora, seguimiento  a la gestión contractual de la Entidad y demás procedimientos, en el marco de las funciones de la Oficina Jurídica</t>
  </si>
  <si>
    <t>Prestar servicios profesionales para apoyar en la estructuración de las acciones de mejora, elaboración de informes y soporte de las funciones administrativas y de mejora</t>
  </si>
  <si>
    <t>Prestar los servicios profesionales jurídicos especializados en el desarrollo de las funciones de la Oficina Jurídica prestando asesoría jurídica especializada en Defensa Judicial</t>
  </si>
  <si>
    <t>Prestar los servicios profesionales jurídicos para apoyar las actividades propias de la gestión contractual que adelanta la Oficina Jurídica - Abogado Senior de gestión contractual en procesos de selección</t>
  </si>
  <si>
    <t>Prestar los servicios profesionales  jurídicos para apoyar las actividades propias de la gestión contractual que adelanta la Oficina  Jurídica - Abogado junior para la gestión de contratos de prestación de servicios profesionales y de apoyo a la gestión</t>
  </si>
  <si>
    <t>Prestar los servicios profesionales especializados para la representación judicial  de la Entidad y la prevención del daño antijurídico.</t>
  </si>
  <si>
    <t>Prestar los servicios de apoyo para las gestiones administrativas requeridas en la Oficina  Jurídica.</t>
  </si>
  <si>
    <t>Prestar los servicios de apoyo para las gestiones documentales y administrativas requerida por la Oficina  Jurídica.</t>
  </si>
  <si>
    <t>Prestar servicios profesionales para apoyar en las acciones de control y manejo de la información y la presentación de los informes reglamentarios a los entes de control por parte de la OAJ</t>
  </si>
  <si>
    <t>Prestar servicios profesionales jurídicos para apoyar las actividades de defensa Judicial y de procesos penales que adelante la UAE Cuerpo Oficial de Bomberos de Bogotá</t>
  </si>
  <si>
    <t>Prestar servicios profesionales para realizar la gestión de tramites y actividades que se requieran en los diferentes procesos disciplinarios propios de la etapa de juzgamiento de la Oficina Jurídica en la UAECOB</t>
  </si>
  <si>
    <t>Prestar los servicios profesionales para apoyar la depuración de la cartera de cobro coactivo, así como actividades propias de la defensa judicial de la Entidad y demas actiuaciones relacionadas que requiera la Oficina Jurídica</t>
  </si>
  <si>
    <t>Prestación de servicios profesionales jurídicos para orientar y apoyar el trámite y la gestión de los procesos disciplinarios que se adelanten en la Oficina Jurídica de la Unidad Administrativa Especial Cuerpo Oficial de Bomberos Bogotá</t>
  </si>
  <si>
    <t>1-100-I087 VA-Sobretasa Bomberil</t>
  </si>
  <si>
    <t>Yenire Yohansy Lozano Ascanio</t>
  </si>
  <si>
    <t>Prestar servicios profesionales jurídicos especializados en la Oficina de Control Disciplinario Interno de la entidad para orientar y apoyar la gestión de los procesos disciplinarios en etapa de instrucción.</t>
  </si>
  <si>
    <t>Prestar los servicios profesionales jurídicos especializados en la Oficina de Control Disciplinario Interno de la entidad relacionados con los procesos disciplinarios que se deban tramitar en esa dependencia en etapa de instrucción.</t>
  </si>
  <si>
    <t>Prestar servicios profesionales jurídicos en la Oficina de Control Disciplinario Interno de la entidad para apoyar la gestión de los procesos contractuales, administrativos, y las actuaciones disciplinarias que deban susrtirse en etapa de instrucción.</t>
  </si>
  <si>
    <t>Prestar servicios profesionales jurídicos para apoyar la instrucción y demás actuaciones que deban surtirse en los procesos disciplinarios adelantados por la Oficina de Control Disciplinario Interno.</t>
  </si>
  <si>
    <t>Prestar servicios de apoyo técnico para la gestión administrativa de las actuaciones disciplinarias adelantadas en etapa de instrucción por la Oficina de Control Disciplinario Interno.</t>
  </si>
  <si>
    <t>Prestación de servicios de apoyo técnico a la gestión a la Oficina de Control Disciplinario Interno de la UAECOB para el cumplimiento de las funciones asignadas a esta dependencia, especialmente en las que requieran tareas de carácter administrativo</t>
  </si>
  <si>
    <t>Prestar servicios profesionales para generar acciones enfocadas en la prevención de faltas disciplinarias en la Oficina de Control Disciplinario Interno</t>
  </si>
  <si>
    <t>Prestación de servicios de apoyo a la gestión como conductor para atender los diferentes requerimientos e incidentes en la Oficina Asesora de Planeación</t>
  </si>
  <si>
    <t>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t>
  </si>
  <si>
    <t xml:space="preserve">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
</t>
  </si>
  <si>
    <t>Prestar servicios de apoyo a la gestión para la ejecución de actividades asistenciales, administrativas y de gestión documental en la Oficina Asesora de Planeación.</t>
  </si>
  <si>
    <t>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</si>
  <si>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Prestación de servicios profesionales para desarrollar actividades asignadas, orientadas a implementar las políticas de Planeación Institucional, así como al seguimiento y evaluación del desempeño institucional dentro del marco del Modelo Integrado de Planeación y Gestión</t>
  </si>
  <si>
    <t>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</si>
  <si>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Prestar servicios profesionales para coordinar y ejercer seguimiento a la Implementación del Sistema de Gestión de la Calidad así como a las políticas que componen el modelo de gestión -MIPG que se definan por la Oficina Asesora de Planeación.</t>
  </si>
  <si>
    <t>Prestación de servicios profesionales para el desarrollo de actividades orientadas a implementar las políticas establecidas en el marco del Modelo Integrado de Planeación y Gestión (MIPG), liderado por la Oficina Asesora de Planeación.</t>
  </si>
  <si>
    <t>Prestación de servicios profesionales para el desarrollo de actividades designadas en el marco del Modelo Integrado de Planeación y Gestión (MIPG), orientadas a brindar soporte en el área que lo requiera.</t>
  </si>
  <si>
    <t>26 - contrato de prestacion de servicios profesionales</t>
  </si>
  <si>
    <t>Contratar la prestación de servicios de auditoria bajo los requisitos de las normas internacionales del Sistema de Gestión de la Calidad e ISO 9001 y el Sistema de Seguridad de la Información ISO 27001</t>
  </si>
  <si>
    <t>Prestación de servicios profesionales para acompañar a la Dirección en la estructuración de fichas técnicas y en la identificación de necesidades técnicas que requiere suplir la UAE Cuerpo Oficial de Bomberos de Bogotá</t>
  </si>
  <si>
    <t>Prestar servicios profesionales especializados en el desarrollo de las actividades y de los diferentes procesos que tiene a su cargo y bajo su seguimiento la Dirección General de la UAE Cuerpo Oficial de Bomberos de Bogotá.</t>
  </si>
  <si>
    <t>Prestar servicios profesionales jurídicos en el desarrollo de las actividades y de los diferentes procesos de la Dirección General de la UAE Cuerpo Oficial de Bomberos de Bogotá</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</si>
  <si>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</si>
  <si>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"Prestar servicios profesionales en la Dirección General en materia de seguimiento para el cumplimiento de la misionalidad"</t>
  </si>
  <si>
    <t>Prestar servicios profesionales especialiizados en el desarrollo de las actividades estrategicas de la Dirección General de la UAE Cuerpo Oficial de Bomberos de Bogotá</t>
  </si>
  <si>
    <t>Prestar servicios profesionales especializados en la Dirección General de la UAECOB en la organización de los temas relacionados con las comunicaciones estratégicas.</t>
  </si>
  <si>
    <t>Jose Andres Ponce Caicedo</t>
  </si>
  <si>
    <t>SGH - Prestar servicios de apoyo a la gestión en la Subdirección de Gestión Humana en las diferentes actividades logísticas relacionadas con  el proceso de Academia.</t>
  </si>
  <si>
    <t xml:space="preserve">SGH - Prestar servicios en la subdireccion de gestion humana </t>
  </si>
  <si>
    <t>SGH- Prestar servicios profesionales en la Subdirección de Gestión Humana de la UAE Cuerpo Oficial de Bomberos en el proceso de ausentismo , recobro de incapacidades, y los subprocesos directamente relacionados.</t>
  </si>
  <si>
    <t>SGH - Prestar los servicios de capacitación, formación y entrenamiento en cursos especializado para Bomberos necesarios para el desarrollo de estos procesos para el personal operativo y administrativo de la Academia UAECOB en el marco del PIC</t>
  </si>
  <si>
    <t>86101600, 86101700, 86101800, 86111600, 86141500,  86121800, 80111500,86131800</t>
  </si>
  <si>
    <t xml:space="preserve">SGH - Prestar los servicios de capacitación, formación y entrenamiento en cursos especializado para Bomberos  en OPERADORES DE GRUAS, necesario para el desarrollo de estos procesos para el personal operativo y administrativo de la Academia UAECOB </t>
  </si>
  <si>
    <t>86101600, 86101700, 86101800, 86111600, 86141500,  86121800, 80111500</t>
  </si>
  <si>
    <t xml:space="preserve">SGH - Prestar los servicios de capacitación, formación y entrenamiento en cursos especializado para Bomberos en BUZO DE SEGURIDAD PUBLICA, necesario para el desarrollo de estos procesos para el personal operativo y administrativo  de la Academia UAECOB </t>
  </si>
  <si>
    <t>SGH - Adquisición de elementos, herramientas y accesorios necesario para el desarrollo de entrenamiento rescate con cuerdas, rescate vehicular y rescate urbano   de la Academia UAECOB</t>
  </si>
  <si>
    <t>23101512, 23241629, 27111508
27111559, 46161707, 46191605,46191609, 27111604, 46191603, 30191501, 46191614, 27111702
46191620, 46201002, 41114408
46191510, 46191511, 42171610, 46161715, 42171612, 27112813, 27112120, 30102409, 26121634
41113630, 25173107, 25173108
52161518, 46181504, 46181537, 41114501, 46161714</t>
  </si>
  <si>
    <t>SGH - Adquisición de elementos, herramientas y accesorios necesario para el desarrollo de entrenamiento APH - DORSOS Y MANIQUIES de la Academia UAECOB</t>
  </si>
  <si>
    <t>SGH - Adquisición de elementos, herramientas y accesorios para  EQUIPAMIENTO DE MAQUINAS E INCENDIOS necesario para el desarrollo de entrenamiento de la Academia UAECOB</t>
  </si>
  <si>
    <t>SGH - Adquisicion y adecuacion de escenarios necesario para el desarrollo de entrenamiento USAR de la Academia UAECOB</t>
  </si>
  <si>
    <t>72121100, 24101600, 30131500, 31371300, 30101500, 30101700, 30103600, 95121633, 30103619, 73121600, 73121500, 30101704, 30101504</t>
  </si>
  <si>
    <t>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t>
  </si>
  <si>
    <t>80101500;80111500;86132000;93151500</t>
  </si>
  <si>
    <t>Contratar la Prestación de Servicios para desarrollar el Plan de Bienestar de la UAE Cuerpo Oficial de Bomberos para la Vigencia 2024.</t>
  </si>
  <si>
    <t>Contratar elementos de protección personal de acuerdo con las diferentes visitas de las estaciones según el sistema de gestión de salud ocupacional</t>
  </si>
  <si>
    <t xml:space="preserve">OMER MAURICIO RIVERA RUIZ </t>
  </si>
  <si>
    <t>Suministro de llantas y  prestación del servicio de instalación, alineación, balanceo y conexos a los vehículos del parque automotor de la U.A.E. Cuerpo Oficial de Bomberos de Bogotá - SBLG</t>
  </si>
  <si>
    <t>Prestar el servicio de mantenimiento preventivo y correctivo, incluyendo el suministro de repuestos, insumos y mano de obra especializada para las motobombas forestales FOX, propiedad de la Unidad Administrativa Especial Cuerpo Oficial de Bomberos de Bogotá D.C. (UAECOB). - SBLG</t>
  </si>
  <si>
    <t>Prestar el servicio de mantenimiento preventivo y correctivo, de latonería y pintura, incluyendo el suministro de repuestos, insumos y mano de obra especializada para los vehículos pertenecientes al parque automotor de la UAE Cuerpo Oficial de Bomberos de Bogotá DC lote I y II - SBLG</t>
  </si>
  <si>
    <t>Proveer el suministro de elementos de bioseguridad e insumos médicos básicos y otros para la atención de emergencias. - SBLG</t>
  </si>
  <si>
    <t>Suministro de alimentación,  hidratación  y raciones para el cuerpo operativo en la atención de emergencias, entrenamientos, capacitaciones y actividades de prevención- - SBLG</t>
  </si>
  <si>
    <t>Suministrar combustible para los vehículos, y equipos especializados de la U.A.E. Cuerpo Oficial de Bomberos Bogotá dentro y fuera del perímetro del distrito capital de la  - SBLG</t>
  </si>
  <si>
    <t>Contratar el suministro de alimentación para los caninos del cuerpo oficial y animales rescatados por la U.A.E. del Cuerpo Oficial de Bomberos de Bogotá – . - SBLG</t>
  </si>
  <si>
    <t>Suministrar los repuestos, accesorios e insumos de los equipos de rescate vehicular liviano y pesado marca LUKAS-  - SBLG</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</si>
  <si>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t>
  </si>
  <si>
    <t>Suministrar repuestos, accesorios e insumos para los equipos menores  y transversales de propiedad de la UAECOB. - SBLG</t>
  </si>
  <si>
    <t>Prestación de servicios médicos veterinarios, con suministro de medicamentos e insumos veterinarios y otros, para los caninos de la U.A.E. Cuerpo Oficial de Bomberos de Bogotá -  - SBLG</t>
  </si>
  <si>
    <t>Adquisición de concentrado de espuma, mantenimiento y recarga de extintores, cilindros y tanques de las maquinas extintoras de la UAECOB.   LOTE I Y LOTE II - SBLG</t>
  </si>
  <si>
    <t>Suministro de herramientas, equipos, accesorios y elementos de ferreteríay otros insumos para garantizar la preparación y atención de emergencias de la U.A.E. Cuerpo Oficial de Bomberos de Bogotá –  SBLG</t>
  </si>
  <si>
    <t>39121321;31162800;39121700</t>
  </si>
  <si>
    <t>Prestación del servicio de mantenimiento preventivo y correctivo de los equipos de respiración autónoma interspiro propiedad de la UAECOB, incluido el suministro de repuestos, insumos y mano de obra especializada  - SBLG</t>
  </si>
  <si>
    <t>Prestar el servicio de mantenimiento preventivo y correctivo de los Equipos de Rescate Vehicular HOLMATRO propiedad de la UAECOB, incluido el suministro de repuestos, insumos y mano de obra especializada -  - SBLG</t>
  </si>
  <si>
    <t>72101509;46191600</t>
  </si>
  <si>
    <t>Prestar el servicio de mantenimiento preventivo y correctivo de los compresores BAUER propiedad de la U.A.E. Cuerpo Oficial de Bomberos de Bogotá, incluido el suministro de repuestos, insumos y mano de obra especializada.  - SBLG</t>
  </si>
  <si>
    <t>40151601;40151802</t>
  </si>
  <si>
    <t>Prestar el servicio de mantenimiento preventivo y correctivo de los Equipos acuaticos propiedad de la U.A.E. Cuerpo Oficial de Bomberos de Bogotá, incluido el suministro de repuestos, insumos y mano de obra especializada.  - SBLG</t>
  </si>
  <si>
    <t>Mantenimiento y actulizacion de elementos para la atencion de emergencias, rescate y salvamento  acuatico  (Trajes de buceo) - SBLG</t>
  </si>
  <si>
    <t>Contratar la prestación de servicios de apoyo a la gestión técnica en la evaluación, manutención y alistamiento de los equipos industriales y/o combustión a cargo de la Subdirección Logística – . - SBLG</t>
  </si>
  <si>
    <t>Prestación de servicios profesionales en el apoyo jurídico relacionado a la gestión contractual y administrativa de la subdirección Logística- , de acuerdo con los lineamientos internos de la UAECOB.  - SBLG</t>
  </si>
  <si>
    <t>Prestación de servicios profesionales para el control y seguimiento, de las actividades derivadas de la gestión contractual, en las etapas pre-contractual y post-contractual a cargo de la Subdirección Logística. . - SBLG</t>
  </si>
  <si>
    <t>Prestar servicios de apoyo a la gestión en actividades administrativas y documentales que se desarrollen en la Subdirección Logística – . - SBLG</t>
  </si>
  <si>
    <t>Prestar servicios profesionales para apoyar la gestión financiera y presupuestal de los proyectos y planes a cargo de la Subdirección Logística - .  - SBLG</t>
  </si>
  <si>
    <t>Prestar servicios de apoyo a la gestión en el seguimiento, control y finalización del trámite de siniestros a cargo de la Subdirección Logística - SBLG</t>
  </si>
  <si>
    <t>Prestar servicios profesionales en la formulación e implementación de estrategias de comunicación, capacitación y gestión administrativa que promueva el uso y apropiación de los programas desarrollados en cada una de las lineas de la  Subdirección Logística -  - SBLG</t>
  </si>
  <si>
    <t>Prestar servicios profesionales en la definición y gestión de procedimientos, lineamientos ambientales y de SST de los procesos, así como del sistema de Gestión de Calidad . – SBGL - SBLG</t>
  </si>
  <si>
    <t>Prestación de servicios de apoyo a la gestión en el proceso de mantenimiento del equipo menor a cargo de la Subdirección Logística --. - SBLG</t>
  </si>
  <si>
    <t>Prestar los servicios profesionales para apoyar la implementación, sostenibilidad y seguimiento al programa de seguridad vial PESV, así como a los demás programas que se requieran y estén a cargo de la Subdirección Logística - . - SBLG</t>
  </si>
  <si>
    <t>Prestar servicios profesionales, en apoyo a la política de Compras y Contratación Pública del Modelo Integrado de Planeación y Gestión, para la gestión de los aspectos jurídicos de la Subdirección Logística -. - SBLG</t>
  </si>
  <si>
    <t>Prestación de servicio como conductor para apoyar en la gestión administrativa y logística de la Subdirección Logistica- . - SBLG</t>
  </si>
  <si>
    <t>Prestar servicios profesionales para apoyar en los diferentes trámites administrativos, documental e inventario de la Subdirección Logística – .  - SBLG</t>
  </si>
  <si>
    <t>Prestar servicios profesionales en temas transversales de los procesos de planeación, logísticos, administrativos y financieros que se deriven de las competencias a cargo de la Subdirección Logística - .  - SBLG</t>
  </si>
  <si>
    <t>Contrato de Prestación de servicios de apoyo a la gestión en
actividades Técnicas, administrativas y documentales de la
Subdirección Logística -  - SBLG</t>
  </si>
  <si>
    <t>Prestar servicios de apoyo a la gestión en el seguimiento y control de los suministros y consumibles garantizando la disponibilidad para la atención de emergencias  -. - SBLG</t>
  </si>
  <si>
    <t>Prestar servicio de apoyo a la gestión para acompañar a la subdirección logística en el seguimiento técnico y administrativo del mantenimiento de los vehículos pertenecientes al parque automotor de la UAECOB. - SBLG</t>
  </si>
  <si>
    <t>Prestación de servicios de apoyo a la gestión como  conductor para realizar el transporte de personas, materiales y alimentos de acuerdo a las necesidades e instrucciones de la Subdirección Logística - SBLG</t>
  </si>
  <si>
    <t>Prestación de servicios profesionales para la gestión y seguimiento administrativo, técnico, operativo y de control del proceso de mantenimiento del parque automotor, a cargo de la Subdirección Logística, con el objetivo de garantizar su operatividad -  - SBLG</t>
  </si>
  <si>
    <t>Prestación de servicios de apoyo a la gestión en la recepción, trámite, gestión y resolución de todas las incidencias o solicitudes reportadas a través de la herramienta de la mesa logística de la Subdirección Logística de la UAECOB. – . - SBLG</t>
  </si>
  <si>
    <t>Prestar servicios profesionales en la seguimiento,verificación y control administrativo financiero de los procesos contractuales en la etapa de ejecución a cargo de la Subdirección Logistica – . - SBLG</t>
  </si>
  <si>
    <t>Prestación de servicios profesionales en el control legal de los procesos y acciones, especialmente la gestión contractual requerida por la Subdirección Logística -  - SBLG</t>
  </si>
  <si>
    <t>Prestación de servicios profesionales para realizar el seguimiento y monitoreo a los diferentes procesos y procedimientos del equipo menor a cargo de la Subdirección Logística -  - SBLG</t>
  </si>
  <si>
    <t>Prestar servicios profesionales para el seguimiento y control a los insumos y suministros de la Subdirección Logística.  - SBLG</t>
  </si>
  <si>
    <t>Prestación de servicios profesionales en la administración, gestión integral y mantenimiento del equipo menor a cargo de la Subdirección Logística -. - SBLG</t>
  </si>
  <si>
    <t>Prestar servicios profesionales en la gestión administrativa, contractual y financiera del mantenimiento de los vehículos pertenecientes parque automotor de la Subdirección Logística - . - SBLG</t>
  </si>
  <si>
    <t>Prestar servicios de apoyo a la gestión para la organización, clasificación, foliación, digitalización e indexación de documentos de la Subdirección Logística - , en el marco del modelo integrado de planeación y gestión. - SBLG</t>
  </si>
  <si>
    <t>Prestación de servicios profesionales para la gestión administrativa de las herramientas tecnológicas de la Subdirección Logística asociados a la mesa logística -  - SBLG</t>
  </si>
  <si>
    <t>Prestación de servicios de apoyo a la gestión para seguimiento y control admistrativos y financieros de los insumos, suministros y consumibles a cargo de la Subdirección logística.  -  - SBLG</t>
  </si>
  <si>
    <t>Prestación de servicios profesionales como residente de talleres para gestionar y garantizar el funcionamiento y operación del parque automotor asignado a la  Subdirección Logística - . - SBLG</t>
  </si>
  <si>
    <t>Prestar servicios de apoyo a la gestión para realizar seguimiento y control en el analisis de datos de los diferentes aplicativos tecnologicos de la Subdirección Logistica.   - SBLG</t>
  </si>
  <si>
    <t>Prestar servicios profesionales para acompañar a la Subdirección logística, en el diseño, implementación, reporte y monitoreo de los diferentes planes, programas, proyectos administrativos, financieros, y funciones a cargo de la subdirección -   - SBLG</t>
  </si>
  <si>
    <t>Prestación de servicios profesionales en el seguimiento y gestión de los insumos y suministros a cargo de la subdirección logística garantizando la disponibilidad para la atención de emergencias   - SBLG</t>
  </si>
  <si>
    <t>Prestación de servicios profesionales en la planificación, control y seguimiento de los insumos y suministros para la atención de emergencias  - SBLG</t>
  </si>
  <si>
    <t>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 - SBLG</t>
  </si>
  <si>
    <t>Prestar servicios de apoyo en la gestión documental, física y digital, administrando y diligenciando las bases de datos, y demás documentos a cargo de la Subdirección logística. -, en el marco del modelo integrado de planeación y gestión. - SBLG</t>
  </si>
  <si>
    <t>Prestación de servicios profesionales en la proyección, impulso, sustentación y control de las etapas precontractuales, contractuales y postcontractuales  que desarrolle la Subdirección Logística en el ámbito de su competencia.-  - SBLG</t>
  </si>
  <si>
    <t>Prestar servicios de apoyo a la gestión en el manejo de las herramientas tecnológicas a cargo de la Subdirección Logística, y en diligenciamiento, seguimiento y control de las herramientas de gestión asociadas a la mesa logística. –  - SBLG</t>
  </si>
  <si>
    <t>Prestar servicios profesionales para realizar seguimiento y control de los diferentes procesos administrativos a cargo de la Subdirección Logística - , en el marco del modelo integrado de planeación y gestión. - SBLG</t>
  </si>
  <si>
    <t>Prestación de servicios profesionales de seguimiento operativo del equipo menor a través del, monitoreo, la programación y cumplimiento de los mantenimientos preventivos y correctivos del equipo menor.  - SBLG</t>
  </si>
  <si>
    <t>Prestar servicios profesionales en las actividades administrativas y financieras que requieran los procesos de la Subdirección Logística-  - SBLG</t>
  </si>
  <si>
    <t>Prestar los servicios profesionales para la gestión, financiera de los   proyectos y procesos de la Subdirección - , en el marco del modelo integrado de planeación y gestión. - SBLG</t>
  </si>
  <si>
    <t>Prestar servicios profesionales para el seguimiento y gestión de las actividades establecidas en los planes de acción y estratégicos; así como, de los procedimientos administrativos y financieros propios de Subdirección Logística - , en el marco del modelo integrado de planeación y gestión. - SBLG</t>
  </si>
  <si>
    <t>Prestación de servicios profesionales técnicos y administrativos en el seguimiento y control en los diferentes procesos y procedimiemtos incluyendo el sistema de Gestión ambiental de la Subdirección Logística . -  SBLG</t>
  </si>
  <si>
    <t>Prestación de servicios de apoyo a la gestión administrativa, en el marco del MIPG, en especial a lo concerniente al parque automotor a cargo de la Subdirección Logística - . - SBLG</t>
  </si>
  <si>
    <t>Prestación de servicios profesionales técnicos, administrativos y operativos en la gestión de mantenimientos a cargo de la subdirección logística. - SBLG</t>
  </si>
  <si>
    <t>Prestación de servicios profesionales a la gestión administrativa, financiera y documental para la atención del cuerpo uniformado a cargo de la Subdirección - SBLG</t>
  </si>
  <si>
    <t>Prestación de servicios profesionales para gestionar las solicitudes y requerimientos recibidos por las herramientas tecnológicas de la Subdirección Logística -  - SBLG</t>
  </si>
  <si>
    <t>Prestar servicios profesionales para el trámite, revisión y validación de los documentos previos para pago que se generen con ocasión de la ejecución de los contratos a cargo de la subdirección logística. - SBLG</t>
  </si>
  <si>
    <t>William Tovar Segura</t>
  </si>
  <si>
    <t>5 - contratación mínima cuantía</t>
  </si>
  <si>
    <t>6 - contratación mínima cuantía</t>
  </si>
  <si>
    <t>Prestar servicios profesionales a la Subdirección de Gestión del Riesgo liderando las actividades del proceso de Reducción del Riesgo._SGR</t>
  </si>
  <si>
    <t>Prestar servicios profesionales a la Subdirección de Gestión del Riesgo coordinando las actividades del proceso de Conocimiento del Riesgo._SGR</t>
  </si>
  <si>
    <t>Prestar servicios profesionales a la Subdirección de Gestión del Riesgo para la definicion de lineamientos de infraestructura de la UAECOB_SGR.</t>
  </si>
  <si>
    <t>9 - contratación directa</t>
  </si>
  <si>
    <t>Prestar servicios profesionales a la Subdirección de Gestión del Riesgo para la coordinación y establecimiento de los planes intersectoriales en materia de prevención y atención de incendios e incidentes con materiales peligrosos._SGR</t>
  </si>
  <si>
    <t>Prestar servicios profesionales en las actividades del MIPG de la Subdirección de Gestión del riesgo.</t>
  </si>
  <si>
    <t>Prestar servicios profesionales para el desarrollo de actividades de planeación y desarrollo de programas y proyectos para la Subdirección de Gestión del Riesgo._SGR</t>
  </si>
  <si>
    <t>Prestar servicios profesionales para la estructuracion y seguimiento de los procesos contractuales y demas aspectos juridicos de la Subdirección de Gestión del riesgo._SGR</t>
  </si>
  <si>
    <t>Prestar servicios profesionales para el desarrollo de los contenidos graficos, piezas comunicativa y de imagen institucional para la Subdirección de Gestión del riesgo._SGR</t>
  </si>
  <si>
    <t>Prestar servicios profesionales para las actividades de la Subdireccion de Gestion del Riesgo relacionadas con la gestion de los aspectos tecnologicos e informaticos._SGR</t>
  </si>
  <si>
    <t>Prestar servicios profesionales para el desarrollo de actividades de planeación y gestión para la Subdirección de Gestión del Riesgo._SGR</t>
  </si>
  <si>
    <t>Prestar servicios de apoyo a la gestión como conductor en la Subdirección de Gestión del Riesgo._SGR</t>
  </si>
  <si>
    <t xml:space="preserve">Prestar servicios de apoyo administrativos apoyando a la Subdirección de Gestión del Riesgo con lo relacionado al seguimiento y control de sus solicitudes y peticiones._SGR </t>
  </si>
  <si>
    <t>Prestar  servicios profesionales en las actividades de proyeccion e innovacion para la Subdirección de Gestión del Riesgo._SGR</t>
  </si>
  <si>
    <t>Prestar los servicios profesionales en las actividades de proyeccion e innovacion para la Subdirección de Gestión del Riesgo._SGR</t>
  </si>
  <si>
    <t>Prestar servicios profesionales en las actividades de identificacion de escenarios a cargo de la Subdirección de Gestión del Riesgo._SGR</t>
  </si>
  <si>
    <t>Prestar servicios profesionales en las actividades de monitoreo del riesgo para la Subdirección de Gestión del Riesgo._SGR</t>
  </si>
  <si>
    <t>Prestar servicios profesionales en las actividades de Programas y Campañas de Prevención para la Subdirección de Gestión del Riesgo._SGR</t>
  </si>
  <si>
    <t>Prestar servicios de apoyo en las actividades de Programas y Campañas de Prevención para la Subdirección de Gestión del Riesgo._SGR</t>
  </si>
  <si>
    <t>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</si>
  <si>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80141900
90111500
90111600
80141600
80161502</t>
  </si>
  <si>
    <t>Adquisición de elementos de identificación institucional para el programa de Bomberitos_SGR.</t>
  </si>
  <si>
    <t>Prestar sus servicios profesionales en los procesos de formacion y capacitacion de la Subdirección de Gestión del Riesgo para las acciones derivadas de la plataforma virtual._SGR</t>
  </si>
  <si>
    <t>Prestar servicios profesionales para las actividades de aglomeraciones de público y Eventos con Pirotecnia  desarrollados en el Distrito._SGR</t>
  </si>
  <si>
    <t>Apoyar las actividades de la Subdirección de Gestión del riesgo relacionadas con las aglomeraciones de público  y Eventos con Pirotecnia  desarrollados en el Distrito._SGR</t>
  </si>
  <si>
    <t>Mauricio Ayála Vásquez</t>
  </si>
  <si>
    <t>prestación de servicios como apoyo para gestionar y ejecutar las actividades que dan soporte al proceso de comunicaciones en emergencias, del centro de coordinación y comunicaciones (c.c.c.) a cargo de la subdirección operativa. s.o.</t>
  </si>
  <si>
    <t>prestación de servicios para dar el apoyo y realizar  la gestión administrativa requerida  en la estación de bomberos asignada y a cargo de la subdirección operativa  s.o.</t>
  </si>
  <si>
    <t>prestación de servicios profesionales para atender las actividades y condiciones básicas de bienestar tanto de los animales recuperados y rescatados y de los caninos del programa brae a cargo de la subdirección operativa s.o.</t>
  </si>
  <si>
    <t>prestación de servicios de apoyo para desarrollar y mantener las condiciones básicas de bienestar de los caninos y de  animales rescatados o recuperados que atiende el grupo brae
 a cargo de la subdirección operativa  s.o.</t>
  </si>
  <si>
    <t>prestación de servicios de apoyo para ejecutar las actividades administrativas, de gestión , trámite, seguimiento y verificación de solicitudes recibidas en el canal de comunicación de gestión operativa. - s.o.</t>
  </si>
  <si>
    <t>prestación de servicios de apoyo para transportar los recursos para el cumplimiento de las funciones y  brindar la atención en los diferentes requerimientos y gestiones a cargo de la dependencia.</t>
  </si>
  <si>
    <t>prestación de servicios profesionales  para generar información de valor e instrumentos de seguimiento y control a partir de los datos asociados a la ejecución  de los procesos, planes y proyectos adelantados en la dependencia. s.o.</t>
  </si>
  <si>
    <t>prestación de servicios profesionales para realizar  la consolidación, seguimiento, control y  reporte de los planes, proyectos y programas de inversión e indicadores a cargo de la subdirección operativa s.o.</t>
  </si>
  <si>
    <t>prestación de servicios profesionales para  el fortalecimiento de los procesos de comunicaciones y análisis de información en articulación con otras dependencias de la entidad, s.o.</t>
  </si>
  <si>
    <t>prestación de servicios profesionales para  la consolidación, seguimiento y reporte de las actividades del plan de mejoramiento, normograma y mapa de riesgos relacionados con los procesos y procedimientos misionales de la dependencia. s.o.</t>
  </si>
  <si>
    <t>prestación de servicios profesionales con plena autonomía técnica y administrativa  para el diseño, implementación, reporte y monitoreo de los diferentes procesos, procedimientos y funciones a cargo de la dependencia. - s.o.</t>
  </si>
  <si>
    <t>prestación de servicios profesionales para realizar  el diligenciamiento y seguimiento de las solicitudes en las herramientas de gestión de los procedimientos a cargo de la  subdirección operativa -s.o.</t>
  </si>
  <si>
    <t>prestación de servicios profesionales para realizar la planeación, trámite y seguimiento de los aspectos presupuestales, financieros y contractuales a cargo de la dependencia - s.o.</t>
  </si>
  <si>
    <t>prestación de servicios profesionales para ejecutar los  aspectos jurídicos de  la subdirección operativa, frente a la estructuración, sustanciación, revisión y trámite de los actos administrativos y los documentos que deba emitir para la dependencia - s.o.</t>
  </si>
  <si>
    <t>prestación de servicios profesionales para  estructurar, definir y verificar en los  aspectos técnicos de los diferentes procesos de contratación de bienes y servicios de la subdirección operativa en las etapas precontractual, contractual y postcontractual-s.o.</t>
  </si>
  <si>
    <t>prestación de servicios profesionales para ejecutar el componente de información geográfica, georreferenciación y generación de alertas mediante las herramientas, sistemas de información y recursos disponibles y a cargo de la subdirección operativa-s.o.</t>
  </si>
  <si>
    <t>prestación de servicios profesionales para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</si>
  <si>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prestación de servicios profesionales para la elaboración, diagramación, orto tipografía y estilos de textos e informes referentes a los diferentes procesos a cargo de la subdirección operativa - s.o.</t>
  </si>
  <si>
    <t>prestación de servicios profesionales para la sustanciación, revisión y trámite de solicitudes dirigidas a autoridades administrativas, respuestas a pqrs, derechos de petición,  requerimientos que efectúen los entes de control, así como brindar acompañamiento juridico en la estructuración de los procesos y procedimientos que sea requerido por la dependencia s.o.</t>
  </si>
  <si>
    <t>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t>
  </si>
  <si>
    <t>prestación de servicios profesionales para ejecutar las actividades misionales en la elaboración, diseño y diagramación de piezas requeridas para los planes, programas, proyectos y procedimientos- s.o.</t>
  </si>
  <si>
    <t>prestación de servicios profesionales para ejecutar las actividades relacionadas con el sistema de gestión de calidad, el sistema ambiental y el sistema de control interno-s.o.</t>
  </si>
  <si>
    <t>prestación de servicios profesionales para ejecutar las actividades de carácter administrativo y de apoyo de los procesos y procedimientos a cargo de la subdirección operativa-s.o.</t>
  </si>
  <si>
    <t>prestación de servicios profesionales con plena autonomía técnica y administrativa en el seguimiento, verificación y alimentación de los sistemas de información y demás requerimientos de acuerdo con las funciones de la dependencia-s.o.</t>
  </si>
  <si>
    <t>prestación de servicios profesionales para  la estructuación de fichas técnicas e identificación de necesidades técnicas requeridas por la entidad con base en la atención de emergencias y requerimientos internos y externos - s.o.</t>
  </si>
  <si>
    <t>prestación de servicios profesionales para la elaboración de informes o documentos técnicos, infografías, reportes y consolidación de indicadores relacionados con los procesos, procedimientos y contratos a cargo de la dependencia-s.o.</t>
  </si>
  <si>
    <t>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t>
  </si>
  <si>
    <t>prestación de servicios profesionales para gestionar y ejecutar la  estrategia de preparativos de la uae cuerpo oficial de bomberos de bogotá s.o.</t>
  </si>
  <si>
    <t>prestación de servicios profesionales en consolidación y reporte de la información técnica de la estrategia de preparativos de la uae cuerpo oficial de bomberos de bogotá s.o.</t>
  </si>
  <si>
    <t>Adquisición de equipos, herramientas y accesorios (E.H.A.) para la atención de emergencias de la UAE Cuerpo Oficial de Bomberos de Bogotá</t>
  </si>
  <si>
    <t>Adquisición de vehículos operativos o especilizados para la atención de emergencias de la UAE  Cuerpo Oficial de Bomberos de Bogotá</t>
  </si>
  <si>
    <t>Adquisición de tecnologia  especilizada para la atención de emergencias de la UAE  Cuerpo Oficial de Bomberos de Bogotá</t>
  </si>
  <si>
    <t>Prestar servicios asistenciales y de apoyo a la gestión para el desarrollo de actividades administrativas y procesos de gestión documental - TIC</t>
  </si>
  <si>
    <t>Contratar la prestación de servicios de apoyo a la gestión para adelantar actividades administrativas y técnicas en el soporte técnico nivel (1 y 2) para los serivicios tecnológicos  del Edificio Comando de la U.A.E. Cuerpo Oficial de bomberos de Bogotá - TIC</t>
  </si>
  <si>
    <t>Contratar la prestación de servicios de apoyo a la gestión para adelantar actividades administrativas y técnicas en el soporte técnico nivel (1) para los serivicios tecnológicos  del Edificio Comando, Estaciones y  Supercades de la U.A.E. Cuerpo Oficial de bomberos de Bogotá - TIC</t>
  </si>
  <si>
    <t>8128 5-Desarrollar el 100% de las acciones asociadas al fortalecimiento de la infraestructura tecnológica y de comunicaciones de la UAECOB</t>
  </si>
  <si>
    <t>Prestar servicios profesionales para el apoyo y acompañamiento técnico en el levantamiento de requerimientos y necesidades de las áreas de la entindad - TICS</t>
  </si>
  <si>
    <t>Prestar servicios profesionales para el desarrollo de herramientas de colaboración alineadas a los procesos misionales de la U.A.E Cuerpo Oficial de Bomberos de Bogotá - TIC.</t>
  </si>
  <si>
    <t>8127 4-Administrar, soportar y mantener el 100% del servicio de Herramientas de Colaboración y sistemas de información.</t>
  </si>
  <si>
    <t>Prestar los servicios de apoyo en los proceos de analísis, levantamiento de información, parametrización, diseño y testeo de las herramientas tecnologicas desarrolladas para el funcionamiento de la UAE Cuerpo Oficial de Bomberos de Bogotá - TICS</t>
  </si>
  <si>
    <t>8128 4-Administrar, soportar y mantener el 100% del servicio de Herramientas de Colaboración y sistemas de información.</t>
  </si>
  <si>
    <t>Prestar servicios de apoyo a la gestión para el levantamiento de requerimientos, diseño, documentación, soporte de analísis de datos y publicación de información - TICS</t>
  </si>
  <si>
    <t>8129 4-Administrar, soportar y mantener el 100% del servicio de Herramientas de Colaboración y sistemas de información.</t>
  </si>
  <si>
    <t>Prestar servicios asistenciales para la gestión y desarrollo de actividades administrativas en los procesos que adelanta tecnología - TIC</t>
  </si>
  <si>
    <t>Prestar servicios profesionales en los procesos de analísis y diseño de las herramientas tecnologicas desarrolladas para el funcionamiento de las áreas de la entindad - TICS</t>
  </si>
  <si>
    <t>Prestar los servicios profesionales para el apoyo en la gestión jurídica en los procesos de contratación de los proyectos propuestos por la dirección - TICS</t>
  </si>
  <si>
    <t>Prestar los servicios profesionales para apoyar  a la Dirección TICs en la gestión juridica y contractual  relacionada con los proyectos y funciones TICs</t>
  </si>
  <si>
    <t>Adquisición de una plataforma tecnológica para el servicio de telefónia de voz  IP para la U.A.E. Cuerpo Oficial de Bomberos de Bogotá -TIC</t>
  </si>
  <si>
    <t>43221700;43191500</t>
  </si>
  <si>
    <t>Contratar la prestación del servicio de monitoreo, control y seguimiento satelital a los vehículos de propiedad de la U.A.E. Cuerpo Oficial de Bomberos de Bogotá - TIC</t>
  </si>
  <si>
    <t>Contratar el servicio de soporte del sistema misional FUOCO para la U.A.E. Cuerpo Oficial de Bomberos de Bogotá de acuerdo a lo contemplado en el anexo técnico.-TIC-</t>
  </si>
  <si>
    <t>81112200;81112201</t>
  </si>
  <si>
    <t>Contratar la renovación del licenciamiento y soporte de las plataformas de seguridad perimetral Fortinet, firewalls y WAF del edificio comando y estaciones para la U.A.E. Cuerpo Oficial de Bomberos de Bogotá - TIC</t>
  </si>
  <si>
    <t>43233200;43222500</t>
  </si>
  <si>
    <t>Adicionar el contrato cuyo objeto es "Contratar la renovación y soporte de licenciamiento del antivirus de la U.A.E. Cuerpo Oficial de Bomberos de Bogotá - TIC"</t>
  </si>
  <si>
    <t>Contratar la adquisición, renovación y  suscripciones de licencia Microsoft para la U.A.E. Cuerpo Oficial de Bomberos de Bogotá - TIC</t>
  </si>
  <si>
    <t>43231512;81112501</t>
  </si>
  <si>
    <t>Contratar el alquiler de equipos tecnológicos, periféricos y servicios complementarios para la U.A.E. Cuerpo Oficial de Bomberos de Bogotá. - TIC</t>
  </si>
  <si>
    <t>Contratar el servicio de soporte y mantenimiento del sistema de gestión documental  para la U.A.E. Cuerpo Oficial de Bomberos de Bogotá- TIC</t>
  </si>
  <si>
    <t>Contratar el servicio de nube publica para la U.A.E Cuerpo Oficial de Bomberos de Bogotá - TIC</t>
  </si>
  <si>
    <t>Adicionar el contrato cuyo objeto es "Contratar el servicio de mantenimiento para el sistema de atención de turnos de la U.A.E. Cuerpo Oficial de Bomberos de Bogotá - TIC"</t>
  </si>
  <si>
    <t>Contratar el servicio de mantenimiento preventivo y correctivo de los radios portátiles y móviles marca motorola propiedad de la U.A.E. Cuerpo Oficial de Bomberos de Bogotá - TIC</t>
  </si>
  <si>
    <t>Contratr adquision, actualizacion tecnologica, soporte y mantenimiento preventivo y correctivo con repuestos para los sistemas de video vigilancia de las estaciones y Edificio Comando de la U.A.E. Cuerpo Oficial de Bomberos de Bogotá - TIC</t>
  </si>
  <si>
    <t>adquisicion, modernizacion y mantenimiento preventivo y correctivo de UPS,  aires acondicionados, con suministro de repuestos para todas las sedes de la U.A.E. Cuerpo Oficial de Bomberos de Bogotá.- TIC"</t>
  </si>
  <si>
    <t>72151500;72101500;73152100</t>
  </si>
  <si>
    <t>Adicionar el contrato cuyo objeto es "Contratar el servicio de actualización y soporte de licenciamiento ArcGIS para la U.A.E. Cuerpo Oficial de Bomberos de Bogotá.- TIC"</t>
  </si>
  <si>
    <t>Contratar la adquisición de usuarios de ArcGis para la U.A.E. Cuerpo Oficial de Bomberos de Bogotá. - TIC</t>
  </si>
  <si>
    <t xml:space="preserve">Contratar la adquisición de tarjetas de comunicación satelital de voz para la UAE Cuerpo Oficial de Bomberos Bogotá. </t>
  </si>
  <si>
    <t>Adquisición de software para análisis de vulnerabilidades para la UAE Cuerpo Oficial de Bomberos de Bogotá</t>
  </si>
  <si>
    <t>43233203, 43233205</t>
  </si>
  <si>
    <t>Adquisición de impresora, software e insumos para la generación de carnet para la UAE Cuerpo Oficial de Bomberos de Bogotá</t>
  </si>
  <si>
    <t>43212105, 43212110,43212115</t>
  </si>
  <si>
    <t>Adquisición de antenas y servicio de internet satelital</t>
  </si>
  <si>
    <t>Renovación de la infraestructura de equipos activos de red.</t>
  </si>
  <si>
    <t>Renovación de garantía y soporte de fabrica equipos activos</t>
  </si>
  <si>
    <t xml:space="preserve">Control de acceso a las instalaciones y areas restrigidas </t>
  </si>
  <si>
    <t>81111508;81111809;81161501;43231500;43231513</t>
  </si>
  <si>
    <t>Realizar la adquisición de un software para la capacitación a la comunidad sobre la prevención de emergencias</t>
  </si>
  <si>
    <t>Adquisición de radios de comunicaciones en la banda VHF para las comunicaciones de la UAE Cuerpo Oficial de Bomberos de Bogotá</t>
  </si>
  <si>
    <t>Realizar la actualización de la página web de la UAE Cuerpo Oficial de Bomberos de Bogota</t>
  </si>
  <si>
    <t>Adquisición de sistema de monitoreo para la prevención y alertas tempranas en lo que corresponde a los incidentes forestales en los cerros</t>
  </si>
  <si>
    <t>Fatima Veronica Quintero Nuñez</t>
  </si>
  <si>
    <t>Contratar la prestación del servicio de aseo y cafetería incluido insumos para la UAE Cuerpo Oficial de Bomberos -SGC</t>
  </si>
  <si>
    <t>44121700;44121800;44121900;44122000</t>
  </si>
  <si>
    <t>Prestación de servicios de apoyo a la gestión en la ejecución de los planes y programas de servicio al ciudadano a cargo de la Subdirección de Gestión Corporativa.-SGC</t>
  </si>
  <si>
    <t>Prestación de servicios profesionales para articular la gestión en la ejecución de los planes y programas de servicio al ciudadano a cargo de la Subdirección de Gestión Corporativa.-SGC</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</si>
  <si>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</si>
  <si>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</si>
  <si>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</si>
  <si>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</si>
  <si>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Prestar servicios profesionales para realizar acompañamiento en la elaboración, revisión de actas de liquidación y cierre procesos contractuales adelantados por la Subdirección Gestión Corporativa -SGC</t>
  </si>
  <si>
    <t>Prestar los servicios como conductor de la Subdirección de Gestión Corporativa -SGC</t>
  </si>
  <si>
    <t>Prestación de servicios de apoyo a la gestión del proceso de inventarios de la Subdirección de Gestión Corporativa.-SGC</t>
  </si>
  <si>
    <t>Prestación de servicios de apoyo a la gestión en la Subdirección de Gestión Corporativa, en las actividades asociadas a los procesos y procedimientos del almacén de la Entidad.- SGC</t>
  </si>
  <si>
    <t>Prestar servicios profesionales en la Subdirección de Gestión Corporativa en el marco de las actividades administrativas de la Dependencia.-SGC</t>
  </si>
  <si>
    <t>Prestación de servicios profesionales, en temas jurídicos de la gestión administrativa a cargo de la Subdirección de Gestión Corporativa.- SGC</t>
  </si>
  <si>
    <t>Prestación de servicios profesionales especializados para apoyar las actividades técnicas del Área de Infraestructura de la Subdirección de Gestión Corporativa-SGC</t>
  </si>
  <si>
    <t>Prestación de servicios profesionales para adelantar actividades técnicas y trámites administrativos del Área de Infraestructura de la Subdirección de Gestión Corporativa-SGC</t>
  </si>
  <si>
    <t>Prestación de Servicios Profesionales para la formulación, seguimiento y ejecución de procesos presupuestales y financieros a cargo de la Subdirección de Gestión Corporativa -SGC</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</si>
  <si>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</si>
  <si>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</si>
  <si>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</si>
  <si>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la proyección y el seguimiento financiero a los proyectos de la Subdirección de Gestión Corporativa-SGC</t>
  </si>
  <si>
    <t>Prestar servicios profesionales para acompañar jurídicamente los procesos y procedimientos del área de infraestructura de la Subdirección de Gestión Corporativa. SGC</t>
  </si>
  <si>
    <t>Prestación de servicios profesionales especializados para apoyar las actividades técnicas y gestión predial del Área de Infraestructura de la Subdirección de Gestión Corporativa-SGC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</si>
  <si>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</si>
  <si>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</si>
  <si>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Prestar los servicios profesionales en los trámites técnicos y administrativos para la adquisición de los bienes y servicios del Área de Infraestructura de la Subdirección de Gestión Corporativa-SGC</t>
  </si>
  <si>
    <t>Prestar el servicio de vigilancia y seguridad privada en la modalidad de vigilancia fija, según especificaciones técnicas, en las instalaciones donde la UAE Especial Cuerpo Oficial de Bomberos requiera-SGC</t>
  </si>
  <si>
    <t>Prestación de servicios de apoyo a la gestión del área Financiera de la Subdirección de Gestión Corporativa.-SGC</t>
  </si>
  <si>
    <t>Prestar servicios profesionales en la Subdirección de Gestión Corporativa en lo relacionado con los procesos de inventarios, almacén y bajas-SGC</t>
  </si>
  <si>
    <t>Prestación de servicios profesionales para el seguimiento, ejecución de los procesos de gestión de pagos que se desarrollan en el área Financiera de la UAE Cuerpo Oficial de Bomberos asignados. -SGC</t>
  </si>
  <si>
    <t>Prestar servicios profesionales para desarrollar e implementar sistemas de información, brindar soporte, mantenimiento y generar interoperabilidad con BOGDATA, en la Subdirección de Gestión Corporativa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</si>
  <si>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</si>
  <si>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</si>
  <si>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</si>
  <si>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</si>
  <si>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</si>
  <si>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Prestación de servicios profesionales en la implementación, consolidación, seguimiento y reporte de los lineamientos ambientales en cada una de las sedes de la UAE CUERPO OFICIAL DE BOMBEROS BOGOTÁ-SGC</t>
  </si>
  <si>
    <t>Prestación de servicios profesionales en la implementación, consolidación, seguimiento y reporte de los lineamientos ambientales en cada una de las sedes de la entidad, enfatizado en los equipos de trabajo de la Subdirección de Gestión Corporativa-SGC</t>
  </si>
  <si>
    <t>Prestar los servicios profesionales para la gestión administrativa y operativa de la Subdirección de Gestión Corporativa en el proceso de adquisición de bienes y servicios - SGC</t>
  </si>
  <si>
    <t>Prestación de servicios profesionales para apoyar las actividades jurídicas y gestión predial del Área de Infraestructura de la Subdirección de Gestión Corporativa-SGC</t>
  </si>
  <si>
    <t>Prestación de Servicios Profesionales en temas financieros, administrativas y misionales para apoyar los proyectos de infraestructura de la Subdirección de Gestión Corporativa.- SGC</t>
  </si>
  <si>
    <t>Prestación de servicios profesionales con el fin de gestionar trámites de carácter técnico, administrativo y operativamente en el desarrollo de los proyectos de inversión  de la entidad-SGC</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</si>
  <si>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</si>
  <si>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</si>
  <si>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</si>
  <si>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Realizar el mantenimiento preventivo, correctivo y suministro de repuestos para los equipos de gimnasio instalados en las diferentes instalaciones a cargo de la UAE Cuerpo Oficial de Bomberos. -SGC</t>
  </si>
  <si>
    <t>Mantenimiento correctivo y/o preventivo, suministros y repuestos de los equipos hidroneumáticos, motobombas eléctricas, bombas sumergibles, tableros de control y fuerza y demás equipos de bombeo instalados en las estaciones de bomberos de la UAE Cuerpo oficial de Bomberos -SGC</t>
  </si>
  <si>
    <t>Mantenimiento preventivo y correctivo de la red contraincendios  y sistemas de detención de alarmas contra incendios de las estaciones de bomberos de la UAE- Cuerpo Oficial de Bomberos Bogota SGC</t>
  </si>
  <si>
    <t>Mantenimiento preventivo y correctivo, que incluye el suministro de insumos y repuestos de los electrodomésticos de las instalaciones a cargo de la UAE Cuerpo Oficial de Bomberos Bogotá-SGC</t>
  </si>
  <si>
    <t>Suministro de materiales, equipos y herramientas para el mejoramiento integral de las instalaciones de la UAE Cuerpo Oficial de Bomberos -SGC</t>
  </si>
  <si>
    <t>Interventoría técnica, administrativa, financiera, contable, jurídica y ambiental  para la realizacion del mantenimiento predictivo, preventivo, correctivo, mejoras y dotación a las instalaciones de las dependencias de la Unidad Administrativa Especial Cuerpo Oficial de Bomberos de Bogotá D.C. - SGC</t>
  </si>
  <si>
    <t>80101600;81101500;72101500;72121400</t>
  </si>
  <si>
    <t>Suministro e instalación de las lavadoras y secadoras industriales  para las instalaciones de la UAE Cuerpo Oficial de Bomberos de Bogotá-SGC</t>
  </si>
  <si>
    <t>47111500; 47111700</t>
  </si>
  <si>
    <t>Suministro e instalación de equipos gasodomésticos y solares para las instalaciones de la UAE Cuerpo Oficial de Bomberos SGC</t>
  </si>
  <si>
    <t>48101500; 52141500; 40101800</t>
  </si>
  <si>
    <t>Suministro e instalación de equipos de gimnasio para las diferentes instalaciones a cargo de la UAE Cuerpo Oficial de Bomberos. -SGC</t>
  </si>
  <si>
    <t>Elaboración de estudios y diseños técnicos para la construcción de la estación de bomberos  B-18 de la UAE Cuerpo Oficial de Bomberos de Bogotá – SGC</t>
  </si>
  <si>
    <t>81101500;80101600</t>
  </si>
  <si>
    <t>Interventoría técnica, administrativa, financiera, contable, jurídica y ambiental para la elaboración de estudios y diseños técnicos para la construcción de la estación de bomberos B-18 de la UAE Cuerpo Oficial de Bomberos de Bogotá – SGC</t>
  </si>
  <si>
    <t>Elaboración de estudios y diseños técnicos para la construcción de la estación de bomberos de Puente Aranda B-4 de la UAE Cuerpo Oficial de Bomberos de Bogotá – SGC</t>
  </si>
  <si>
    <t>Interventoría técnica, administrativa, financiera, contable, jurídica y ambiental para la elaboración de estudios y diseños técnicos para la construcción de la estación de Bomberos de Punete Aranda B-4 de la UAE Cuerpo Oficial de Bomberos de Bogotá – SGC</t>
  </si>
  <si>
    <t>Construcción de la estación de bomberos de Caobos Salazar B-13 de la UAE Cuerpo Oficial de Bomberos de Bogotá – SGC</t>
  </si>
  <si>
    <t>72121400; 72151700; 72151700; 81101500</t>
  </si>
  <si>
    <t>Interventoría técnica, administrativa, financiera, contable, jurídica y ambiental para la construcción de la estación de Bomberos de Caobos Salazar B-13 de la UAE Cuerpo Oficial de Bomberos de Bogotá – SGC</t>
  </si>
  <si>
    <t>81101500; 80101600; 72121400; 95121700</t>
  </si>
  <si>
    <t>Mauricio Ayala Vasquez</t>
  </si>
  <si>
    <t>Adquisición de uniformes para el personal operativo de la UAECOB</t>
  </si>
  <si>
    <t>O2120201002082823609    Uniformes de trabajo</t>
  </si>
  <si>
    <t xml:space="preserve"> 17 - acuerdo marco de precios </t>
  </si>
  <si>
    <t>80111600;</t>
  </si>
  <si>
    <t xml:space="preserve"> 09 - contratación directa </t>
  </si>
  <si>
    <t>Prestación de servicios profesionales en la Subdirección de Gestión Corporativa en las actividades relacionadas con MIPG-SGC</t>
  </si>
  <si>
    <t xml:space="preserve">Prestar servicios profesionales en la Subdirección de Gestión Corporativa para aplicar los procesos y procedimientos a los inventarios a cargo de la UAECOB-SGC </t>
  </si>
  <si>
    <t>72151800;
72151505;
73152108;</t>
  </si>
  <si>
    <t xml:space="preserve"> 04 - contratación mínima cuantía </t>
  </si>
  <si>
    <t xml:space="preserve">47111500;
73152100;
</t>
  </si>
  <si>
    <t>Adición y prórroga No. 1 al contrato 478 de 2024 que tiene como objeto “Mantenimiento preventivo y correctivo de los equipos gasodomésticos y solares, adecuación de las redes de gas natural y repuestos para las Estaciones de Bomberos de UAE Cuerpo Oficial de Bomberos SGC</t>
  </si>
  <si>
    <t>72121400;
72151700;
95121700;</t>
  </si>
  <si>
    <t>72154100; 73152100</t>
  </si>
  <si>
    <t>Realizar el mantenimiento preventivo, correctivo de puertas automatizadas para las salas de máquinas de las estaciones de la UAE Cuerpo Oficial de Bomberos-SGC</t>
  </si>
  <si>
    <t>72121400;
72151700;
72154109;
95121700;</t>
  </si>
  <si>
    <t>Prestación de servicios profesionales para apoyar las actividades técnicas del Área de Infraestructura de la Subdirección de Gestión Corporativa-SGC</t>
  </si>
  <si>
    <t>Prestación de servicios profesionales especializados para articular y revisar los procesos y procedimientos del área de infraestructura, así como en el apoyo a la supervisión de los contratos que le sean asignados-SGC</t>
  </si>
  <si>
    <t>Prestación de servicios profesionales al área Financiera de la Subdirección de Gestión Corporativa--SGC</t>
  </si>
  <si>
    <t>Prestar los servicios de Custodia, Consulta y Traslado Documental de Acuerdo a las especificaciones Técnicas  y requisitos contemplados en la normatividad Archivística Vigente-SGC</t>
  </si>
  <si>
    <t>78131800;80101500;80101600;80161500;81111900;81112000</t>
  </si>
  <si>
    <t>Contratar el servicio de saneamiento ambiental, corte de césped, jardinería, poda y tala de árboles para las sedes (predios y/o estaciones) de la UAECOB-SGC</t>
  </si>
  <si>
    <t>70111500;</t>
  </si>
  <si>
    <t xml:space="preserve"> 02 - selec. abrev. menor cuantía </t>
  </si>
  <si>
    <t>Arrendamiento de instalaciones estación Ferias-SGC</t>
  </si>
  <si>
    <t>80131502;</t>
  </si>
  <si>
    <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</si>
  <si>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78102206;</t>
  </si>
  <si>
    <t>Suministro  de implementos  de  papelería y oficina para las dependencias de la UAE Cuerpo  Oficial de Bomberos-SGC</t>
  </si>
  <si>
    <t>14111500;
14111800;
44121700; 
44121800; 
44122000; 
44122100;
44121600;
60101900;
27112300;
60105700;</t>
  </si>
  <si>
    <t>Suministro de insumos para las impresoras de las dependencias de la UAE Cuerpo Oficial de Bomberos.-SGC.</t>
  </si>
  <si>
    <t>44103100;44103101;44103103;44103105;44103106;44103108;44103110;44103111;55101500;</t>
  </si>
  <si>
    <t>Arrendamiento de instalaciones estación Caobos Salazar-SGC</t>
  </si>
  <si>
    <t>92121500;</t>
  </si>
  <si>
    <t>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</si>
  <si>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84131501;84131503;84131504;84131512;84131513;84131515; 84131601,84131603;84131607</t>
  </si>
  <si>
    <t>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</si>
  <si>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Seleccionar propuesta para contratar con una o varias compañías de seguros legalmente autorizadas para funcionar en el país, los seguros patrimoniales, generales, de aviación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</si>
  <si>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Adición No. 6 y prórroga No. 7 al contrato 409 de 2021 que tiene como objeto "Prestar los servicios de Custodia, Consulta y Traslado Documental de Acuerdo a las especificaciones Técnicas y requisitos contemplados en la normatividad Archivística Vigente-SGC, Otro Si No. 06 de 2024.</t>
  </si>
  <si>
    <t>Mantenimiento ascensor nueva Estación de Bomberos de Fontibón-SGC</t>
  </si>
  <si>
    <t>Prestación del servicio para inspección y certificación correspondientes a los sistemas de transporte vertical (ascensores) a cargo de la Unidad Administrativa Especial del Cuerpo Oficial de Bomberos Bogotá D.C. – SGC</t>
  </si>
  <si>
    <t>Mantenimiento correctivo y preventivo con suministro de repuestos para los Ascensores Edificio Comando-SGC</t>
  </si>
  <si>
    <t>Mantenimiento correctivo y preventivo con suministro de repuestos ascensor nueva Estación de Bomberos BELLAVISTA- SGC</t>
  </si>
  <si>
    <t xml:space="preserve">Prestar los servicios de mantenimiento y suministro de insumos de las piscinas ubicadas en las Estaciones de Bomberos de Kennedy "Alejandro Lince" B5 y B4 Puente Aranda - BRAE, como escenario para el acondicionamiento físico, entrenamiento del personal y canino del Cuerpo Oficial de Bomberos de Bogotá para el cumplimiento de su misionalidad-SGC. </t>
  </si>
  <si>
    <t xml:space="preserve">91111602;_x000D_
47101568;_x000D_
49241712;_x000D_
</t>
  </si>
  <si>
    <t>Prestar el servicio de recolección y diposición final de los residuos sanitarios y aguas no tratadas de las instalaciones de la Unidad Administrativa Especial Cuerpo Oficial de Bomberos Bogotá -SGC</t>
  </si>
  <si>
    <t>81141807;_x000D_
40151517;_x000D_
76121701;_x000D_
83101506;</t>
  </si>
  <si>
    <t>Suministro de insumos para lavadoras-SGC</t>
  </si>
  <si>
    <t>44103100;</t>
  </si>
  <si>
    <t>Adición y Prórroga No. 1 al contrato 639 de 2024 que tiene como objeto "Suministro de implementos de papelería y oficina para las dependencias de la UAE Cuerpo Oficial de Bomberos-SGC</t>
  </si>
  <si>
    <t xml:space="preserve">14111500 _x000D_
14111800_x000D_
44121700 _x000D_
44121800 _x000D_
44122000 _x000D_
44122100_x000D_
44121600_x000D_
60101900_x000D_
27112300_x000D_
60105700_x000D_
</t>
  </si>
  <si>
    <t>49201500; 49201600; 72151800</t>
  </si>
  <si>
    <t>72101500; 92101600; 95121700</t>
  </si>
  <si>
    <t>73152108;</t>
  </si>
  <si>
    <t>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t>
  </si>
  <si>
    <t>Adición No. 2  al contrato 301 de 2024 cyto objeto es "Suministro de materiales, equipos y herramientas para el mejoramiento integral de las instalaciones de la UAE Cuerpo Oficial de Bomberos -SGC</t>
  </si>
  <si>
    <t xml:space="preserve">Realizar el mantenimiento predictivo, preventivo, correctivo, mejoras y dotación a las instalaciones de las dependencias de la Unidad Administrativa Especial Cuerpo Oficial de Bomberos de Bogotá D.C. - SGC_x000D_
</t>
  </si>
  <si>
    <t>72102900; 72121400; 72151700;72154000;72101500</t>
  </si>
  <si>
    <t>80101600; 81101500; 72101500; 72121400</t>
  </si>
  <si>
    <t>49201500; 49201600</t>
  </si>
  <si>
    <t>Adición y prórroga No. 1 al contrato 344 de 2024 que tiene como objeto “Prestar el servicio de vigilancia y seguridad privada en la modalidad de vigilancia fija, según especificaciones técnicas, en las instalaciones que la UAE especial cuerpo oficial de bomberos requiera-SGC</t>
  </si>
  <si>
    <t>Adquisicion de Andamios certificados, escalera multifuncional y elemento de seguridad y salud en el trabajo (gafas,tapa oidos, lineas de vida)</t>
  </si>
  <si>
    <t>30191505;</t>
  </si>
  <si>
    <t>Consultoria modalidad de licencias de la infraestructura existente de las estaciones de bomberos (reconocimiento, ampliacion etc)</t>
  </si>
  <si>
    <t>Interventoria de la consultoria modalidad de licencias de la infraestructura existente de las estaciones de bomberos (reconocimiento, ampliacion etc).</t>
  </si>
  <si>
    <t>Prestar los servicios profesionales en la Subdirección de Gestión Corporativa en las actividades asociadas a procesos jurídicos relacionados con la gestión administrativa.- SGC</t>
  </si>
  <si>
    <t>Prestar los servicios profesionales para el acompañamiento y seguimiento de los planes y proyectos de la Subdireccion de Gestión Corporativa-SGC</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</si>
  <si>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</si>
  <si>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</si>
  <si>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</si>
  <si>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</si>
  <si>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Prestación de servicios de apoyo en las actividades asociadas a los procesos de almacén de la Subdirección de Gestión Corporativa SGC</t>
  </si>
  <si>
    <t>Prestación de servicios profesionales para atender las actividades financieras, a cargo de la Subdirección de Gestión Corporativa-SGC</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</si>
  <si>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</si>
  <si>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</si>
  <si>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</si>
  <si>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</si>
  <si>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</si>
  <si>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</si>
  <si>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</si>
  <si>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</si>
  <si>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Prestar los servicios de apoyo las actividades conforme a la política del Sistema de Gestión de la Seguridad y Salud en el Trabajo (SG-SST) que contribuyan para la adecuada prestación del servicio-SGC</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</si>
  <si>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</si>
  <si>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</si>
  <si>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 xml:space="preserve"> O2320202005040554590 Otros servicios especializados de la construcción </t>
  </si>
  <si>
    <t xml:space="preserve"> O232020200885330 Servicios de limpieza general </t>
  </si>
  <si>
    <t xml:space="preserve"> O232020200883990 Otros servicios profesionales, técnicos y empresariales n.c.p. </t>
  </si>
  <si>
    <t xml:space="preserve"> O232020200882199 Otros servicios jurídicos n.c.p. </t>
  </si>
  <si>
    <t xml:space="preserve"> O23202020088715999 Servicio de mantenimiento y reparación de otros equipos n.c.p. </t>
  </si>
  <si>
    <t xml:space="preserve"> No Aplica </t>
  </si>
  <si>
    <t>(Todas)</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</si>
  <si>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</si>
  <si>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</si>
  <si>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</si>
  <si>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</si>
  <si>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81111811;72151600; 43223300;
39131700</t>
  </si>
  <si>
    <t>81112501;43232102;43232103;43231512</t>
  </si>
  <si>
    <t>81112100;81111500</t>
  </si>
  <si>
    <t>Versión No. 0 - PLAN DISTRITAL DE DESARROLLO "BOGOTÁ CAMINA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</si>
</sst>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9" x14ac:knownFonts="1">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
      <b/>
      <sz val="11"/>
      <color rgb="FFFF0000"/>
      <name val="Tahoma"/>
      <family val="2"/>
    </font>
    <font>
      <sz val="11"/>
      <name val="Tahoma"/>
      <family val="2"/>
    </font>
  </fonts>
  <fills count="6">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204">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4"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4"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2" fontId="3" fillId="0" borderId="1" xfId="4"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43" fontId="3" fillId="0" borderId="1" xfId="2" applyFont="1" applyFill="1" applyBorder="1" applyAlignment="1" applyProtection="1">
      <alignment horizontal="center" vertical="center" wrapText="1"/>
      <protection locked="0"/>
    </xf>
    <xf numFmtId="43" fontId="3" fillId="0" borderId="1" xfId="2" applyFont="1" applyFill="1" applyBorder="1" applyAlignment="1" applyProtection="1">
      <alignment horizontal="center" vertical="center"/>
      <protection locked="0"/>
    </xf>
    <xf numFmtId="165" fontId="0" fillId="0" borderId="0" xfId="2" applyNumberFormat="1" applyFont="1"/>
    <xf numFmtId="0" fontId="0" fillId="0" borderId="1" xfId="0" pivotButton="1" applyBorder="1"/>
    <xf numFmtId="0" fontId="0" fillId="0" borderId="1" xfId="0" pivotButton="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5" fontId="0" fillId="0" borderId="1" xfId="0" applyNumberFormat="1" applyBorder="1"/>
    <xf numFmtId="0" fontId="0" fillId="4" borderId="1" xfId="0" applyFill="1" applyBorder="1" applyAlignment="1">
      <alignment horizontal="center" vertical="center" wrapText="1"/>
    </xf>
    <xf numFmtId="165" fontId="0" fillId="0" borderId="1" xfId="0" applyNumberFormat="1" applyBorder="1" applyAlignment="1">
      <alignment vertical="center"/>
    </xf>
    <xf numFmtId="165" fontId="14" fillId="0" borderId="1" xfId="2" applyNumberFormat="1" applyFont="1" applyFill="1" applyBorder="1" applyAlignment="1" applyProtection="1">
      <alignment horizontal="center" vertical="center" wrapText="1"/>
      <protection locked="0"/>
    </xf>
    <xf numFmtId="165" fontId="3" fillId="0" borderId="0" xfId="2" applyNumberFormat="1" applyFont="1" applyFill="1" applyBorder="1" applyAlignment="1" applyProtection="1">
      <alignment horizontal="center" vertical="center" wrapText="1"/>
      <protection locked="0"/>
    </xf>
    <xf numFmtId="43" fontId="4" fillId="0" borderId="0" xfId="2" applyFont="1" applyAlignment="1" applyProtection="1">
      <alignment vertical="center" wrapText="1"/>
      <protection locked="0"/>
    </xf>
    <xf numFmtId="43" fontId="5" fillId="0" borderId="0" xfId="2" applyFont="1" applyAlignment="1" applyProtection="1">
      <alignment vertical="center"/>
      <protection locked="0"/>
    </xf>
    <xf numFmtId="43" fontId="4" fillId="0" borderId="0" xfId="2" applyFont="1" applyAlignment="1" applyProtection="1">
      <alignment horizontal="center" vertical="center" wrapText="1"/>
      <protection locked="0"/>
    </xf>
    <xf numFmtId="43" fontId="3" fillId="0" borderId="0" xfId="2" applyFont="1" applyAlignment="1" applyProtection="1">
      <alignment horizontal="right" vertical="center" wrapText="1"/>
      <protection locked="0"/>
    </xf>
    <xf numFmtId="43" fontId="0" fillId="0" borderId="0" xfId="2" applyFont="1" applyAlignment="1">
      <alignment horizontal="left" vertical="center"/>
    </xf>
    <xf numFmtId="43" fontId="0" fillId="4" borderId="1" xfId="0" applyNumberFormat="1" applyFill="1" applyBorder="1" applyAlignment="1">
      <alignment horizontal="center" vertical="center" wrapText="1"/>
    </xf>
    <xf numFmtId="43" fontId="0" fillId="0" borderId="1" xfId="0" applyNumberFormat="1" applyBorder="1"/>
    <xf numFmtId="43" fontId="0" fillId="4" borderId="1" xfId="0" applyNumberFormat="1" applyFill="1" applyBorder="1"/>
    <xf numFmtId="165" fontId="0" fillId="0" borderId="0" xfId="2" applyNumberFormat="1" applyFont="1" applyAlignment="1">
      <alignment horizontal="center"/>
    </xf>
    <xf numFmtId="0" fontId="0" fillId="4" borderId="1" xfId="0" applyFill="1" applyBorder="1" applyAlignment="1">
      <alignment horizontal="center"/>
    </xf>
    <xf numFmtId="43" fontId="3" fillId="0" borderId="0" xfId="0" applyNumberFormat="1" applyFont="1" applyAlignment="1" applyProtection="1">
      <alignment vertical="center" wrapText="1"/>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0" fontId="15" fillId="0" borderId="1" xfId="5" applyFont="1" applyBorder="1" applyAlignment="1" applyProtection="1">
      <alignment horizontal="center" vertical="center" wrapText="1"/>
      <protection locked="0"/>
    </xf>
    <xf numFmtId="0" fontId="3" fillId="0" borderId="6" xfId="5"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43" fontId="14" fillId="0" borderId="0" xfId="2" applyFont="1" applyFill="1" applyAlignment="1">
      <alignment vertical="center"/>
    </xf>
    <xf numFmtId="165" fontId="13" fillId="0" borderId="0" xfId="0" applyNumberFormat="1" applyFont="1" applyAlignment="1">
      <alignment horizontal="center" vertical="center"/>
    </xf>
    <xf numFmtId="0" fontId="3" fillId="0" borderId="1" xfId="0" applyFont="1" applyBorder="1" applyAlignment="1" applyProtection="1">
      <alignment horizontal="center" vertical="center"/>
      <protection locked="0"/>
    </xf>
    <xf numFmtId="0" fontId="3" fillId="0" borderId="0" xfId="5" applyFont="1" applyAlignment="1">
      <alignment horizontal="center" vertical="center" wrapText="1"/>
    </xf>
    <xf numFmtId="0" fontId="3" fillId="0" borderId="0" xfId="5" applyFont="1" applyAlignment="1" applyProtection="1">
      <alignment horizontal="center" vertical="center" wrapText="1"/>
      <protection locked="0"/>
    </xf>
    <xf numFmtId="0" fontId="15" fillId="0" borderId="0" xfId="0" applyFont="1" applyAlignment="1" applyProtection="1">
      <alignment vertical="center"/>
      <protection locked="0"/>
    </xf>
    <xf numFmtId="0" fontId="15" fillId="0" borderId="0" xfId="0" applyFont="1" applyAlignment="1" applyProtection="1">
      <alignment vertical="center" wrapText="1"/>
      <protection locked="0"/>
    </xf>
    <xf numFmtId="0" fontId="15" fillId="0" borderId="3" xfId="5" applyFont="1" applyBorder="1" applyAlignment="1" applyProtection="1">
      <alignment horizontal="center" vertical="center" wrapText="1"/>
      <protection locked="0"/>
    </xf>
    <xf numFmtId="0" fontId="15" fillId="0" borderId="1" xfId="5" applyFont="1" applyBorder="1" applyAlignment="1">
      <alignment horizontal="center" vertical="center" wrapText="1"/>
    </xf>
    <xf numFmtId="165" fontId="15" fillId="0" borderId="1" xfId="2" applyNumberFormat="1" applyFont="1" applyFill="1" applyBorder="1" applyAlignment="1" applyProtection="1">
      <alignment horizontal="center" vertical="center" wrapText="1"/>
      <protection locked="0"/>
    </xf>
    <xf numFmtId="0" fontId="3" fillId="5" borderId="0" xfId="0" applyFont="1" applyFill="1" applyAlignment="1" applyProtection="1">
      <alignment vertical="center" wrapText="1"/>
      <protection locked="0"/>
    </xf>
    <xf numFmtId="0" fontId="15" fillId="0" borderId="1" xfId="0" applyFont="1" applyBorder="1" applyAlignment="1" applyProtection="1">
      <alignment horizontal="center" vertical="center" wrapText="1"/>
      <protection locked="0"/>
    </xf>
    <xf numFmtId="0" fontId="18" fillId="0" borderId="1" xfId="2"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5" applyFont="1" applyBorder="1" applyAlignment="1" applyProtection="1">
      <alignment horizontal="center" vertical="center" wrapText="1"/>
      <protection locked="0"/>
    </xf>
    <xf numFmtId="1" fontId="18" fillId="0" borderId="1" xfId="0" applyNumberFormat="1" applyFont="1" applyBorder="1" applyAlignment="1" applyProtection="1">
      <alignment horizontal="center" vertical="center" wrapText="1"/>
      <protection locked="0"/>
    </xf>
    <xf numFmtId="1" fontId="18" fillId="0" borderId="1" xfId="2" applyNumberFormat="1" applyFont="1" applyFill="1" applyBorder="1" applyAlignment="1" applyProtection="1">
      <alignment horizontal="center" vertical="center"/>
      <protection locked="0"/>
    </xf>
    <xf numFmtId="165" fontId="18" fillId="0" borderId="1" xfId="2" applyNumberFormat="1" applyFont="1" applyFill="1" applyBorder="1" applyAlignment="1" applyProtection="1">
      <alignment horizontal="center" vertical="center" wrapText="1"/>
      <protection locked="0"/>
    </xf>
    <xf numFmtId="0" fontId="18" fillId="0" borderId="1" xfId="5" applyFont="1" applyBorder="1" applyAlignment="1">
      <alignment horizontal="center" vertical="center" wrapText="1"/>
    </xf>
    <xf numFmtId="0" fontId="18" fillId="0" borderId="6" xfId="5" applyFont="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43" fontId="4" fillId="0" borderId="5" xfId="2" applyFont="1" applyFill="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17" fillId="0" borderId="5" xfId="0" applyFont="1" applyBorder="1" applyAlignment="1" applyProtection="1">
      <alignment horizontal="center" vertical="center" wrapText="1"/>
      <protection locked="0"/>
    </xf>
    <xf numFmtId="0" fontId="4" fillId="0" borderId="9" xfId="5"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7" fillId="0" borderId="1" xfId="0" applyFont="1" applyBorder="1" applyAlignment="1">
      <alignment horizontal="center"/>
    </xf>
    <xf numFmtId="0" fontId="0" fillId="0" borderId="1" xfId="0" applyBorder="1" applyAlignment="1">
      <alignment horizontal="left"/>
    </xf>
    <xf numFmtId="43" fontId="7" fillId="0" borderId="1" xfId="2" applyFont="1" applyBorder="1" applyAlignment="1">
      <alignment horizontal="center"/>
    </xf>
    <xf numFmtId="43" fontId="8" fillId="0" borderId="0" xfId="2" applyFont="1" applyAlignment="1">
      <alignment horizontal="center"/>
    </xf>
    <xf numFmtId="0" fontId="0" fillId="0" borderId="1" xfId="0"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cellXfs>
  <cellStyles count="7">
    <cellStyle name="Currency" xfId="1" xr:uid="{00000000-0005-0000-0000-000000000000}"/>
    <cellStyle name="Millares" xfId="2" builtinId="3"/>
    <cellStyle name="Millares 2" xfId="3" xr:uid="{00000000-0005-0000-0000-000002000000}"/>
    <cellStyle name="Moneda" xfId="4" builtinId="4"/>
    <cellStyle name="Normal" xfId="0" builtinId="0"/>
    <cellStyle name="Normal 2" xfId="5" xr:uid="{00000000-0005-0000-0000-000005000000}"/>
    <cellStyle name="Normal 2 10" xfId="6" xr:uid="{00000000-0005-0000-0000-000006000000}"/>
  </cellStyles>
  <dxfs count="167">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7"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7"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numFmt numFmtId="165" formatCode="_-* #,##0_-;\-* #,##0_-;_-* &quot;-&quot;??_-;_-@_-"/>
    </dxf>
    <dxf>
      <numFmt numFmtId="165" formatCode="_-* #,##0_-;\-* #,##0_-;_-* &quot;-&quot;??_-;_-@_-"/>
    </dxf>
    <dxf>
      <numFmt numFmtId="165" formatCode="_-* #,##0_-;\-* #,##0_-;_-* &quot;-&quot;??_-;_-@_-"/>
    </dxf>
    <dxf>
      <alignment wrapText="1"/>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numFmt numFmtId="35" formatCode="_-* #,##0.00_-;\-* #,##0.00_-;_-* &quot;-&quot;??_-;_-@_-"/>
    </dxf>
    <dxf>
      <numFmt numFmtId="35" formatCode="_-* #,##0.00_-;\-* #,##0.00_-;_-* &quot;-&quot;??_-;_-@_-"/>
    </dxf>
    <dxf>
      <fill>
        <patternFill patternType="solid">
          <fgColor indexed="64"/>
          <bgColor theme="5" tint="0.59999389629810485"/>
        </patternFill>
      </fill>
      <alignment horizontal="center" vertical="center" wrapText="1"/>
    </dxf>
    <dxf>
      <fill>
        <patternFill patternType="solid">
          <fgColor indexed="64"/>
          <bgColor theme="5" tint="0.59999389629810485"/>
        </patternFill>
      </fill>
      <alignment horizontal="center" vertical="center" wrapText="1"/>
    </dxf>
    <dxf>
      <numFmt numFmtId="165" formatCode="_-* #,##0_-;\-* #,##0_-;_-* &quot;-&quot;??_-;_-@_-"/>
      <fill>
        <patternFill>
          <fgColor indexed="64"/>
          <bgColor theme="5" tint="0.59999389629810485"/>
        </patternFill>
      </fill>
    </dxf>
    <dxf>
      <numFmt numFmtId="165" formatCode="_-* #,##0_-;\-* #,##0_-;_-* &quot;-&quot;??_-;_-@_-"/>
    </dxf>
    <dxf>
      <numFmt numFmtId="165" formatCode="_-* #,##0_-;\-* #,##0_-;_-* &quot;-&quot;??_-;_-@_-"/>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7" tint="0.59999389629810485"/>
        </patternFill>
      </fill>
      <alignment horizontal="center" vertical="center" wrapText="1"/>
    </dxf>
    <dxf>
      <numFmt numFmtId="165" formatCode="_-* #,##0_-;\-* #,##0_-;_-* &quot;-&quot;??_-;_-@_-"/>
    </dxf>
    <dxf>
      <alignment wrapText="1"/>
    </dxf>
    <dxf>
      <alignment wrapText="1"/>
    </dxf>
    <dxf>
      <alignment wrapText="1"/>
    </dxf>
    <dxf>
      <alignment wrapText="1"/>
    </dxf>
    <dxf>
      <alignment wrapText="1"/>
    </dxf>
    <dxf>
      <alignment wrapText="1"/>
    </dxf>
    <dxf>
      <alignment wrapText="1"/>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00FFFF"/>
      <color rgb="FF66FFCC"/>
      <color rgb="FFCCFF99"/>
      <color rgb="FF99CCFF"/>
      <color rgb="FFFFFF99"/>
      <color rgb="FF00FF00"/>
      <color rgb="FFFF8181"/>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31750</xdr:rowOff>
    </xdr:from>
    <xdr:to>
      <xdr:col>3</xdr:col>
      <xdr:colOff>82550</xdr:colOff>
      <xdr:row>8</xdr:row>
      <xdr:rowOff>69850</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241300" y="209550"/>
          <a:ext cx="3638550"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OneDrive%20-%20Bomberos%20Bogota/Escritorio/1.%20contrato%20124%20de%202024%20-%20UAECOB/5.%20armonizacion%20pptal%202024%20UAECOB/Anexo%202%20Proyectos%20y%20Conceptos%20de%20Gasto_vf_0805%20Circular%20SDH%20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656.536520486108" createdVersion="8" refreshedVersion="8" minRefreshableVersion="3" recordCount="558" xr:uid="{C43D0C84-6EE1-464A-BA08-674DA0031618}">
  <cacheSource type="worksheet">
    <worksheetSource ref="B10:AC565" sheet="PAA VR0 -2025 UAECOB BCS"/>
  </cacheSource>
  <cacheFields count="28">
    <cacheField name="Id" numFmtId="0">
      <sharedItems containsNonDate="0" containsString="0" containsBlank="1"/>
    </cacheField>
    <cacheField name="Proyecto y nombre " numFmtId="0">
      <sharedItems count="3">
        <s v="8126-Fortalecimiento institucional de la UAECOB para un gobierno confiable Bogotá D.C."/>
        <s v="8173-Modernización de las capacidades del Cuerpo Oficial de Bomberos Bogotá D.C."/>
        <s v="131- Funcionamiento"/>
      </sharedItems>
    </cacheField>
    <cacheField name="Dependencia " numFmtId="0">
      <sharedItems count="12">
        <s v="Oficina de Control Interno"/>
        <s v="Oficina Juridica"/>
        <s v="Oficina de Control Disciplinario Interno"/>
        <s v="Oficina Asesora de Planeación"/>
        <s v="Dirección"/>
        <s v="Dirección comunicaciones y Prensa"/>
        <s v="Sub. Gestión Humana"/>
        <s v="Sub. Logística"/>
        <s v="Sub. Gestión Riesgos"/>
        <s v="Sub. Operativa"/>
        <s v="Dirección Tic"/>
        <s v="Sub. Gestión Corporativ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0">
      <sharedItems containsMixedTypes="1" containsNumber="1" containsInteger="1" minValue="15101500" maxValue="90121800" longText="1"/>
    </cacheField>
    <cacheField name="Mes inicio de ejecución" numFmtId="0">
      <sharedItems containsDate="1" containsMixedTypes="1" minDate="1899-12-31T04:01:03" maxDate="1899-12-31T00:33:04"/>
    </cacheField>
    <cacheField name="plazo ejec Meses" numFmtId="0">
      <sharedItems containsMixedTypes="1" containsNumber="1" containsInteger="1" minValue="0" maxValue="12"/>
    </cacheField>
    <cacheField name="mas plazo ejec Días (si aplica)" numFmtId="0">
      <sharedItems containsBlank="1" containsMixedTypes="1" containsNumber="1" containsInteger="1" minValue="0" maxValue="15"/>
    </cacheField>
    <cacheField name="Valor Programado" numFmtId="165">
      <sharedItems containsSemiMixedTypes="0" containsString="0" containsNumber="1" minValue="2000000" maxValue="8054000000"/>
    </cacheField>
    <cacheField name="Fuente de Recursos" numFmtId="0">
      <sharedItems count="3">
        <s v="1-100-I087 VA-Sobretasa Bomberil"/>
        <s v="1-100-F001 VA-Recursos distrito"/>
        <s v="1-601-F001 PAS-Otros distrito"/>
      </sharedItems>
    </cacheField>
    <cacheField name="Modalidad de Selección" numFmtId="165">
      <sharedItems/>
    </cacheField>
    <cacheField name="Meta Proyecto de Inversión" numFmtId="0">
      <sharedItems count="25" longText="1">
        <s v="8126 9-Fortalecer el 100% de la gestión administrativa de las áreas de apoyo al cumplimiento de la misionalidad de la UAECOB"/>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26 10-Formular e Implementar una estrategia de comunicaciones en lo relacionado con la divulgación de estrategias, programas, proyectos y servicios a los grupos de interés, de la UAECOB"/>
        <s v="8173 9-Implementar el 100% del programa de capacitación, formación y entrenamiento al personal uniformado de la Unidad Administrativa Cuerpo Oficial de Bomberos de Bogotá."/>
        <s v="No aplica"/>
        <s v="8173 4-Desarrollar 3 estrategias para el fortalecimiento de la logistica en la atención de emergencias. "/>
        <s v="8173 1-Implementación 6 estrategias de reducción del riesgo de incendios,  incidentes con materiales peligrosos y rescate en todas sus modalidades en la ciudad de Bogotá"/>
        <s v="8173 5-Realizar 3 Estrategias de Investigación, desarrollo e innovación en gestión del riesgo"/>
        <s v="8173 6-Implementar un sistema de monitoreo y seguimiento a incidentes y emergencias para Bogotá, incluyendo cerros orientales"/>
        <s v="8173 2-Desarrollar un programa de renovación de equipos, herramientas, accesorios y elementos de protección personal en la UAECOB."/>
        <s v="8173 3-Desarrollar un programa de renovación de vehículos de la Unidad Administrativa Cuerpo Oficial de Bomberos de Bogotá."/>
        <s v="8126 5-Desarrollar el 100% de las acciones asociadas al fortalecimiento de la infraestructura tecnológica y de comunicaciones de la UAECOB"/>
        <s v="8126 6-Formular e Implementar 1 Plan Estratégico de Tecnologías de la Información y Transformación Digital de la UAECOB."/>
        <s v="8126 4-Administrar, soportar y mantener el 100% del servicio de Herramientas de Colaboración y sistemas de información."/>
        <s v="8126 7-Actualizar e implementar el 100% del Plan Anual de Seguridad y Privacidad de la Información."/>
        <s v="8128 5-Desarrollar el 100% de las acciones asociadas al fortalecimiento de la infraestructura tecnológica y de comunicaciones de la UAECOB"/>
        <s v="8127 4-Administrar, soportar y mantener el 100% del servicio de Herramientas de Colaboración y sistemas de información."/>
        <s v="8128 4-Administrar, soportar y mantener el 100% del servicio de Herramientas de Colaboración y sistemas de información."/>
        <s v="8129 4-Administrar, soportar y mantener el 100% del servicio de Herramientas de Colaboración y sistemas de información."/>
        <s v="8173 7-Adecuar 4 Sedes de la UAECOB"/>
        <s v="8126 8-Implementar el 100% del programa de mantenimiento a las sedes de Bomberos de Bogotá"/>
        <s v="8173 10-Realizar 2 documentos de lineamientos técnicos para la construcción de estaciones de bomberos"/>
        <s v="8173 8-Construir 1 sede de bomberos de la UAECOB"/>
      </sharedItems>
    </cacheField>
    <cacheField name="Bogotá camina segura" numFmtId="0">
      <sharedItems count="2">
        <s v="O230117"/>
        <s v="NA"/>
      </sharedItems>
    </cacheField>
    <cacheField name="Sector_Programa MGA" numFmtId="0">
      <sharedItems count="3">
        <s v="4599"/>
        <s v="4503"/>
        <s v="NA"/>
      </sharedItems>
    </cacheField>
    <cacheField name="BPIN (AÑO+COD_PROYECTO)" numFmtId="0">
      <sharedItems containsMixedTypes="1" containsNumber="1" containsInteger="1" minValue="20240207" maxValue="20240255" count="3">
        <n v="20240207"/>
        <n v="20240255"/>
        <s v="NA"/>
      </sharedItems>
    </cacheField>
    <cacheField name="Producto PMR" numFmtId="0">
      <sharedItems count="12">
        <s v="08"/>
        <s v="13"/>
        <s v="07"/>
        <s v="N/A"/>
        <s v="09"/>
        <s v="12"/>
        <s v="05"/>
        <s v="11"/>
        <s v="06"/>
        <s v="04"/>
        <s v="10"/>
        <s v="No Aplica"/>
      </sharedItems>
    </cacheField>
    <cacheField name="Descripción Producto PMR" numFmtId="0">
      <sharedItems containsBlank="1"/>
    </cacheField>
    <cacheField name="PMR conca" numFmtId="0">
      <sharedItems/>
    </cacheField>
    <cacheField name="Producto MGA" numFmtId="0">
      <sharedItems count="14">
        <s v="016"/>
        <s v="031"/>
        <s v="023"/>
        <s v="019"/>
        <s v="002"/>
        <s v="N/A"/>
        <s v="004"/>
        <s v="035"/>
        <s v="018"/>
        <s v="007"/>
        <s v="014"/>
        <s v="No aplica"/>
        <s v="031_"/>
        <s v="015"/>
      </sharedItems>
    </cacheField>
    <cacheField name="Descripción Producto MGA" numFmtId="0">
      <sharedItems containsBlank="1"/>
    </cacheField>
    <cacheField name="concatenarMGA" numFmtId="0">
      <sharedItems/>
    </cacheField>
    <cacheField name="PM MGA conca" numFmtId="0">
      <sharedItems/>
    </cacheField>
    <cacheField name="Código de proyecto de inversión, asociado a productos PMR y MGA" numFmtId="0">
      <sharedItems count="19">
        <s v="O23011745992024020708016"/>
        <s v="O23011745992024020713031"/>
        <s v="O23011745992024020713023"/>
        <s v="O23011745992024020713019"/>
        <s v="O23011745032024025507002"/>
        <s v="NANANAN/AN/A"/>
        <s v="O23011745032024025509004"/>
        <s v="O23011745032024025512004"/>
        <s v="O23011745032024025505035"/>
        <s v="O23011745032024025511018"/>
        <s v="O23011745032024025505002"/>
        <s v="O23011745032024025506035"/>
        <s v="O23011745032024025504004"/>
        <s v="O23011745032024025510004"/>
        <s v="O23011745992024020711007"/>
        <s v="O23011745032024025508014"/>
        <s v="NANANANo AplicaNo aplica"/>
        <s v="O23011745032024025508031_"/>
        <s v="O23011745032024025508015"/>
      </sharedItems>
    </cacheField>
    <cacheField name="codigo PEP" numFmtId="0">
      <sharedItems count="19">
        <s v="PM/0131/0108/45990160207"/>
        <s v="PM/0131/0113/45990310207"/>
        <s v="PM/0131/0113/45990230207"/>
        <s v="PM/0131/0113/45990190207"/>
        <s v="PM/0131/0107/45030020255"/>
        <s v="N/A"/>
        <s v="PM/0131/0109/45030040255"/>
        <s v="PM/0131/0112/45030040255"/>
        <s v="PM/0131/0105/45030350255"/>
        <s v="PM/0131/0111/45030180255"/>
        <s v="PM/0131/0105/45030020255"/>
        <s v="PM/0131/0106/45030350255"/>
        <s v="PM/0131/0104/45030040255"/>
        <s v="PM/0131/0110/45030040255"/>
        <s v="PM/0131/0111/45990070207"/>
        <s v="PM/0131/0108/45030140255"/>
        <s v=" "/>
        <s v="PM/0131/0108/45030310255"/>
        <s v="PM/0131/0108/45030150255"/>
      </sharedItems>
    </cacheField>
    <cacheField name="POSPRE" numFmtId="0">
      <sharedItems count="22">
        <s v="O232020200883990 Otros servicios profesionales, técnicos y empresariales n.c.p."/>
        <s v="O232020200882199 Otros servicios jurídicos n.c.p."/>
        <s v="O23201010030208 Otra maquinaria para usos especiales y sus partes y piezas"/>
        <s v="O23202020088714199 Servicio de mantenimiento y reparación de vehículos automotores n.c.p."/>
        <s v="O2320201003083899997 Artículos n.c.p. para protección"/>
        <s v="O232020200663393 Otros servicios de comidas contratadas"/>
        <s v="O2320201003053543003 Aditivos para gasolina, aceites minerales y combustible en general"/>
        <s v="O232020200883590 Otros servicios veterinarios"/>
        <s v="O2120202008078714199 Servicio de mantenimiento y reparación de vehículos automotores n.c.p."/>
        <s v="O232020200883132 Servicios de soporte en tecnologías de la información (TI)"/>
        <s v="O2120201002082823609    Uniformes de trabajo"/>
        <s v="O232020200883159 Otros servicios de alojamiento y suministro de infraestructura en tecnología de la información (TI)"/>
        <s v="O21202020080787130 Servicios de mantenimiento y reparación de computa"/>
        <s v=" O2320202005040554590 Otros servicios especializados de la construcción "/>
        <s v=" O232020200885330 Servicios de limpieza general "/>
        <s v=" O232020200883990 Otros servicios profesionales, técnicos y empresariales n.c.p. "/>
        <s v=" O232020200882199 Otros servicios jurídicos n.c.p. "/>
        <s v=" O23202020088715999 Servicio de mantenimiento y reparación de otros equipos n.c.p. "/>
        <s v=" No Aplica "/>
        <s v="O232020200885250 Servicios de protección (guardas de seguridad)"/>
        <s v="O23202020088715999 Servicio de mantenimiento y reparación de otros equipos n.c.p."/>
        <s v="O2320202005040554590 Otros servicios especializados de la construcción"/>
      </sharedItems>
    </cacheField>
    <cacheField name="Si Secop / No Secop"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656.536865277776" createdVersion="8" refreshedVersion="8" minRefreshableVersion="3" recordCount="558" xr:uid="{4B548154-9A0F-4AB5-AC52-6BE8C68B7541}">
  <cacheSource type="worksheet">
    <worksheetSource ref="C10:AC565" sheet="PAA VR0 -2025 UAECOB BCS"/>
  </cacheSource>
  <cacheFields count="27">
    <cacheField name="Proyecto y nombre " numFmtId="0">
      <sharedItems count="4">
        <s v="8126-Fortalecimiento institucional de la UAECOB para un gobierno confiable Bogotá D.C."/>
        <s v="8173-Modernización de las capacidades del Cuerpo Oficial de Bomberos Bogotá D.C."/>
        <s v="131- Funcionamiento"/>
        <s v="0131 - Programa Funcionamiento - UAECOB" u="1"/>
      </sharedItems>
    </cacheField>
    <cacheField name="Dependencia " numFmtId="0">
      <sharedItems count="12">
        <s v="Oficina de Control Interno"/>
        <s v="Oficina Juridica"/>
        <s v="Oficina de Control Disciplinario Interno"/>
        <s v="Oficina Asesora de Planeación"/>
        <s v="Dirección"/>
        <s v="Dirección comunicaciones y Prensa"/>
        <s v="Sub. Gestión Humana"/>
        <s v="Sub. Logística"/>
        <s v="Sub. Gestión Riesgos"/>
        <s v="Sub. Operativa"/>
        <s v="Dirección Tic"/>
        <s v="Sub. Gestión Corporativ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0">
      <sharedItems containsMixedTypes="1" containsNumber="1" containsInteger="1" minValue="15101500" maxValue="90121800" longText="1"/>
    </cacheField>
    <cacheField name="Mes inicio de ejecución" numFmtId="0">
      <sharedItems containsDate="1" containsMixedTypes="1" minDate="1899-12-31T04:01:03" maxDate="1899-12-31T00:33:04"/>
    </cacheField>
    <cacheField name="plazo ejec Meses" numFmtId="0">
      <sharedItems containsMixedTypes="1" containsNumber="1" containsInteger="1" minValue="0" maxValue="12"/>
    </cacheField>
    <cacheField name="mas plazo ejec Días (si aplica)" numFmtId="0">
      <sharedItems containsBlank="1" containsMixedTypes="1" containsNumber="1" containsInteger="1" minValue="0" maxValue="15"/>
    </cacheField>
    <cacheField name="Valor Programado" numFmtId="165">
      <sharedItems containsSemiMixedTypes="0" containsString="0" containsNumber="1" minValue="2000000" maxValue="8054000000"/>
    </cacheField>
    <cacheField name="Fuente de Recursos" numFmtId="0">
      <sharedItems/>
    </cacheField>
    <cacheField name="Modalidad de Selección" numFmtId="165">
      <sharedItems/>
    </cacheField>
    <cacheField name="Meta Proyecto de Inversión" numFmtId="0">
      <sharedItems longText="1"/>
    </cacheField>
    <cacheField name="Bogotá camina segura" numFmtId="0">
      <sharedItems/>
    </cacheField>
    <cacheField name="Sector_Programa MGA" numFmtId="0">
      <sharedItems/>
    </cacheField>
    <cacheField name="BPIN (AÑO+COD_PROYECTO)" numFmtId="0">
      <sharedItems containsMixedTypes="1" containsNumber="1" containsInteger="1" minValue="20240207" maxValue="20240255"/>
    </cacheField>
    <cacheField name="Producto PMR" numFmtId="0">
      <sharedItems/>
    </cacheField>
    <cacheField name="Descripción Producto PMR" numFmtId="0">
      <sharedItems containsBlank="1"/>
    </cacheField>
    <cacheField name="PMR conca" numFmtId="0">
      <sharedItems/>
    </cacheField>
    <cacheField name="Producto MGA" numFmtId="0">
      <sharedItems/>
    </cacheField>
    <cacheField name="Descripción Producto MGA" numFmtId="0">
      <sharedItems containsBlank="1"/>
    </cacheField>
    <cacheField name="concatenarMGA" numFmtId="0">
      <sharedItems/>
    </cacheField>
    <cacheField name="PM MGA conca" numFmtId="0">
      <sharedItems/>
    </cacheField>
    <cacheField name="Código de proyecto de inversión, asociado a productos PMR y MGA" numFmtId="0">
      <sharedItems/>
    </cacheField>
    <cacheField name="codigo PEP" numFmtId="0">
      <sharedItems/>
    </cacheField>
    <cacheField name="POSPRE" numFmtId="0">
      <sharedItems/>
    </cacheField>
    <cacheField name="Si Secop / No Secop"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8">
  <r>
    <m/>
    <x v="0"/>
    <x v="0"/>
    <s v="Jaime Hernando Arias Patiño"/>
    <s v="Prestar los servicios profesionales  como abogado en la Oficina de Control Interno para el desarrollo del Plan Anual de Auditorías."/>
    <s v="25 - contrato de prestacion de servicios profesionales"/>
    <n v="80111600"/>
    <s v="1"/>
    <n v="10"/>
    <n v="0"/>
    <n v="76650001"/>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0"/>
    <s v="Jaime Hernando Arias Patiño"/>
    <s v="Prestar los servicios profesionales como contador publico en la Oficina de Control Interno para el desarrollo del Plan Anual de Auditorías."/>
    <s v="25 - contrato de prestacion de servicios profesionales"/>
    <n v="80111600"/>
    <n v="1"/>
    <n v="10"/>
    <n v="0"/>
    <n v="76650001"/>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0"/>
    <s v="Jaime Hernando Arias Patiño"/>
    <s v="Prestar los servicios profesionales  en la Oficina de Control Interno para el desarrollo del Plan Anual de Auditorías."/>
    <s v="25 - contrato de prestacion de servicios profesionales"/>
    <n v="80111600"/>
    <n v="1"/>
    <n v="9"/>
    <n v="12"/>
    <n v="72174097"/>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0"/>
    <s v="Jaime Hernando Arias Patiño"/>
    <s v="Prestar los servicios profesionales  en la Oficina de Control Interno para el desarrollo del Plan Anual de Auditorías."/>
    <s v="25 - contrato de prestacion de servicios profesionales"/>
    <n v="80111600"/>
    <n v="1"/>
    <n v="10"/>
    <n v="0"/>
    <n v="46285827"/>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0"/>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1"/>
    <n v="10"/>
    <n v="0"/>
    <n v="38240074"/>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especializados en el desarrollo de las funciones de la Oficina Jurídica que garantice la verificación de legalidad contractual"/>
    <s v="25 - contrato de prestacion de servicios profesionales"/>
    <n v="80111600"/>
    <n v="2"/>
    <n v="11"/>
    <n v="0"/>
    <n v="110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especializados en el desarrollo de las funciones de la Oficina Jurídica que garantice la verificación de legalidad contractual"/>
    <s v="25 - contrato de prestacion de servicios profesionales"/>
    <n v="80111600"/>
    <n v="2"/>
    <n v="11"/>
    <n v="0"/>
    <n v="110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especializados de asesoría y control, en el desarrollo de las funciones de la Oficina  Jurídica para la elaboración y revisión de Estudios de Mercado, Análisis del sector y estructuración del presupuesto de los procesos de selección."/>
    <s v="25 - contrato de prestacion de servicios profesionales"/>
    <n v="80111600"/>
    <n v="2"/>
    <n v="11"/>
    <n v="0"/>
    <n v="8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2"/>
    <n v="11"/>
    <n v="0"/>
    <n v="99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servicios profesionales para apoyar en la estructuración de las acciones de mejora, elaboración de informes y soporte de las funciones administrativas y de mejora"/>
    <s v="25 - contrato de prestacion de servicios profesionales"/>
    <n v="80111600"/>
    <n v="2"/>
    <n v="11"/>
    <n v="0"/>
    <n v="613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especializados en el desarrollo de las funciones de la Oficina Jurídica prestando asesoría jurídica especializada en Defensa Judicial"/>
    <s v="25 - contrato de prestacion de servicios profesionales"/>
    <n v="80111600"/>
    <n v="2"/>
    <n v="11"/>
    <n v="0"/>
    <n v="121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66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66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2"/>
    <n v="11"/>
    <n v="0"/>
    <n v="93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especializados para la representación judicial  de la Entidad y la prevención del daño antijurídico."/>
    <s v="25 - contrato de prestacion de servicios profesionales"/>
    <n v="80111600"/>
    <n v="2"/>
    <n v="11"/>
    <n v="0"/>
    <n v="346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de apoyo para las gestiones administrativas requeridas en la Oficina  Jurídica."/>
    <s v="25 - contrato de prestacion de servicios profesionales"/>
    <n v="80111600"/>
    <n v="2"/>
    <n v="11"/>
    <n v="0"/>
    <n v="5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de apoyo para las gestiones documentales y administrativas requerida por la Oficina  Jurídica."/>
    <s v="26 - contrato de prestacion de servicios de apoyo a la gestion"/>
    <n v="80111600"/>
    <n v="2"/>
    <n v="11"/>
    <n v="0"/>
    <n v="374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de apoyo para las gestiones documentales y administrativas requerida por la Oficina  Jurídica."/>
    <s v="26 - contrato de prestacion de servicios de apoyo a la gestion"/>
    <n v="80111600"/>
    <n v="2"/>
    <n v="11"/>
    <n v="0"/>
    <n v="374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de apoyo para las gestiones documentales y administrativas requerida por la Oficina  Jurídica."/>
    <s v="26 - contrato de prestacion de servicios de apoyo a la gestion"/>
    <n v="80111600"/>
    <n v="2"/>
    <n v="11"/>
    <n v="0"/>
    <n v="374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servicios profesionales para apoyar en las acciones de control y manejo de la información y la presentación de los informes reglamentarios a los entes de control por parte de la OAJ"/>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servicios profesionales jurídicos para apoyar las actividades de defensa Judicial y de procesos penales que adelante la UAE Cuerpo Oficial de Bomberos de Bogotá"/>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60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60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2"/>
    <n v="11"/>
    <n v="0"/>
    <n v="71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2"/>
    <s v="Yenire Yohansy Lozano Ascanio"/>
    <s v="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1"/>
    <n v="10"/>
    <n v="0"/>
    <n v="7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2"/>
    <s v="Yenire Yohansy Lozano Ascanio"/>
    <s v="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
    <n v="11"/>
    <n v="0"/>
    <n v="93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2"/>
    <s v="Yenire Yohansy Lozano Ascanio"/>
    <s v="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71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2"/>
    <s v="Yenire Yohansy Lozano Ascanio"/>
    <s v="Prestar servicios de apoyo técnico para la gestión administrativa de las actuaciones disciplinarias adelantadas en etapa de instrucción por la Oficina de Control Disciplinario Interno."/>
    <s v="25 - contrato de prestacion de servicios profesionales"/>
    <n v="80111600"/>
    <n v="1"/>
    <n v="10"/>
    <n v="0"/>
    <n v="38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2"/>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5 - contrato de prestacion de servicios profesionales"/>
    <n v="80111600"/>
    <n v="1"/>
    <n v="11"/>
    <n v="0"/>
    <n v="38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2"/>
    <s v="Yenire Yohansy Lozano Ascanio"/>
    <s v="Prestar servicios profesionales para generar acciones enfocadas en la prevención de faltas disciplinarias en la Oficina de Control Disciplinario Interno"/>
    <s v="25 - contrato de prestacion de servicios profesionales"/>
    <n v="80111600"/>
    <n v="1"/>
    <n v="11"/>
    <n v="0"/>
    <n v="4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3"/>
    <s v="Manuel Eduardo Castillo Guzman"/>
    <s v="Prestación de servicios de apoyo a la gestión como conductor para atender los diferentes requerimientos e incidentes en la Oficina Asesora de Planeación"/>
    <s v="25 - contrato de prestacion de servicios profesionales"/>
    <n v="80111600"/>
    <n v="2"/>
    <n v="11"/>
    <n v="0"/>
    <n v="3484096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m/>
    <x v="0"/>
    <x v="3"/>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2"/>
    <n v="8"/>
    <n v="0"/>
    <n v="400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m/>
    <x v="0"/>
    <x v="3"/>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2"/>
    <n v="11"/>
    <n v="0"/>
    <n v="43362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m/>
    <x v="0"/>
    <x v="3"/>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2"/>
    <n v="11"/>
    <n v="0"/>
    <n v="1045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m/>
    <x v="0"/>
    <x v="3"/>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2"/>
    <n v="7"/>
    <n v="0"/>
    <n v="455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m/>
    <x v="0"/>
    <x v="3"/>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2"/>
    <n v="8"/>
    <n v="0"/>
    <n v="576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m/>
    <x v="0"/>
    <x v="3"/>
    <s v="Manuel Eduardo Castillo Guzman"/>
    <s v="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
    <s v="25 - contrato de prestacion de servicios profesionales"/>
    <n v="80111600"/>
    <n v="2"/>
    <n v="11"/>
    <n v="0"/>
    <n v="93500000"/>
    <x v="0"/>
    <s v="09 - contratación directa"/>
    <x v="2"/>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_x000a_"/>
    <s v="25 - contrato de prestacion de servicios profesionales"/>
    <n v="80111600"/>
    <n v="2"/>
    <n v="8"/>
    <n v="0"/>
    <n v="560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m/>
    <x v="0"/>
    <x v="3"/>
    <s v="Manuel Eduardo Castillo Guzman"/>
    <s v="Prestar servicios de apoyo a la gestión para la ejecución de actividades asistenciales, administrativas y de gestión documental en la Oficina Asesora de Planeación."/>
    <s v="26 - contrato de prestacion de servicios de apoyo a la gestion"/>
    <n v="80111600"/>
    <n v="2"/>
    <n v="7"/>
    <n v="0"/>
    <n v="26523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No Secop"/>
  </r>
  <r>
    <m/>
    <x v="0"/>
    <x v="3"/>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2"/>
    <n v="7"/>
    <n v="0"/>
    <n v="595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2"/>
    <n v="11"/>
    <n v="0"/>
    <n v="77000000"/>
    <x v="0"/>
    <s v="09 - contratación directa"/>
    <x v="1"/>
    <x v="0"/>
    <x v="0"/>
    <x v="0"/>
    <x v="1"/>
    <s v="Servicios para la planeación y sistemas de gestión y comunicación estratégica"/>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m/>
    <x v="0"/>
    <x v="3"/>
    <s v="Manuel Eduardo Castillo Guzman"/>
    <s v="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2"/>
    <n v="9"/>
    <n v="0"/>
    <n v="58500000"/>
    <x v="0"/>
    <s v="09 - contratación directa"/>
    <x v="2"/>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2"/>
    <n v="7"/>
    <n v="0"/>
    <n v="511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2"/>
    <n v="11"/>
    <n v="0"/>
    <n v="1045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ción de servicios profesionales para desarrollar actividades asignadas, orientadas a implementar las políticas de Planeación Institucional, así como al seguimiento y evaluación del desempeño institucional dentro del marco del Modelo Integrado de Planeación y Gestión"/>
    <s v="25 - contrato de prestacion de servicios profesionales"/>
    <n v="80111600"/>
    <n v="2"/>
    <n v="8"/>
    <n v="0"/>
    <n v="53600000"/>
    <x v="0"/>
    <s v="09 - contratación directa"/>
    <x v="2"/>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2"/>
    <n v="7"/>
    <n v="0"/>
    <n v="45500000"/>
    <x v="0"/>
    <s v="09 - contratación directa"/>
    <x v="2"/>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r servicios profesionales para coordinar y ejercer seguimiento a la Implementación del Sistema de Gestión de la Calidad así como a las políticas que componen el modelo de gestión -MIPG que se definan por la Oficina Asesora de Planeación."/>
    <s v="25 - contrato de prestacion de servicios profesionales"/>
    <n v="80111600"/>
    <n v="2"/>
    <n v="11"/>
    <n v="0"/>
    <n v="935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2"/>
    <n v="11"/>
    <n v="0"/>
    <n v="41679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ción de servicios profesionales para el desarrollo de actividades orientadas a implementar las políticas establecidas en el marco del Modelo Integrado de Planeación y Gestión (MIPG), liderado por la Oficina Asesora de Planeación."/>
    <s v="25 - contrato de prestacion de servicios profesionales"/>
    <n v="80111600"/>
    <n v="2"/>
    <n v="7"/>
    <n v="0"/>
    <n v="455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Prestación de servicios profesionales para el desarrollo de actividades designadas en el marco del Modelo Integrado de Planeación y Gestión (MIPG), orientadas a brindar soporte en el área que lo requiera."/>
    <s v="26 - contrato de prestacion de servicios profesionales"/>
    <n v="80111601"/>
    <n v="2"/>
    <n v="6"/>
    <n v="0"/>
    <n v="42000000"/>
    <x v="0"/>
    <s v="09 - contratación directa"/>
    <x v="1"/>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3"/>
    <s v="Manuel Eduardo Castillo Guzman"/>
    <s v="Contratar la prestación de servicios de auditoria bajo los requisitos de las normas internacionales del Sistema de Gestión de la Calidad e ISO 9001 y el Sistema de Seguridad de la Información ISO 27001"/>
    <s v="26 - contrato de prestacion de servicios de apoyo a la gestion"/>
    <n v="80111600"/>
    <n v="9"/>
    <n v="1"/>
    <n v="0"/>
    <n v="25795040"/>
    <x v="0"/>
    <s v="09 - contratación directa"/>
    <x v="3"/>
    <x v="0"/>
    <x v="0"/>
    <x v="0"/>
    <x v="1"/>
    <s v="Servicios para la planeación y sistemas de gestión y comunicación estratégica"/>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m/>
    <x v="0"/>
    <x v="4"/>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2"/>
    <n v="11"/>
    <n v="0"/>
    <n v="572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4"/>
    <s v="Paula Ximena Henao Escobar"/>
    <s v="Prestación de servicios profesionales para acompañar a la Dirección en la estructuración de fichas técnicas y en la identificación de necesidades técnicas que requiere suplir la UAE Cuerpo Oficial de Bomberos de Bogotá"/>
    <s v="25 - contrato de prestacion de servicios profesionales"/>
    <n v="80111600"/>
    <n v="2"/>
    <n v="11"/>
    <n v="0"/>
    <n v="913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4"/>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2"/>
    <n v="11"/>
    <n v="0"/>
    <n v="825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4"/>
    <s v="Paula Ximena Henao Escobar"/>
    <s v="Prestar servicios profesionales especializados en el desarrollo de las actividades y de los diferentes procesos que tiene a su cargo y bajo su seguimiento la Dirección General de la UAE Cuerpo Oficial de Bomberos de Bogotá."/>
    <s v="25 - contrato de prestacion de servicios profesionales"/>
    <n v="80111600"/>
    <n v="2"/>
    <n v="11"/>
    <n v="0"/>
    <n v="1078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4"/>
    <s v="Paula Ximena Henao Escobar"/>
    <s v="Prestar servicios profesionales jurídicos en el desarrollo de las actividades y de los diferentes procesos de la Dirección General de la UAE Cuerpo Oficial de Bomberos de Bogotá"/>
    <s v="25 - contrato de prestacion de servicios profesionales"/>
    <n v="80111600"/>
    <n v="2"/>
    <n v="11"/>
    <n v="0"/>
    <n v="110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4"/>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2"/>
    <n v="11"/>
    <n v="0"/>
    <n v="572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4"/>
    <s v="Paula Ximena Henao Escobar"/>
    <s v="Prestar servicios de apoyo a la gestión en la UAECOB, en asuntos administrativos y asistenciales requeridos, especificamente en el seguimiento de la información."/>
    <s v="26 - contrato de prestacion de servicios de apoyo a la gestion"/>
    <n v="80111600"/>
    <n v="2"/>
    <n v="11"/>
    <n v="0"/>
    <n v="484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4"/>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2"/>
    <n v="10"/>
    <n v="0"/>
    <n v="9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4"/>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2"/>
    <n v="10"/>
    <n v="0"/>
    <n v="98000000"/>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5"/>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2"/>
    <n v="11"/>
    <n v="0"/>
    <n v="1155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profesionales en la Dirección en comunicaciones y prensa, para apoyar la difusión de la información al público interno y externo de la UAECOB."/>
    <s v="25 - contrato de prestacion de servicios profesionales"/>
    <n v="80111600"/>
    <n v="2"/>
    <n v="11"/>
    <n v="0"/>
    <n v="66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2"/>
    <n v="11"/>
    <n v="0"/>
    <n v="44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2"/>
    <n v="11"/>
    <n v="0"/>
    <n v="66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2"/>
    <n v="11"/>
    <n v="0"/>
    <n v="88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66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4"/>
    <s v="Paula Ximena Henao Escobar"/>
    <s v="&quot;Prestar servicios profesionales en la Dirección General en materia de seguimiento para el cumplimiento de la misionalidad&quot;"/>
    <s v="25 - contrato de prestacion de servicios profesionales"/>
    <n v="80111600"/>
    <n v="2"/>
    <n v="11"/>
    <n v="0"/>
    <n v="61723493"/>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57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2"/>
    <n v="11"/>
    <n v="0"/>
    <n v="66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r apoyo técnico en la Dirección, en asuntos de comunicaciones y prensa, para la producción, diseño y edición de material audiovisual de la UAECOB."/>
    <s v="26 - contrato de prestacion de servicios de apoyo a la gestion"/>
    <n v="80111600"/>
    <n v="2"/>
    <n v="11"/>
    <n v="0"/>
    <n v="44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2"/>
    <n v="11"/>
    <n v="0"/>
    <n v="1078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2"/>
    <n v="11"/>
    <n v="0"/>
    <n v="57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2"/>
    <n v="11"/>
    <n v="0"/>
    <n v="57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2"/>
    <n v="6"/>
    <n v="0"/>
    <n v="24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como conductor en los diferentes recorridos de carácter operativo que se requieran en la Dirección General."/>
    <s v="26 - contrato de prestacion de servicios de apoyo a la gestion"/>
    <n v="80111600"/>
    <n v="2"/>
    <n v="11"/>
    <n v="0"/>
    <n v="385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2"/>
    <n v="11"/>
    <n v="0"/>
    <n v="57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2"/>
    <n v="6"/>
    <n v="0"/>
    <n v="480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2"/>
    <n v="11"/>
    <n v="0"/>
    <n v="572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5"/>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2"/>
    <n v="11"/>
    <n v="0"/>
    <n v="297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0"/>
    <x v="4"/>
    <s v="Paula Ximena Henao Escobar"/>
    <s v="Prestar servicios profesionales especialiizados en el desarrollo de las actividades estrategicas de la Dirección General de la UAE Cuerpo Oficial de Bomberos de Bogotá"/>
    <s v="25 - contrato de prestacion de servicios profesionales"/>
    <n v="80111600"/>
    <n v="2"/>
    <n v="11"/>
    <n v="0"/>
    <n v="197876507"/>
    <x v="0"/>
    <s v="09 - contratación directa"/>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5"/>
    <s v="Paula Ximena Henao Escobar"/>
    <s v="Prestar servicios profesionales especializados en la Dirección General de la UAECOB en la organización de los temas relacionados con las comunicaciones estratégicas."/>
    <s v="25 - contrato de prestacion de servicios profesionales"/>
    <n v="80111600"/>
    <n v="2"/>
    <n v="11"/>
    <n v="0"/>
    <n v="167500000"/>
    <x v="0"/>
    <s v="09 - contratación directa"/>
    <x v="4"/>
    <x v="0"/>
    <x v="0"/>
    <x v="0"/>
    <x v="1"/>
    <s v="Servicios para la planeación y sistemas de gestión y comunicación estratégica"/>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m/>
    <x v="1"/>
    <x v="6"/>
    <s v="Jose Andres Ponce Caicedo"/>
    <s v="SGH - Prestar servicios profesionales especializados en el desarrollo de las actividades y de los diferentes procesos que tiene a cargo la Subdirección de Gestión Humana de la UAE Cuerpo Oficial de Bomberos de Bogotá"/>
    <s v="11 - orden de prestacion de servicios"/>
    <n v="80111600"/>
    <n v="1"/>
    <n v="11"/>
    <n v="0"/>
    <n v="87004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de servicios profesionales especializados para desarrollar actividades jurídicas en atención a los distintos requerimientos de la Subdirección de Gestión Humana."/>
    <s v="11 - orden de prestacion de servicios"/>
    <n v="80111600"/>
    <n v="1"/>
    <n v="11"/>
    <n v="0"/>
    <n v="87004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de servicios profesionales para desarrollar actividades jurídicas en atención a los distintos requerimientos de la Subdirección de Gestión Humana."/>
    <s v="11 - orden de prestacion de servicios"/>
    <n v="80111600"/>
    <n v="2"/>
    <n v="10"/>
    <n v="0"/>
    <n v="696036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de servicios profesionales para desarrollar actividades jurídicas relacionadas con la academia bomberil, recobro de incapacidades y procesos administrativos de la Subdirección de Gestión Humana."/>
    <s v="11 - orden de prestacion de servicios"/>
    <n v="80111600"/>
    <n v="2"/>
    <n v="11"/>
    <n v="0"/>
    <n v="63466882.599999994"/>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para el fortalecimiento trasversal del proceso de Academia."/>
    <s v="11 - orden de prestacion de servicios"/>
    <n v="80111600"/>
    <n v="2"/>
    <n v="11"/>
    <n v="0"/>
    <n v="53316357.599999994"/>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us servicios profesionales en los procesos de la Subdirección de Gestión Humana de la UAE Cuerpo Oficial de Bomberos."/>
    <s v="11 - orden de prestacion de servicios"/>
    <n v="80111600"/>
    <n v="3"/>
    <n v="10"/>
    <n v="0"/>
    <n v="57697166"/>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para apoyar el programa de desórdenes musculo esqueléticos de la UAE Cuerpo Oficial de Bomberos de Bogotá."/>
    <s v="11 - orden de prestacion de servicios"/>
    <n v="80111600"/>
    <n v="3"/>
    <n v="10"/>
    <n v="0"/>
    <n v="4292222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de apoyo en el sistema de gestión de seguridad y salud en el trabajo en la Subdirección de Gestión Humana de la UAE Cuerpo Oficial de Bomberos."/>
    <s v="11 - orden de prestacion de servicios"/>
    <n v="80111600"/>
    <n v="2"/>
    <n v="11"/>
    <n v="0"/>
    <n v="40613700.600000001"/>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us servicios profesionales en la Subdirección de Gestión Humana en temas de desarrollo organizacional."/>
    <s v="11 - orden de prestacion de servicios"/>
    <n v="80111600"/>
    <n v="2"/>
    <n v="11"/>
    <n v="0"/>
    <n v="696036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us servicios profesionales en la gestión contractual y presupuestal de la Subdirección de Gestión Humana de la UAE Cuerpo Oficial de Bomberos."/>
    <s v="11 - orden de prestacion de servicios"/>
    <n v="80111600"/>
    <n v="2"/>
    <n v="11"/>
    <n v="0"/>
    <n v="50520613"/>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a la Subdirección de Gestión Humana para el fortalecimiento y seguimiento del proceso de la escuela de formación bomberil."/>
    <s v="11 - orden de prestacion de servicios"/>
    <n v="80111600"/>
    <n v="2"/>
    <n v="11"/>
    <n v="0"/>
    <n v="696036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de la UAE Cuerpo Oficial de Bomberos en temas de liquidación de demandas y conciliaciones."/>
    <s v="11 - orden de prestacion de servicios"/>
    <n v="80111600"/>
    <n v="2"/>
    <n v="11"/>
    <n v="0"/>
    <n v="48873327.799999997"/>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para apoyar el seguimiento del sistema de gestión de seguridad y salud en el trabajo en la Subdirección de Gestión Humana."/>
    <s v="11 - orden de prestacion de servicios"/>
    <n v="80111600"/>
    <n v="2"/>
    <n v="11"/>
    <n v="0"/>
    <n v="522027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11 - orden de prestacion de servicios"/>
    <n v="80111600"/>
    <n v="2"/>
    <n v="11"/>
    <n v="0"/>
    <n v="38073169.200000003"/>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de apoyo  a los procesos de archivo en  Subdirección de Gestión Humana de la UAE Cuerpo Oficial de Bomberos de Bogotá D.C. "/>
    <s v="11 - orden de prestacion de servicios"/>
    <n v="80111600"/>
    <n v="3"/>
    <n v="10"/>
    <n v="0"/>
    <n v="31638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us servicios profesionales en el proceso de liquidación de demandas y conciliaciones administrativas para la Subdirección de Gestión Humana de la UAE Cuerpo Oficial de Bomberos."/>
    <s v="11 - orden de prestacion de servicios"/>
    <n v="80111600"/>
    <n v="2"/>
    <n v="11"/>
    <n v="0"/>
    <n v="62550435.200000003"/>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11 - orden de prestacion de servicios"/>
    <n v="80111600"/>
    <n v="2"/>
    <n v="11"/>
    <n v="0"/>
    <n v="53316357.599999994"/>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de la UAE Cuerpo Oficial de Bomberos en temas de liquidación de demandas y conciliaciones."/>
    <s v="11 - orden de prestacion de servicios"/>
    <n v="80111600"/>
    <n v="2"/>
    <n v="11"/>
    <n v="0"/>
    <n v="46599610.200000003"/>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us servicios profesionales en comunicación interna y externa para la Subdirección de Gestión Humana de la UAE Cuerpo Oficial de Bomberos de Bogotá"/>
    <s v="11 - orden de prestacion de servicios"/>
    <n v="80111600"/>
    <n v="2"/>
    <n v="11"/>
    <n v="0"/>
    <n v="754039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de apoyo a la gestión en cumplimiento de los planes institucionales de la Subdirección de Gestión Humana específicamente para desarrollo organizacional."/>
    <s v="11 - orden de prestacion de servicios"/>
    <n v="80111600"/>
    <n v="2"/>
    <n v="11"/>
    <n v="0"/>
    <n v="30045554"/>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Prestar servicios profesionales en la Subdirección de Gestión Humana de la UAE Cuerpo Oficial de Bomberos de Bogotá en las áreas de calidad de vida y desarrollo organizacional"/>
    <s v="11 - orden de prestacion de servicios"/>
    <n v="80111600"/>
    <n v="2"/>
    <n v="11"/>
    <n v="0"/>
    <n v="46599610.200000003"/>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de la UAE Cuerpo Oficial de Bomberos en temas de Administración de Personal."/>
    <s v="11 - orden de prestacion de servicios"/>
    <n v="80111600"/>
    <n v="2"/>
    <n v="11"/>
    <n v="0"/>
    <n v="59047054"/>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de apoyo en la Subdirección de Gestión Humana de la UAE Cuerpo Oficial de Bomberos en el proceso de ausentismos del personal."/>
    <s v="11 - orden de prestacion de servicios"/>
    <n v="80111600"/>
    <n v="2"/>
    <n v="11"/>
    <n v="0"/>
    <n v="4350225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11 - orden de prestacion de servicios"/>
    <n v="80111600"/>
    <n v="2"/>
    <n v="11"/>
    <n v="0"/>
    <n v="812042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en los diferentes procesos y procedimientos propios del área de nómina de la Unidad Administrativa del Cuerpo oficial de Bomberos."/>
    <s v="11 - orden de prestacion de servicios"/>
    <n v="80111600"/>
    <n v="2"/>
    <n v="11"/>
    <n v="0"/>
    <n v="87004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11 - orden de prestacion de servicios"/>
    <n v="80111600"/>
    <n v="3"/>
    <n v="10"/>
    <n v="0"/>
    <n v="84368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juridicos para desarrollar actividades en la Subdireccion de Gestion Humana y el area de academia. "/>
    <s v="11 - orden de prestacion de servicios"/>
    <n v="80111600"/>
    <n v="3"/>
    <n v="10"/>
    <n v="0"/>
    <n v="68549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de la UAE Cuerpo Oficial de Bomberos de Bogotá D.C. en lo relacionado con los diferentes procesos de archivo y trámites administrativos."/>
    <s v="11 - orden de prestacion de servicios"/>
    <n v="80111600"/>
    <n v="2"/>
    <n v="11"/>
    <n v="0"/>
    <n v="5916306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Prestar servicios profesionales en la Subdirección de Gestión Humana de la UAE Cuerpo Oficial de Bomberos Bogotá D.C. en lo relacionado con la consolidación y análisis de base de datos y constitución del presupuesto"/>
    <s v="11 - orden de prestacion de servicios"/>
    <n v="80111600"/>
    <n v="3"/>
    <n v="10"/>
    <n v="0"/>
    <n v="68549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para desarrollar actividades jurídicas relacionadas con los procesos de seguridad social y las diferentes situaciones administrativas de la Subdirección de Gestión Humana de la UAE Cuerpo oficial de Bomberos."/>
    <s v="11 - orden de prestacion de servicios"/>
    <n v="80111600"/>
    <n v="4"/>
    <n v="9"/>
    <n v="0"/>
    <n v="759312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de apoyo a la gestión en la Subdirección de Gestión Humana en las diferentes actividades logísticas relacionadas con  el proceso de Academia."/>
    <s v="11 - orden de prestacion de servicios"/>
    <n v="80111600"/>
    <n v="2"/>
    <n v="11"/>
    <n v="0"/>
    <n v="30045554"/>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de apoyo a la Gestion con actividades encaminadas al entrenamiento deportivo y fortalecimiento al respecto y la sana convivencia del personal uniformado, promoviendo el bienestar y sus competencias internas. "/>
    <s v="11 - orden de prestacion de servicios"/>
    <n v="80111600"/>
    <n v="3"/>
    <n v="10"/>
    <n v="0"/>
    <n v="395475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prestar servicios profesionales en los diferentes procesos de seguimiento presupuestal y contractual en el area de academia de la subdireccion"/>
    <s v="11 - orden de prestacion de servicios"/>
    <n v="80111600"/>
    <n v="2"/>
    <n v="11"/>
    <n v="0"/>
    <n v="754039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s diferentes actividades del  sistema de gestión de seguridad y salud en el trabajo y en vigilancia epidemiológica de la Subdirección de Gestión Humana. "/>
    <s v="11 - orden de prestacion de servicios"/>
    <n v="80111600"/>
    <n v="3"/>
    <n v="10"/>
    <n v="0"/>
    <n v="73822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us servicios profesionales en la gestión contractual y presupuestal de la Subdirección de Gestión Humana de la UAE Cuerpo Oficial de Bomberos."/>
    <s v="11 - orden de prestacion de servicios"/>
    <n v="80111600"/>
    <n v="2"/>
    <n v="11"/>
    <n v="0"/>
    <n v="50520613"/>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11 - orden de prestacion de servicios"/>
    <n v="80111600"/>
    <n v="3"/>
    <n v="10"/>
    <n v="0"/>
    <n v="5273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11 - orden de prestacion de servicios"/>
    <n v="80111600"/>
    <n v="3"/>
    <n v="10"/>
    <n v="0"/>
    <n v="58003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en la Subdirección de Gestión Humana de la UAE Cuerpo Oficial de Bomberos en temas de liquidación de demandas y conciliaciones"/>
    <s v="11 - orden de prestacion de servicios"/>
    <n v="80111600"/>
    <n v="3"/>
    <n v="10"/>
    <n v="0"/>
    <n v="56748026"/>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Apoyo en la proyección y elaboración de actas técnicas de los diferentes comités y comisiones de personal, en los cuales la subdirección de gestión humana tenga participación o ejerza la secretaria técnica”"/>
    <s v="11 - orden de prestacion de servicios"/>
    <n v="80111600"/>
    <n v="3"/>
    <n v="10"/>
    <n v="0"/>
    <n v="32806496.800000001"/>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profesionales para apoyar el programa de riesgo psicosocial y diferentes  actividades de seguridad y salud en el trabajo en la Subdirección de Gestión Humana"/>
    <s v="11 - orden de prestacion de servicios"/>
    <n v="80111600"/>
    <n v="3"/>
    <n v="10"/>
    <n v="0"/>
    <n v="57697166"/>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servicios en la subdireccion de gestion humana "/>
    <s v="11 - orden de prestacion de servicios"/>
    <n v="80111600"/>
    <n v="2"/>
    <n v="11"/>
    <n v="0"/>
    <n v="43390578.200000003"/>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Prestar servicios profesionales en la Subdirección de Gestión Humana de la UAE Cuerpo Oficial de Bomberos en el proceso de ausentismo , recobro de incapacidades, y los subprocesos directamente relacionados."/>
    <s v="11 - orden de prestacion de servicios"/>
    <n v="80111600"/>
    <n v="2"/>
    <n v="10"/>
    <n v="0"/>
    <n v="62216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los servicios de capacitación, formación y entrenamiento en cursos especializado para Bomberos necesarios para el desarrollo de estos procesos para el personal operativo y administrativo de la Academia UAECOB en el marco del PIC"/>
    <s v="11 - orden de prestacion de servicios"/>
    <s v="86101600, 86101700, 86101800, 86111600, 86141500,  86121800, 80111500,86131800"/>
    <n v="3"/>
    <n v="6"/>
    <n v="0"/>
    <n v="50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los servicios de capacitación, formación y entrenamiento en cursos especializado para Bomberos  en OPERADORES DE GRUAS, necesario para el desarrollo de estos procesos para el personal operativo y administrativo de la Academia UAECOB "/>
    <s v="11 - orden de prestacion de servicios"/>
    <s v="86101600, 86101700, 86101800, 86111600, 86141500,  86121800, 80111500"/>
    <n v="3"/>
    <n v="4"/>
    <n v="0"/>
    <n v="50000000"/>
    <x v="0"/>
    <s v="04 - contratación mínima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Prestar los servicios de capacitación, formación y entrenamiento en cursos especializado para Bomberos en BUZO DE SEGURIDAD PUBLICA, necesario para el desarrollo de estos procesos para el personal operativo y administrativo  de la Academia UAECOB "/>
    <s v="11 - orden de prestacion de servicios"/>
    <s v="86101600, 86101700, 86101800, 86111600, 86141500,  86121800, 80111500"/>
    <n v="3"/>
    <n v="4"/>
    <n v="0"/>
    <n v="20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Adquisición de elementos, herramientas y accesorios necesario para el desarrollo de entrenamiento rescate con cuerdas, rescate vehicular y rescate urbano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15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Adquisición de elementos, herramientas y accesorios necesario para el desarrollo de entrenamiento APH - DORSOS Y MANIQUIES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30000000"/>
    <x v="0"/>
    <s v="04 - contratación mínima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Adquisición de elementos, herramientas y accesorios para  EQUIPAMIENTO DE MAQUINAS E INCENDIOS necesario para el desarrollo de entrenamiento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30000000"/>
    <x v="0"/>
    <s v="04 - contratación mínima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Adquisicion y adecuacion de escenarios necesario para el desarrollo de entrenamiento USAR de la Academia UAECOB"/>
    <s v="08 - contrato de suministro"/>
    <s v="72121100, 24101600, 30131500, 31371300, 30101500, 30101700, 30103600, 95121633, 30103619, 73121600, 73121500, 30101704, 30101504"/>
    <n v="3"/>
    <n v="4"/>
    <n v="0"/>
    <n v="8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
    <s v="11 - orden de prestacion de servicios"/>
    <s v="80101500;80111500;86132000;93151500"/>
    <n v="3"/>
    <n v="4"/>
    <n v="0"/>
    <n v="150000000"/>
    <x v="0"/>
    <s v="02 - selec. abrev. menor cuantí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Garantizar los Recursos para movilización del Personal para emergencias"/>
    <s v="03 - contrato de prestacion de servicios"/>
    <n v="90121800"/>
    <n v="2"/>
    <n v="11"/>
    <n v="0"/>
    <n v="50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1"/>
    <x v="6"/>
    <s v="Jose Andres Ponce Caicedo"/>
    <s v="SGH - Garantizar los recursos para viáticos y tiquetes del personal"/>
    <s v="03 - contrato de prestacion de servicios"/>
    <n v="90121800"/>
    <n v="2"/>
    <n v="11"/>
    <n v="0"/>
    <n v="150000000"/>
    <x v="0"/>
    <s v="09 - contratación directa"/>
    <x v="5"/>
    <x v="0"/>
    <x v="1"/>
    <x v="1"/>
    <x v="2"/>
    <s v="Servicio de formación en gestión del riesgo de incendios para el personal UAECOB"/>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m/>
    <x v="2"/>
    <x v="6"/>
    <s v="Jose Andres Ponce Caicedo"/>
    <s v="Realizar los exámenes Médicos Ocupacionales para el personal de la UAECOB"/>
    <s v="03 - contrato de prestacion de servicios"/>
    <s v="85121503;85121603;85121604;85121608;85121610;85121611;85121612;85121702;85122201"/>
    <n v="3"/>
    <n v="9"/>
    <n v="0"/>
    <n v="302388000"/>
    <x v="1"/>
    <s v="02 - selec. abrev. menor cuantía"/>
    <x v="6"/>
    <x v="1"/>
    <x v="2"/>
    <x v="2"/>
    <x v="3"/>
    <s v="N/A"/>
    <s v="N/A-N/A"/>
    <x v="5"/>
    <s v="N/A"/>
    <s v="N/A_N/A"/>
    <s v="N/A-N/A N/A_N/A"/>
    <x v="5"/>
    <x v="5"/>
    <x v="0"/>
    <s v="Si Secop "/>
  </r>
  <r>
    <m/>
    <x v="2"/>
    <x v="6"/>
    <s v="Jose Andres Ponce Caicedo"/>
    <s v="INCENTIVOS"/>
    <s v="12 - resolucion"/>
    <s v="N/A"/>
    <n v="9"/>
    <n v="9"/>
    <n v="0"/>
    <n v="179741000"/>
    <x v="1"/>
    <s v="91 - n/a acto administrativo (resolución, decreto, acuerdo, etc.)"/>
    <x v="6"/>
    <x v="1"/>
    <x v="2"/>
    <x v="2"/>
    <x v="3"/>
    <s v="N/A"/>
    <s v="N/A-N/A"/>
    <x v="5"/>
    <s v="N/A"/>
    <s v="N/A_N/A"/>
    <s v="N/A-N/A N/A_N/A"/>
    <x v="5"/>
    <x v="5"/>
    <x v="0"/>
    <s v="Si Secop "/>
  </r>
  <r>
    <m/>
    <x v="2"/>
    <x v="6"/>
    <s v="Jose Andres Ponce Caicedo"/>
    <s v="Contratar la Prestación de Servicios para desarrollar el Plan de Bienestar de la UAE Cuerpo Oficial de Bomberos para la Vigencia 2024."/>
    <s v="03 - contrato de prestacion de servicios"/>
    <s v="90101600;90111600;90141700;90151700"/>
    <n v="3"/>
    <n v="8"/>
    <n v="0"/>
    <n v="1620259000"/>
    <x v="1"/>
    <s v="09 - contratación directa"/>
    <x v="6"/>
    <x v="1"/>
    <x v="2"/>
    <x v="2"/>
    <x v="3"/>
    <s v="N/A"/>
    <s v="N/A-N/A"/>
    <x v="5"/>
    <s v="N/A"/>
    <s v="N/A_N/A"/>
    <s v="N/A-N/A N/A_N/A"/>
    <x v="5"/>
    <x v="5"/>
    <x v="0"/>
    <s v="Si Secop "/>
  </r>
  <r>
    <m/>
    <x v="2"/>
    <x v="6"/>
    <s v="Jose Andres Ponce Caicedo"/>
    <s v="Contratar elementos de protección personal de acuerdo con las diferentes visitas de las estaciones según el sistema de gestión de salud ocupacional"/>
    <s v="03 - contrato de prestacion de servicios"/>
    <s v="46181900;46181901"/>
    <n v="3"/>
    <n v="4"/>
    <n v="0"/>
    <n v="61199000"/>
    <x v="1"/>
    <s v="02 - selec. abrev. menor cuantía"/>
    <x v="6"/>
    <x v="1"/>
    <x v="2"/>
    <x v="2"/>
    <x v="3"/>
    <s v="N/A"/>
    <s v="N/A-N/A"/>
    <x v="5"/>
    <s v="N/A"/>
    <s v="N/A_N/A"/>
    <s v="N/A-N/A N/A_N/A"/>
    <x v="5"/>
    <x v="5"/>
    <x v="0"/>
    <s v="Si Secop "/>
  </r>
  <r>
    <m/>
    <x v="1"/>
    <x v="7"/>
    <s v="OMER MAURICIO RIVERA RUIZ "/>
    <s v="Suministro de llantas y  prestación del servicio de instalación, alineación, balanceo y conexos a los vehículos del parque automotor de la U.A.E. Cuerpo Oficial de Bomberos de Bogotá - SBLG"/>
    <s v="03 - contrato de prestacion de servicios"/>
    <n v="25172500"/>
    <n v="2"/>
    <n v="12"/>
    <n v="0"/>
    <n v="150000000"/>
    <x v="0"/>
    <s v="03 - selec. abrev. subasta invers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Prestar el servicio de mantenimiento preventivo y correctivo, incluyendo el suministro de repuestos, insumos y mano de obra especializada para las motobombas forestales FOX, propiedad de la Unidad Administrativa Especial Cuerpo Oficial de Bomberos de Bogotá D.C. (UAECOB). - SBLG"/>
    <s v="03 - contrato de prestacion de servicios"/>
    <n v="46161600"/>
    <n v="2"/>
    <n v="12"/>
    <n v="0"/>
    <n v="10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Prestar el servicio de mantenimiento preventivo y correctivo, de latonería y pintura, incluyendo el suministro de repuestos, insumos y mano de obra especializada para los vehículos pertenecientes al parque automotor de la UAE Cuerpo Oficial de Bomberos de Bogotá DC lote I y II - SBLG"/>
    <s v="17 - contrato de mantenimiento"/>
    <n v="78181500"/>
    <n v="4"/>
    <n v="12"/>
    <n v="0"/>
    <n v="4950000000"/>
    <x v="0"/>
    <s v="01 - licitación públic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m/>
    <x v="1"/>
    <x v="7"/>
    <s v="OMER MAURICIO RIVERA RUIZ "/>
    <s v="Proveer el suministro de elementos de bioseguridad e insumos médicos básicos y otros para la atención de emergencias. - SBLG"/>
    <s v="08 - contrato de suministro"/>
    <s v="42141501;42141502;42141503;42142101;42142103;42142105;42142108;42172010;42172013;42172016;42172201;42281502;42291902"/>
    <n v="2"/>
    <n v="12"/>
    <n v="0"/>
    <n v="65000000"/>
    <x v="0"/>
    <s v="02 - selec. abrev. menor cuantí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4"/>
    <s v="Si Secop "/>
  </r>
  <r>
    <m/>
    <x v="1"/>
    <x v="7"/>
    <s v="OMER MAURICIO RIVERA RUIZ "/>
    <s v="Suministro de alimentación,  hidratación  y raciones para el cuerpo operativo en la atención de emergencias, entrenamientos, capacitaciones y actividades de prevención- - SBLG"/>
    <s v="08 - contrato de suministro"/>
    <s v="90101800;90101600;50192700;50112000;50202311;50201709;50161509;50192110;93131602"/>
    <n v="5"/>
    <n v="7"/>
    <n v="0"/>
    <n v="380000000"/>
    <x v="0"/>
    <s v="03 - selec. abrev. subasta invers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5"/>
    <s v="Si Secop "/>
  </r>
  <r>
    <m/>
    <x v="1"/>
    <x v="7"/>
    <s v="OMER MAURICIO RIVERA RUIZ "/>
    <s v="Suministrar combustible para los vehículos, y equipos especializados de la U.A.E. Cuerpo Oficial de Bomberos Bogotá dentro y fuera del perímetro del distrito capital de la  - SBLG"/>
    <s v="08 - contrato de suministro"/>
    <n v="15101500"/>
    <n v="2"/>
    <n v="12"/>
    <n v="0"/>
    <n v="1080000000"/>
    <x v="0"/>
    <s v="17 - acuerdo marco de precios"/>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6"/>
    <s v="Si Secop "/>
  </r>
  <r>
    <m/>
    <x v="1"/>
    <x v="7"/>
    <s v="OMER MAURICIO RIVERA RUIZ "/>
    <s v="Contratar el suministro de alimentación para los caninos del cuerpo oficial y animales rescatados por la U.A.E. del Cuerpo Oficial de Bomberos de Bogotá – . - SBLG"/>
    <s v="08 - contrato de suministro"/>
    <s v="10121801;10121802;10121602 "/>
    <n v="2"/>
    <n v="12"/>
    <n v="0"/>
    <n v="100000000"/>
    <x v="0"/>
    <s v="03 - selec. abrev. subasta invers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7"/>
    <s v="Si Secop "/>
  </r>
  <r>
    <m/>
    <x v="1"/>
    <x v="7"/>
    <s v="OMER MAURICIO RIVERA RUIZ "/>
    <s v="Suministrar los repuestos, accesorios e insumos de los equipos de rescate vehicular liviano y pesado marca LUKAS-  - SBLG"/>
    <s v="08 - contrato de suministro"/>
    <s v="23191200; 23153100; 23271800; 26121600; 27131600; 26101700; 31162800; 31163000; 31163100; 31171500; 31171700; 31191500; 31201600; 40141700; 31121700; 26111700"/>
    <n v="2"/>
    <n v="12"/>
    <n v="0"/>
    <n v="12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
    <s v="27 - contrato de prestacion de servicios de mantenimiento"/>
    <s v="72101500;72154200"/>
    <n v="2"/>
    <n v="12"/>
    <n v="0"/>
    <n v="12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Suministrar repuestos, accesorios e insumos para los equipos menores  y transversales de propiedad de la UAECOB. - SBLG"/>
    <s v="08 - contrato de suministro"/>
    <s v="31261500; 31161500; 31161600; 31162300; 31162800; 31171500; 31171700; 39121600; 27121600 "/>
    <n v="3"/>
    <n v="10"/>
    <n v="0"/>
    <n v="150000000"/>
    <x v="0"/>
    <s v="03 - selec. abrev. subasta invers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Prestación de servicios médicos veterinarios, con suministro de medicamentos e insumos veterinarios y otros, para los caninos de la U.A.E. Cuerpo Oficial de Bomberos de Bogotá -  - SBLG"/>
    <s v="03 - contrato de prestacion de servicios"/>
    <s v="70122002; 70122005; 70122006; 70122007; 70122008; 70122009; 70122010"/>
    <n v="3"/>
    <n v="12"/>
    <n v="0"/>
    <n v="40000000"/>
    <x v="0"/>
    <s v="04 - contratación mínima cuantí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7"/>
    <s v="Si Secop "/>
  </r>
  <r>
    <m/>
    <x v="1"/>
    <x v="7"/>
    <s v="OMER MAURICIO RIVERA RUIZ "/>
    <s v="Adquisición de concentrado de espuma, mantenimiento y recarga de extintores, cilindros y tanques de las maquinas extintoras de la UAECOB.   LOTE I Y LOTE II - SBLG"/>
    <s v="08 - contrato de suministro"/>
    <n v="72101509"/>
    <n v="2"/>
    <n v="12"/>
    <n v="0"/>
    <n v="250000000"/>
    <x v="0"/>
    <s v="03 - selec. abrev. subasta invers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2"/>
    <s v="Si Secop "/>
  </r>
  <r>
    <m/>
    <x v="1"/>
    <x v="7"/>
    <s v="OMER MAURICIO RIVERA RUIZ "/>
    <s v="Suministro de herramientas, equipos, accesorios y elementos de ferreteríay otros insumos para garantizar la preparación y atención de emergencias de la U.A.E. Cuerpo Oficial de Bomberos de Bogotá –  SBLG"/>
    <s v="06 - contrato de compraventa"/>
    <s v="39121321;31162800;39121700"/>
    <n v="1"/>
    <n v="12"/>
    <n v="0"/>
    <n v="305000000"/>
    <x v="0"/>
    <s v="03 - selec. abrev. subasta invers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Prestación del servicio de mantenimiento preventivo y correctivo de los equipos de respiración autónoma interspiro propiedad de la UAECOB, incluido el suministro de repuestos, insumos y mano de obra especializada  - SBLG"/>
    <s v="03 - contrato de prestacion de servicios"/>
    <n v="72101509"/>
    <n v="2"/>
    <n v="12"/>
    <n v="0"/>
    <n v="15086432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Prestar el servicio de mantenimiento preventivo y correctivo de los Equipos de Rescate Vehicular HOLMATRO propiedad de la UAECOB, incluido el suministro de repuestos, insumos y mano de obra especializada -  - SBLG"/>
    <s v="08 - contrato de suministro"/>
    <s v="72101509;46191600"/>
    <n v="3"/>
    <n v="12"/>
    <n v="0"/>
    <n v="10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Prestar el servicio de mantenimiento preventivo y correctivo de los compresores BAUER propiedad de la U.A.E. Cuerpo Oficial de Bomberos de Bogotá, incluido el suministro de repuestos, insumos y mano de obra especializada.  - SBLG"/>
    <s v="03 - contrato de prestacion de servicios"/>
    <s v="40151601;40151802"/>
    <n v="3"/>
    <n v="12"/>
    <n v="0"/>
    <n v="100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Prestar el servicio de mantenimiento preventivo y correctivo de los Equipos acuaticos propiedad de la U.A.E. Cuerpo Oficial de Bomberos de Bogotá, incluido el suministro de repuestos, insumos y mano de obra especializada.  - SBLG"/>
    <s v="03 - contrato de prestacion de servicios"/>
    <s v="40151601;40151802"/>
    <n v="2"/>
    <n v="12"/>
    <n v="0"/>
    <n v="100000000"/>
    <x v="0"/>
    <s v="03 - selec. abrev. subasta invers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2"/>
    <s v="Si Secop "/>
  </r>
  <r>
    <m/>
    <x v="1"/>
    <x v="7"/>
    <s v="OMER MAURICIO RIVERA RUIZ "/>
    <s v="Mantenimiento y actulizacion de elementos para la atencion de emergencias, rescate y salvamento  acuatico  (Trajes de buceo) - SBLG"/>
    <s v="03 - contrato de prestacion de servicios"/>
    <s v="40151601;40151802"/>
    <n v="2"/>
    <n v="12"/>
    <n v="0"/>
    <n v="50000000"/>
    <x v="0"/>
    <s v="04 - contratación mínima cuantí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4"/>
    <s v="Si Secop "/>
  </r>
  <r>
    <m/>
    <x v="1"/>
    <x v="7"/>
    <s v="OMER MAURICIO RIVERA RUIZ "/>
    <s v="Contratar la prestación de servicios de apoyo a la gestión técnica en la evaluación, manutención y alistamiento de los equipos industriales y/o combustión a cargo de la Subdirección Logística – . - SBLG"/>
    <s v="26 - contrato de prestacion de servicios de apoyo a la gestion"/>
    <n v="80111600"/>
    <n v="2"/>
    <n v="11"/>
    <n v="0"/>
    <n v="341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m/>
    <x v="1"/>
    <x v="7"/>
    <s v="OMER MAURICIO RIVERA RUIZ "/>
    <s v="Prestación de servicios profesionales en el apoyo jurídico relacionado a la gestión contractual y administrativa de la subdirección Logística- , de acuerdo con los lineamientos internos de la UAECOB.  - SBLG"/>
    <s v="25 - contrato de prestacion de servicios profesionales"/>
    <n v="80111600"/>
    <n v="2"/>
    <n v="11"/>
    <n v="0"/>
    <n v="44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para el control y seguimiento, de las actividades derivadas de la gestión contractual, en las etapas pre-contractual y post-contractual a cargo de la Subdirección Logística. . - SBLG"/>
    <s v="25 - contrato de prestacion de servicios profesionales"/>
    <n v="80111600"/>
    <n v="2"/>
    <n v="10"/>
    <n v="0"/>
    <n v="8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de apoyo a la gestión en actividades administrativas y documentales que se desarrollen en la Subdirección Logística – . - SBLG"/>
    <s v="26 - contrato de prestacion de servicios de apoyo a la gestion"/>
    <n v="80111600"/>
    <n v="2"/>
    <n v="10"/>
    <n v="0"/>
    <n v="378952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para apoyar la gestión financiera y presupuestal de los proyectos y planes a cargo de la Subdirección Logística - .  - SBLG"/>
    <s v="25 - contrato de prestacion de servicios profesionales"/>
    <n v="80111600"/>
    <n v="2"/>
    <n v="10"/>
    <n v="0"/>
    <n v="52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de apoyo a la gestión en el seguimiento, control y finalización del trámite de siniestros a cargo de la Subdirección Logística - SBLG"/>
    <s v="26 - contrato de prestacion de servicios de apoyo a la gestion"/>
    <n v="80111600"/>
    <n v="2"/>
    <n v="10"/>
    <n v="0"/>
    <n v="31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en la formulación e implementación de estrategias de comunicación, capacitación y gestión administrativa que promueva el uso y apropiación de los programas desarrollados en cada una de las lineas de la  Subdirección Logística -  - SBLG"/>
    <s v="25 - contrato de prestacion de servicios profesionales"/>
    <n v="80111600"/>
    <n v="2"/>
    <n v="10"/>
    <n v="0"/>
    <n v="6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en la definición y gestión de procedimientos, lineamientos ambientales y de SST de los procesos, así como del sistema de Gestión de Calidad . – SBGL - SBLG"/>
    <s v="25 - contrato de prestacion de servicios profesionales"/>
    <n v="80111600"/>
    <n v="2"/>
    <n v="11"/>
    <n v="0"/>
    <n v="60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de apoyo a la gestión en el proceso de mantenimiento del equipo menor a cargo de la Subdirección Logística --. - SBLG"/>
    <s v="26 - contrato de prestacion de servicios de apoyo a la gestion"/>
    <n v="80111600"/>
    <n v="2"/>
    <n v="11"/>
    <n v="0"/>
    <n v="385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m/>
    <x v="1"/>
    <x v="7"/>
    <s v="OMER MAURICIO RIVERA RUIZ "/>
    <s v="Prestar los servicios profesionales para apoyar la implementación, sostenibilidad y seguimiento al programa de seguridad vial PESV, así como a los demás programas que se requieran y estén a cargo de la Subdirección Logística - . - SBLG"/>
    <s v="25 - contrato de prestacion de servicios profesionales"/>
    <n v="80111600"/>
    <n v="2"/>
    <n v="11"/>
    <n v="0"/>
    <n v="60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en apoyo a la política de Compras y Contratación Pública del Modelo Integrado de Planeación y Gestión, para la gestión de los aspectos jurídicos de la Subdirección Logística -. - SBLG"/>
    <s v="25 - contrato de prestacion de servicios profesionales"/>
    <n v="80111600"/>
    <n v="2"/>
    <n v="10"/>
    <n v="0"/>
    <n v="8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 como conductor para apoyar en la gestión administrativa y logística de la Subdirección Logistica- . - SBLG"/>
    <s v="26 - contrato de prestacion de servicios de apoyo a la gestion"/>
    <n v="80111600"/>
    <n v="2"/>
    <n v="11"/>
    <n v="0"/>
    <n v="3484096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para apoyar en los diferentes trámites administrativos, documental e inventario de la Subdirección Logística – .  - SBLG"/>
    <s v="25 - contrato de prestacion de servicios profesionales"/>
    <n v="80111600"/>
    <n v="2"/>
    <n v="11"/>
    <n v="0"/>
    <n v="60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en temas transversales de los procesos de planeación, logísticos, administrativos y financieros que se deriven de las competencias a cargo de la Subdirección Logística - .  - SBLG"/>
    <s v="25 - contrato de prestacion de servicios profesionales"/>
    <n v="80111600"/>
    <n v="2"/>
    <n v="10"/>
    <n v="0"/>
    <n v="85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Contrato de Prestación de servicios de apoyo a la gestión en_x000a_actividades Técnicas, administrativas y documentales de la_x000a_Subdirección Logística -  - SBLG"/>
    <s v="26 - contrato de prestacion de servicios de apoyo a la gestion"/>
    <n v="80111600"/>
    <n v="2"/>
    <n v="10"/>
    <n v="0"/>
    <n v="33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m/>
    <x v="1"/>
    <x v="7"/>
    <s v="OMER MAURICIO RIVERA RUIZ "/>
    <s v="Prestar servicios de apoyo a la gestión en el seguimiento y control de los suministros y consumibles garantizando la disponibilidad para la atención de emergencias  -. - SBLG"/>
    <s v="26 - contrato de prestacion de servicios de apoyo a la gestion"/>
    <n v="80111600"/>
    <n v="2"/>
    <n v="11"/>
    <n v="0"/>
    <n v="3542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 de apoyo a la gestión para acompañar a la subdirección logística en el seguimiento técnico y administrativo del mantenimiento de los vehículos pertenecientes al parque automotor de la UAECOB. - SBLG"/>
    <s v="26 - contrato de prestacion de servicios de apoyo a la gestion"/>
    <n v="80111600"/>
    <n v="2"/>
    <n v="11"/>
    <n v="0"/>
    <n v="363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de apoyo a la gestión como  conductor para realizar el transporte de personas, materiales y alimentos de acuerdo a las necesidades e instrucciones de la Subdirección Logística - SBLG"/>
    <s v="26 - contrato de prestacion de servicios de apoyo a la gestion"/>
    <n v="80111600"/>
    <n v="2"/>
    <n v="10"/>
    <n v="0"/>
    <n v="31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para la gestión y seguimiento administrativo, técnico, operativo y de control del proceso de mantenimiento del parque automotor, a cargo de la Subdirección Logística, con el objetivo de garantizar su operatividad -  - SBLG"/>
    <s v="25 - contrato de prestacion de servicios profesionales"/>
    <n v="80111600"/>
    <n v="2"/>
    <n v="11"/>
    <n v="0"/>
    <n v="968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m/>
    <x v="1"/>
    <x v="7"/>
    <s v="OMER MAURICIO RIVERA RUIZ "/>
    <s v="Prestación de servicios de apoyo a la gestión en la recepción, trámite, gestión y resolución de todas las incidencias o solicitudes reportadas a través de la herramienta de la mesa logística de la Subdirección Logística de la UAECOB. – . - SBLG"/>
    <s v="26 - contrato de prestacion de servicios de apoyo a la gestion"/>
    <n v="80111600"/>
    <n v="2"/>
    <n v="10"/>
    <n v="0"/>
    <n v="32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en la seguimiento,verificación y control administrativo financiero de los procesos contractuales en la etapa de ejecución a cargo de la Subdirección Logistica – . - SBLG"/>
    <s v="25 - contrato de prestacion de servicios profesionales"/>
    <n v="80111600"/>
    <n v="2"/>
    <n v="11"/>
    <n v="0"/>
    <n v="6798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en el control legal de los procesos y acciones, especialmente la gestión contractual requerida por la Subdirección Logística -  - SBLG"/>
    <s v="25 - contrato de prestacion de servicios profesionales"/>
    <n v="80111600"/>
    <n v="2"/>
    <n v="11"/>
    <n v="0"/>
    <n v="10197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para realizar el seguimiento y monitoreo a los diferentes procesos y procedimientos del equipo menor a cargo de la Subdirección Logística -  - SBLG"/>
    <s v="25 - contrato de prestacion de servicios profesionales"/>
    <n v="80111600"/>
    <n v="2"/>
    <n v="11"/>
    <n v="0"/>
    <n v="4267952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para el seguimiento y control a los insumos y suministros de la Subdirección Logística.  - SBLG"/>
    <s v="25 - contrato de prestacion de servicios profesionales"/>
    <n v="80111600"/>
    <n v="2"/>
    <n v="11"/>
    <n v="0"/>
    <n v="473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en la administración, gestión integral y mantenimiento del equipo menor a cargo de la Subdirección Logística -. - SBLG"/>
    <s v="25 - contrato de prestacion de servicios profesionales"/>
    <n v="80111600"/>
    <n v="2"/>
    <n v="11"/>
    <n v="0"/>
    <n v="88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m/>
    <x v="1"/>
    <x v="7"/>
    <s v="OMER MAURICIO RIVERA RUIZ "/>
    <s v="Prestar servicios profesionales en la gestión administrativa, contractual y financiera del mantenimiento de los vehículos pertenecientes parque automotor de la Subdirección Logística - . - SBLG"/>
    <s v="25 - contrato de prestacion de servicios profesionales"/>
    <n v="80111600"/>
    <n v="2"/>
    <n v="11"/>
    <n v="0"/>
    <n v="60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de apoyo a la gestión para la organización, clasificación, foliación, digitalización e indexación de documentos de la Subdirección Logística - , en el marco del modelo integrado de planeación y gestión. - SBLG"/>
    <s v="26 - contrato de prestacion de servicios de apoyo a la gestion"/>
    <n v="80111600"/>
    <n v="2"/>
    <n v="11"/>
    <n v="0"/>
    <n v="341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para la gestión administrativa de las herramientas tecnológicas de la Subdirección Logística asociados a la mesa logística -  - SBLG"/>
    <s v="25 - contrato de prestacion de servicios profesionales"/>
    <n v="80111600"/>
    <n v="2"/>
    <n v="11"/>
    <n v="0"/>
    <n v="44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de apoyo a la gestión para seguimiento y control admistrativos y financieros de los insumos, suministros y consumibles a cargo de la Subdirección logística.  -  - SBLG"/>
    <s v="26 - contrato de prestacion de servicios de apoyo a la gestion"/>
    <n v="80111600"/>
    <n v="2"/>
    <n v="11"/>
    <n v="0"/>
    <n v="38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como residente de talleres para gestionar y garantizar el funcionamiento y operación del parque automotor asignado a la  Subdirección Logística - . - SBLG"/>
    <s v="25 - contrato de prestacion de servicios profesionales"/>
    <n v="80111600"/>
    <n v="2"/>
    <n v="11"/>
    <n v="0"/>
    <n v="8173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m/>
    <x v="1"/>
    <x v="7"/>
    <s v="OMER MAURICIO RIVERA RUIZ "/>
    <s v="Prestar servicios de apoyo a la gestión para realizar seguimiento y control en el analisis de datos de los diferentes aplicativos tecnologicos de la Subdirección Logistica.   - SBLG"/>
    <s v="26 - contrato de prestacion de servicios de apoyo a la gestion"/>
    <n v="80111600"/>
    <n v="2"/>
    <n v="11"/>
    <n v="0"/>
    <n v="352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para acompañar a la Subdirección logística, en el diseño, implementación, reporte y monitoreo de los diferentes planes, programas, proyectos administrativos, financieros, y funciones a cargo de la subdirección -   - SBLG"/>
    <s v="25 - contrato de prestacion de servicios profesionales"/>
    <n v="80111600"/>
    <n v="2"/>
    <n v="10"/>
    <n v="0"/>
    <n v="927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en el seguimiento y gestión de los insumos y suministros a cargo de la subdirección logística garantizando la disponibilidad para la atención de emergencias   - SBLG"/>
    <s v="25 - contrato de prestacion de servicios profesionales"/>
    <n v="80111600"/>
    <n v="2"/>
    <n v="11"/>
    <n v="0"/>
    <n v="82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en la planificación, control y seguimiento de los insumos y suministros para la atención de emergencias  - SBLG"/>
    <s v="25 - contrato de prestacion de servicios profesionales"/>
    <n v="80111600"/>
    <n v="2"/>
    <n v="11"/>
    <n v="0"/>
    <n v="71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 - SBLG"/>
    <s v="25 - contrato de prestacion de servicios profesionales"/>
    <n v="80111600"/>
    <n v="2"/>
    <n v="11"/>
    <n v="0"/>
    <n v="66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de apoyo en la gestión documental, física y digital, administrando y diligenciando las bases de datos, y demás documentos a cargo de la Subdirección logística. -, en el marco del modelo integrado de planeación y gestión. - SBLG"/>
    <s v="26 - contrato de prestacion de servicios de apoyo a la gestion"/>
    <n v="80111600"/>
    <n v="2"/>
    <n v="11"/>
    <n v="0"/>
    <n v="33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en la proyección, impulso, sustentación y control de las etapas precontractuales, contractuales y postcontractuales  que desarrolle la Subdirección Logística en el ámbito de su competencia.-  - SBLG"/>
    <s v="25 - contrato de prestacion de servicios profesionales"/>
    <n v="80111600"/>
    <n v="2"/>
    <n v="11"/>
    <n v="0"/>
    <n v="682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de apoyo a la gestión en el manejo de las herramientas tecnológicas a cargo de la Subdirección Logística, y en diligenciamiento, seguimiento y control de las herramientas de gestión asociadas a la mesa logística. –  - SBLG"/>
    <s v="26 - contrato de prestacion de servicios de apoyo a la gestion"/>
    <n v="80111600"/>
    <n v="2"/>
    <n v="11"/>
    <n v="0"/>
    <n v="33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para realizar seguimiento y control de los diferentes procesos administrativos a cargo de la Subdirección Logística - , en el marco del modelo integrado de planeación y gestión. - SBLG"/>
    <s v="25 - contrato de prestacion de servicios profesionales"/>
    <n v="80111600"/>
    <n v="2"/>
    <n v="11"/>
    <n v="0"/>
    <n v="6798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de seguimiento operativo del equipo menor a través del, monitoreo, la programación y cumplimiento de los mantenimientos preventivos y correctivos del equipo menor.  - SBLG"/>
    <s v="25 - contrato de prestacion de servicios profesionales"/>
    <n v="80111600"/>
    <n v="2"/>
    <n v="11"/>
    <n v="0"/>
    <n v="5500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m/>
    <x v="1"/>
    <x v="7"/>
    <s v="OMER MAURICIO RIVERA RUIZ "/>
    <s v="Prestar servicios profesionales en las actividades administrativas y financieras que requieran los procesos de la Subdirección Logística-  - SBLG"/>
    <s v="25 - contrato de prestacion de servicios profesionales"/>
    <n v="80111600"/>
    <n v="2"/>
    <n v="11"/>
    <n v="0"/>
    <n v="418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los servicios profesionales para la gestión, financiera de los   proyectos y procesos de la Subdirección - , en el marco del modelo integrado de planeación y gestión. - SBLG"/>
    <s v="25 - contrato de prestacion de servicios profesionales"/>
    <n v="80111600"/>
    <n v="2"/>
    <n v="11"/>
    <n v="0"/>
    <n v="66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para el seguimiento y gestión de las actividades establecidas en los planes de acción y estratégicos; así como, de los procedimientos administrativos y financieros propios de Subdirección Logística - , en el marco del modelo integrado de planeación y gestión. - SBLG"/>
    <s v="25 - contrato de prestacion de servicios profesionales"/>
    <n v="80111600"/>
    <n v="2"/>
    <n v="11"/>
    <n v="0"/>
    <n v="825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técnicos y administrativos en el seguimiento y control en los diferentes procesos y procedimiemtos incluyendo el sistema de Gestión ambiental de la Subdirección Logística . -  SBLG"/>
    <s v="25 - contrato de prestacion de servicios profesionales"/>
    <n v="80111600"/>
    <n v="2"/>
    <n v="11"/>
    <n v="0"/>
    <n v="4642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de apoyo a la gestión administrativa, en el marco del MIPG, en especial a lo concerniente al parque automotor a cargo de la Subdirección Logística - . - SBLG"/>
    <s v="26 - contrato de prestacion de servicios de apoyo a la gestion"/>
    <n v="80111600"/>
    <n v="2"/>
    <n v="10"/>
    <n v="0"/>
    <n v="3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técnicos, administrativos y operativos en la gestión de mantenimientos a cargo de la subdirección logística. - SBLG"/>
    <s v="25 - contrato de prestacion de servicios profesionales"/>
    <n v="80111600"/>
    <n v="2"/>
    <n v="11"/>
    <n v="0"/>
    <n v="46420000"/>
    <x v="0"/>
    <s v="09 - contratación directa"/>
    <x v="7"/>
    <x v="0"/>
    <x v="1"/>
    <x v="1"/>
    <x v="4"/>
    <s v="Servicio de mantenimiento, dotación (HEA´s y equipo menor) y adquisición de vehiculos   especializados para la atención de emergencias."/>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m/>
    <x v="1"/>
    <x v="7"/>
    <s v="OMER MAURICIO RIVERA RUIZ "/>
    <s v="Prestación de servicios profesionales a la gestión administrativa, financiera y documental para la atención del cuerpo uniformado a cargo de la Subdirección - SBLG"/>
    <s v="25 - contrato de prestacion de servicios profesionales"/>
    <n v="80111600"/>
    <n v="2"/>
    <n v="11"/>
    <n v="0"/>
    <n v="418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ción de servicios profesionales para gestionar las solicitudes y requerimientos recibidos por las herramientas tecnológicas de la Subdirección Logística -  - SBLG"/>
    <s v="25 - contrato de prestacion de servicios profesionales"/>
    <n v="80111600"/>
    <n v="2"/>
    <n v="10"/>
    <n v="0"/>
    <n v="50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1"/>
    <x v="7"/>
    <s v="OMER MAURICIO RIVERA RUIZ "/>
    <s v="Prestar servicios profesionales para el trámite, revisión y validación de los documentos previos para pago que se generen con ocasión de la ejecución de los contratos a cargo de la subdirección logística. - SBLG"/>
    <s v="25 - contrato de prestacion de servicios profesionales"/>
    <n v="80111600"/>
    <n v="2"/>
    <n v="10"/>
    <n v="0"/>
    <n v="44000000"/>
    <x v="0"/>
    <s v="09 - contratación directa"/>
    <x v="7"/>
    <x v="0"/>
    <x v="1"/>
    <x v="1"/>
    <x v="5"/>
    <s v="Servicio de apoyo   logístico  en eventos operativos y/o emergencias."/>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m/>
    <x v="2"/>
    <x v="7"/>
    <s v="Omer Mauricio Rivera Ruiz"/>
    <s v="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d v="1900-01-02T00:00:00"/>
    <n v="3"/>
    <n v="0"/>
    <n v="48795000"/>
    <x v="1"/>
    <s v="04 - contratación mínima cuantía"/>
    <x v="6"/>
    <x v="1"/>
    <x v="2"/>
    <x v="2"/>
    <x v="3"/>
    <s v="N/A"/>
    <s v="N/A-N/A"/>
    <x v="5"/>
    <s v="N/A"/>
    <s v="N/A_N/A"/>
    <s v="N/A-N/A N/A_N/A"/>
    <x v="5"/>
    <x v="5"/>
    <x v="8"/>
    <s v="No Secop"/>
  </r>
  <r>
    <m/>
    <x v="1"/>
    <x v="8"/>
    <s v="William Tovar Segura"/>
    <s v="“Adquisición de elementos de apoyo didáctico y pedagógico para actividades, programas y campañas requeridas en la Subdirección de Gestión del Riesgo_SGR”"/>
    <s v="06 - contrato de compraventa"/>
    <s v="60141000_x000a_60141100_x000a_60141200_x000a_60141400_x000a_73101500_x000a_73151500"/>
    <n v="1"/>
    <n v="3"/>
    <n v="0"/>
    <n v="30000000"/>
    <x v="0"/>
    <s v="5 - contratación mínima cuantí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Adquisición de insumos y materias primas para la producción de impresos de artes gráficas_ SGR."/>
    <s v="06 - contrato de compraventa"/>
    <s v="60121104_x000a_60121708_x000a_44111515_x000a_24121503_x000a_24112404"/>
    <n v="1"/>
    <n v="3"/>
    <n v="0"/>
    <n v="35000000"/>
    <x v="0"/>
    <s v="6 - contratación mínima cuantí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a la Subdirección de Gestión del Riesgo liderando las actividades del proceso de Reducción del Riesgo._SGR"/>
    <s v="25 - contrato de prestacion de servicios profesionales"/>
    <n v="80111600"/>
    <n v="1"/>
    <n v="10"/>
    <n v="0"/>
    <n v="100000000"/>
    <x v="0"/>
    <s v="0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a la Subdirección de Gestión del Riesgo coordinando las actividades del proceso de Conocimiento del Riesgo._SGR"/>
    <s v="25 - contrato de prestacion de servicios profesionales"/>
    <n v="80111600"/>
    <n v="1"/>
    <n v="10"/>
    <n v="0"/>
    <n v="100000000"/>
    <x v="0"/>
    <s v="0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a la Subdirección de Gestión del Riesgo para la definicion de lineamientos de infraestructura de la UAECOB_SGR."/>
    <s v="25 - contrato de prestacion de servicios profesionales"/>
    <n v="80111600"/>
    <n v="1"/>
    <n v="10"/>
    <n v="0"/>
    <n v="10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a la Subdirección de Gestión del Riesgo para la coordinación y establecimiento de los planes intersectoriales en materia de prevención y atención de incendios e incidentes con materiales peligrosos._SGR"/>
    <s v="25 - contrato de prestacion de servicios profesionales"/>
    <n v="80111600"/>
    <n v="1"/>
    <n v="10"/>
    <n v="0"/>
    <n v="90000000"/>
    <x v="0"/>
    <s v="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l MIPG de la Subdirección de Gestión del riesgo."/>
    <s v="25 - contrato de prestacion de servicios profesionales"/>
    <n v="80111600"/>
    <n v="1"/>
    <n v="10"/>
    <n v="0"/>
    <n v="9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para el desarrollo de actividades de planeación y desarrollo de programas y proyectos para la Subdirección de Gestión del Riesgo._SGR"/>
    <s v="25 - contrato de prestacion de servicios profesionales"/>
    <n v="80111600"/>
    <n v="1"/>
    <n v="10"/>
    <n v="0"/>
    <n v="7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para la estructuracion y seguimiento de los procesos contractuales y demas aspectos juridicos de la Subdirección de Gestión del riesgo._SGR"/>
    <s v="25 - contrato de prestacion de servicios profesionales"/>
    <n v="80111600"/>
    <n v="1"/>
    <n v="10"/>
    <n v="0"/>
    <n v="6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para el desarrollo de los contenidos graficos, piezas comunicativa y de imagen institucional para la Subdirección de Gestión del riesgo._SGR"/>
    <s v="25 - contrato de prestacion de servicios profesionales"/>
    <n v="80111600"/>
    <n v="1"/>
    <n v="10"/>
    <n v="0"/>
    <n v="4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para las actividades de la Subdireccion de Gestion del Riesgo relacionadas con la gestion de los aspectos tecnologicos e informaticos._SGR"/>
    <s v="25 - contrato de prestacion de servicios profesionales"/>
    <n v="80111600"/>
    <n v="1"/>
    <n v="10"/>
    <n v="0"/>
    <n v="50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para el desarrollo de actividades de planeación y gestión para la Subdirección de Gestión del Riesgo._SGR"/>
    <s v="25 - contrato de prestacion de servicios profesionales"/>
    <n v="80111600"/>
    <n v="1"/>
    <n v="11"/>
    <n v="0"/>
    <n v="55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de apoyo a la gestión como conductor en la Subdirección de Gestión del Riesgo._SGR"/>
    <s v="26 - contrato de prestacion de servicios de apoyo a la gestion"/>
    <n v="80111600"/>
    <n v="1"/>
    <n v="12"/>
    <n v="0"/>
    <n v="42000000"/>
    <x v="0"/>
    <s v="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dministrativos apoyando a la Subdirección de Gestión del Riesgo con lo relacionado al seguimiento y control de sus solicitudes y peticiones._SGR "/>
    <s v="26 - contrato de prestacion de servicios de apoyo a la gestion"/>
    <n v="80111600"/>
    <n v="1"/>
    <n v="11"/>
    <n v="0"/>
    <n v="44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ervicios profesionales en las actividades de proyeccion e innovacion para la Subdirección de Gestión del Riesgo._SGR"/>
    <s v="25 - contrato de prestacion de servicios profesionales"/>
    <n v="80111600"/>
    <n v="1"/>
    <n v="11"/>
    <n v="0"/>
    <n v="77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proyeccion e innovacion para la Subdirección de Gestión del Riesgo._SGR"/>
    <s v="25 - contrato de prestacion de servicios profesionales"/>
    <n v="80111600"/>
    <n v="1"/>
    <n v="11"/>
    <n v="0"/>
    <n v="77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proyeccion e innovacion para la Subdirección de Gestión del Riesgo._SGR"/>
    <s v="25 - contrato de prestacion de servicios profesionales"/>
    <n v="80111600"/>
    <n v="1"/>
    <n v="11"/>
    <n v="0"/>
    <n v="77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los servicios profesionales en las actividades de proyeccion e innovacion para la Subdirección de Gestión del Riesgo._SGR"/>
    <s v="25 - contrato de prestacion de servicios profesionales"/>
    <n v="80111600"/>
    <n v="1"/>
    <n v="11"/>
    <n v="0"/>
    <n v="77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los servicios profesionales en las actividades de proyeccion e innovacion para la Subdirección de Gestión del Riesgo._SGR"/>
    <s v="25 - contrato de prestacion de servicios profesionales"/>
    <n v="80111600"/>
    <n v="1"/>
    <n v="11"/>
    <n v="0"/>
    <n v="55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proyeccion e innovacion para la Subdirección de Gestión del Riesgo._SGR"/>
    <s v="25 - contrato de prestacion de servicios profesionales"/>
    <n v="80111600"/>
    <n v="1"/>
    <n v="11"/>
    <n v="0"/>
    <n v="55000000"/>
    <x v="0"/>
    <s v="9 - contratación directa"/>
    <x v="9"/>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identificacion de escenarios a cargo de la Subdirección de Gestión del Riesgo._SGR"/>
    <s v="25 - contrato de prestacion de servicios profesionales"/>
    <n v="80111600"/>
    <n v="1"/>
    <n v="11"/>
    <n v="0"/>
    <n v="77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identificacion de escenarios a cargo de la Subdirección de Gestión del Riesgo._SGR"/>
    <s v="25 - contrato de prestacion de servicios profesionales"/>
    <n v="80111600"/>
    <n v="1"/>
    <n v="11"/>
    <n v="0"/>
    <n v="77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identificacion de escenarios a cargo de la Subdirección de Gestión del Riesgo._SGR"/>
    <s v="25 - contrato de prestacion de servicios profesionales"/>
    <n v="80111600"/>
    <n v="1"/>
    <n v="11"/>
    <n v="0"/>
    <n v="77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identificacion de escenarios a cargo de la Subdirección de Gestión del Riesgo._SGR"/>
    <s v="25 - contrato de prestacion de servicios profesionales"/>
    <n v="80111600"/>
    <n v="1"/>
    <n v="11"/>
    <n v="0"/>
    <n v="495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identificacion de escenarios a cargo de la Subdirección de Gestión del Riesgo._SGR"/>
    <s v="25 - contrato de prestacion de servicios profesionales"/>
    <n v="80111600"/>
    <n v="1"/>
    <n v="11"/>
    <n v="0"/>
    <n v="495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monitoreo del riesgo para la Subdirección de Gestión del Riesgo._SGR"/>
    <s v="25 - contrato de prestacion de servicios profesionales"/>
    <n v="80111600"/>
    <n v="1"/>
    <n v="11"/>
    <n v="0"/>
    <n v="55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 la gestion en las actividades de monitoreo del riesgo para la Subdirección de Gestión del Riesgo._SGR"/>
    <s v="26 - contrato de prestacion de servicios de apoyo a la gestion"/>
    <n v="80111600"/>
    <n v="1"/>
    <n v="10"/>
    <n v="0"/>
    <n v="30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en las actividades de Programas y Campañas de Prevención para la Subdirección de Gestión del Riesgo._SGR"/>
    <s v="25 - contrato de prestacion de servicios profesionales"/>
    <n v="80111600"/>
    <n v="1"/>
    <n v="11"/>
    <n v="0"/>
    <n v="77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profesionales en las actividades de Programas y Campañas de Prevención para la Subdirección de Gestión del Riesgo._SGR"/>
    <s v="25 - contrato de prestacion de servicios profesionales"/>
    <n v="80111600"/>
    <n v="1"/>
    <n v="11"/>
    <n v="0"/>
    <n v="77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profesionales en las actividades de Programas y Campañas de Prevención para la Subdirección de Gestión del Riesgo._SGR"/>
    <s v="25 - contrato de prestacion de servicios profesionales"/>
    <n v="80111600"/>
    <n v="1"/>
    <n v="11"/>
    <n v="0"/>
    <n v="55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profesionales en las actividades de Programas y Campañas de Prevención para la Subdirección de Gestión del Riesgo._SGR"/>
    <s v="25 - contrato de prestacion de servicios profesionales"/>
    <n v="80111600"/>
    <n v="1"/>
    <n v="11"/>
    <n v="0"/>
    <n v="55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de apoyo en las actividades de Programas y Campañas de Prevención para la Subdirección de Gestión del Riesgo._SGR"/>
    <s v="26 - contrato de prestacion de servicios de apoyo a la gestion"/>
    <n v="80111600"/>
    <n v="1"/>
    <n v="11"/>
    <n v="0"/>
    <n v="44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de apoyo en las actividades de Programas y Campañas de Prevención para la Subdirección de Gestión del Riesgo._SGR"/>
    <s v="26 - contrato de prestacion de servicios de apoyo a la gestion"/>
    <n v="80111600"/>
    <n v="1"/>
    <n v="11"/>
    <n v="0"/>
    <n v="44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11 - orden de prestacion de servicios"/>
    <s v="78121600_x000a_78131800_x000a_92111600_x000a_72141500"/>
    <n v="1"/>
    <n v="12"/>
    <n v="0"/>
    <n v="500000000"/>
    <x v="0"/>
    <s v="02 - selec. abrev. menor cuantí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11 - orden de prestacion de servicios"/>
    <s v="80141900_x000a_90111500_x000a_90111600_x000a_80141600_x000a_80161502"/>
    <n v="1"/>
    <n v="12"/>
    <n v="0"/>
    <n v="107000000"/>
    <x v="0"/>
    <s v="02 - selec. abrev. menor cuantí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Adquisición de elementos de identificación institucional para el programa de Bomberitos_SGR."/>
    <s v="08 - contrato de suministro"/>
    <s v="60141000_x000a_60141100_x000a_60141200_x000a_60141400_x000a_73101500_x000a_73151500"/>
    <n v="1"/>
    <n v="3"/>
    <n v="0"/>
    <n v="50000000"/>
    <x v="0"/>
    <s v="04 - contratación mínima cuantía"/>
    <x v="10"/>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ervicios profesionales para la gestión de la SGR, en su compomente técnico, administrativo y análisis financiero._SGR."/>
    <s v="25 - contrato de prestacion de servicios profesionales"/>
    <n v="80111600"/>
    <n v="1"/>
    <n v="11"/>
    <n v="0"/>
    <n v="66000000"/>
    <x v="0"/>
    <s v="9 - contratación directa"/>
    <x v="8"/>
    <x v="0"/>
    <x v="1"/>
    <x v="1"/>
    <x v="6"/>
    <s v="Servicio de capacitaciones en gestión del riesgo de incendios  a la ciudadania."/>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m/>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x v="0"/>
    <s v="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77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x v="0"/>
    <s v="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x v="0"/>
    <s v="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x v="0"/>
    <s v="9 - contratación directa"/>
    <x v="8"/>
    <x v="0"/>
    <x v="1"/>
    <x v="1"/>
    <x v="7"/>
    <s v="Infraestructura Tecnológica   (Sistemas de Información y Tecnologia)"/>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us servicios profesionales en los procesos de formacion y capacitacion de la Subdirección de Gestión del Riesgo para las acciones derivadas de la plataforma virtual._SGR"/>
    <s v="25 - contrato de prestacion de servicios profesionales"/>
    <n v="80111600"/>
    <n v="1"/>
    <n v="11"/>
    <n v="0"/>
    <n v="77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profesionales en los procesos de formacion y capacitacion de la subdirección de gestión del riesgo._SGR"/>
    <s v="25 - contrato de prestacion de servicios profesionales"/>
    <n v="80111600"/>
    <n v="1"/>
    <n v="10"/>
    <n v="0"/>
    <n v="90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profesionales en los procesos de formacion y capacitacion de la subdirección de gestión del riesgo._SGR"/>
    <s v="25 - contrato de prestacion de servicios profesionales"/>
    <n v="80111600"/>
    <n v="1"/>
    <n v="11"/>
    <n v="0"/>
    <n v="44000000"/>
    <x v="0"/>
    <s v="9 - contratación directa"/>
    <x v="8"/>
    <x v="0"/>
    <x v="1"/>
    <x v="1"/>
    <x v="6"/>
    <s v="Servicio de capacitaciones en gestión del riesgo de incendios  a la ciudadania."/>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m/>
    <x v="1"/>
    <x v="8"/>
    <s v="William Tovar Segura"/>
    <s v="Prestar servicios profesionales para las actividades de aglomeraciones de público y Eventos con Pirotecnia  desarrollados en el Distrito._SGR"/>
    <s v="25 - contrato de prestacion de servicios profesionales"/>
    <n v="80111600"/>
    <n v="1"/>
    <n v="11"/>
    <n v="0"/>
    <n v="77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Prestar servicios profesionales para las actividades de aglomeraciones de público y Eventos con Pirotecnia  desarrollados en el Distrito._SGR"/>
    <s v="25 - contrato de prestacion de servicios profesionales"/>
    <n v="80111600"/>
    <n v="1"/>
    <n v="10"/>
    <n v="0"/>
    <n v="70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8"/>
    <s v="William Tovar Segura"/>
    <s v="Apoyar las actividades de la Subdirección de Gestión del riesgo relacionadas con las aglomeraciones de público  y Eventos con Pirotecnia  desarrollados en el Distrito._SGR"/>
    <s v="26 - contrato de prestacion de servicios de apoyo a la gestion"/>
    <n v="80111600"/>
    <n v="1"/>
    <n v="11"/>
    <n v="0"/>
    <n v="44000000"/>
    <x v="0"/>
    <s v="9 - contratación directa"/>
    <x v="8"/>
    <x v="0"/>
    <x v="1"/>
    <x v="1"/>
    <x v="8"/>
    <s v="Servicio de inspecciones técnicas realizadas"/>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m/>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m/>
    <n v="283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m/>
    <n v="24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1"/>
    <n v="0"/>
    <n v="5890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de apoyo para desarrollar y mantener las condiciones básicas de bienestar de los caninos y de  animales rescatados o recuperados que atiende el grupo brae_x000a_ a cargo de la subdirección operativa  s.o."/>
    <s v="26 - contrato de prestacion de servicios de apoyo a la gestion"/>
    <n v="80111600"/>
    <n v="2"/>
    <n v="11"/>
    <n v="0"/>
    <n v="3206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15"/>
    <n v="5622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de apoyo para ejecutar las actividades administrativas, de gestión , trámite, seguimiento y verificación de solicitudes recibidas en el canal de comunicación de gestión operativa. - s.o."/>
    <s v="26 - contrato de prestacion de servicios de apoyo a la gestion"/>
    <n v="80111600"/>
    <n v="2"/>
    <n v="11"/>
    <n v="0"/>
    <n v="3118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de apoyo para transportar los recursos para el cumplimiento de las funciones y  brindar la atención en los diferentes requerimientos y gestiones a cargo de la dependencia."/>
    <s v="26 - contrato de prestacion de servicios de apoyo a la gestion"/>
    <n v="80111600"/>
    <n v="2"/>
    <n v="11"/>
    <n v="0"/>
    <n v="365904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generar información de valor e instrumentos de seguimiento y control a partir de los datos asociados a la ejecución  de los procesos, planes y proyectos adelantados en la dependencia. s.o."/>
    <s v="25 - contrato de prestacion de servicios profesionales"/>
    <n v="80111600"/>
    <n v="2"/>
    <n v="10"/>
    <n v="15"/>
    <n v="9922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realizar  la consolidación, seguimiento, control y  reporte de los planes, proyectos y programas de inversión e indicadores a cargo de la subdirección operativa s.o."/>
    <s v="25 - contrato de prestacion de servicios profesionales"/>
    <n v="80111600"/>
    <n v="2"/>
    <n v="11"/>
    <n v="0"/>
    <n v="924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el fortalecimiento de los procesos de comunicaciones y análisis de información en articulación con otras dependencias de la entidad, s.o."/>
    <s v="25 - contrato de prestacion de servicios profesionales"/>
    <n v="80111600"/>
    <n v="2"/>
    <n v="10"/>
    <n v="15"/>
    <n v="5512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la consolidación, seguimiento y reporte de las actividades del plan de mejoramiento, normograma y mapa de riesgos relacionados con los procesos y procedimientos misionales de la dependencia. s.o."/>
    <s v="25 - contrato de prestacion de servicios profesionales"/>
    <n v="80111600"/>
    <n v="2"/>
    <n v="11"/>
    <n v="0"/>
    <n v="77385001"/>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con plena autonomía técnica y administrativa  para el diseño, implementación, reporte y monitoreo de los diferentes procesos, procedimientos y funciones a cargo de la dependencia. - s.o."/>
    <s v="25 - contrato de prestacion de servicios profesionales"/>
    <n v="80111600"/>
    <n v="3"/>
    <n v="10"/>
    <n v="0"/>
    <n v="892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realizar  el diligenciamiento y seguimiento de las solicitudes en las herramientas de gestión de los procedimientos a cargo de la  subdirección operativa -s.o."/>
    <s v="25 - contrato de prestacion de servicios profesionales"/>
    <n v="80111600"/>
    <n v="2"/>
    <n v="11"/>
    <n v="0"/>
    <n v="462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realizar la planeación, trámite y seguimiento de los aspectos presupuestales, financieros y contractuales a cargo de la dependencia - s.o."/>
    <s v="25 - contrato de prestacion de servicios profesionales"/>
    <n v="80111600"/>
    <n v="2"/>
    <n v="10"/>
    <n v="15"/>
    <n v="7717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ejecutar los  aspectos jurídicos de  la subdirección operativa, frente a la estructuración, sustanciación, revisión y trámite de los actos administrativos y los documentos que deba emitir para la dependencia - s.o."/>
    <s v="25 - contrato de prestacion de servicios profesionales"/>
    <n v="80111600"/>
    <n v="2"/>
    <n v="11"/>
    <n v="0"/>
    <n v="54747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3"/>
    <n v="10"/>
    <n v="0"/>
    <n v="577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ejecutar el componente de información geográfica, georreferenciación y generación de alertas mediante las herramientas, sistemas de información y recursos disponibles y a cargo de la subdirección operativa-s.o."/>
    <s v="25 - contrato de prestacion de servicios profesionales"/>
    <n v="80111600"/>
    <n v="2"/>
    <n v="10"/>
    <n v="15"/>
    <n v="6063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3"/>
    <n v="10"/>
    <n v="0"/>
    <n v="945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la elaboración, diagramación, orto tipografía y estilos de textos e informes referentes a los diferentes procesos a cargo de la subdirección operativa - s.o."/>
    <s v="25 - contrato de prestacion de servicios profesionales"/>
    <n v="80111600"/>
    <n v="2"/>
    <n v="10"/>
    <n v="15"/>
    <n v="47407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la sustanciación, revisión y trámite de solicitudes dirigidas a autoridades administrativas, respuestas a pqrs, derechos de petición,  requerimientos que efectúen los entes de control, así como brindar acompañamiento juridico en la estructuración de los procesos y procedimientos que sea requerido por la dependencia s.o."/>
    <s v="25 - contrato de prestacion de servicios profesionales"/>
    <n v="80111600"/>
    <n v="3"/>
    <n v="10"/>
    <n v="0"/>
    <n v="682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
    <s v="25 - contrato de prestacion de servicios profesionales"/>
    <n v="80111600"/>
    <n v="2"/>
    <n v="11"/>
    <n v="0"/>
    <n v="50242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ejecutar las actividades misionales en la elaboración, diseño y diagramación de piezas requeridas para los planes, programas, proyectos y procedimientos- s.o."/>
    <s v="25 - contrato de prestacion de servicios profesionales"/>
    <n v="80111600"/>
    <n v="2"/>
    <n v="10"/>
    <n v="15"/>
    <n v="661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ejecutar las actividades relacionadas con el sistema de gestión de calidad, el sistema ambiental y el sistema de control interno-s.o."/>
    <s v="25 - contrato de prestacion de servicios profesionales"/>
    <n v="80111600"/>
    <n v="2"/>
    <n v="10"/>
    <n v="15"/>
    <n v="60637496"/>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ejecutar las actividades de carácter administrativo y de apoyo de los procesos y procedimientos a cargo de la subdirección operativa-s.o."/>
    <s v="25 - contrato de prestacion de servicios profesionales"/>
    <n v="80111600"/>
    <n v="3"/>
    <n v="10"/>
    <n v="0"/>
    <n v="5040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con plena autonomía técnica y administrativa en el seguimiento, verificación y alimentación de los sistemas de información y demás requerimientos de acuerdo con las funciones de la dependencia-s.o."/>
    <s v="25 - contrato de prestacion de servicios profesionales"/>
    <n v="80111600"/>
    <n v="3"/>
    <n v="10"/>
    <n v="0"/>
    <n v="57750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la estructuación de fichas técnicas e identificación de necesidades técnicas requeridas por la entidad con base en la atención de emergencias y requerimientos internos y externos - s.o."/>
    <s v="25 - contrato de prestacion de servicios profesionales"/>
    <n v="80111600"/>
    <n v="2"/>
    <n v="10"/>
    <n v="15"/>
    <n v="7717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la elaboración de informes o documentos técnicos, infografías, reportes y consolidación de indicadores relacionados con los procesos, procedimientos y contratos a cargo de la dependencia-s.o."/>
    <s v="25 - contrato de prestacion de servicios profesionales"/>
    <n v="80111600"/>
    <n v="2"/>
    <n v="10"/>
    <n v="15"/>
    <n v="7717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
    <s v="25 - contrato de prestacion de servicios profesionales"/>
    <n v="80111600"/>
    <n v="2"/>
    <n v="10"/>
    <n v="15"/>
    <n v="771750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para gestionar y ejecutar la  estrategia de preparativos de la uae cuerpo oficial de bomberos de bogotá s.o."/>
    <s v="25 - contrato de prestacion de servicios profesionales"/>
    <n v="80111600"/>
    <n v="2"/>
    <n v="10"/>
    <n v="15"/>
    <n v="93712500"/>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en consolidación y reporte de la información técnica de la estrategia de preparativos de la uae cuerpo oficial de bomberos de bogotá s.o."/>
    <s v="25 - contrato de prestacion de servicios profesionales"/>
    <n v="80111600"/>
    <n v="2"/>
    <n v="10"/>
    <n v="15"/>
    <n v="65653875"/>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prestación de servicios profesionales en consolidación y reporte de la información técnica de la estrategia de preparativos de la uae cuerpo oficial de bomberos de bogotá s.o."/>
    <s v="25 - contrato de prestacion de servicios profesionales"/>
    <n v="80111600"/>
    <n v="2"/>
    <n v="10"/>
    <n v="15"/>
    <n v="65653875"/>
    <x v="0"/>
    <s v="09 - contratación directa"/>
    <x v="11"/>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Adquisición de elementos de protección personal (E.P.P.) para la atención de emergencias de la UAE Cuerpo Oficial de Bomberos de Bogotá"/>
    <s v="08 - contrato de suministro"/>
    <n v="80111600"/>
    <n v="2"/>
    <n v="6"/>
    <n v="0"/>
    <n v="3000000000"/>
    <x v="0"/>
    <s v="03 - selec. abrev. subasta inversa"/>
    <x v="11"/>
    <x v="0"/>
    <x v="1"/>
    <x v="1"/>
    <x v="10"/>
    <s v="Servicio de dotación y equipamento para el personal operativo"/>
    <s v="10-Servicio de dotación y equipamento para el personal operativo"/>
    <x v="6"/>
    <s v="Servicio de atención a emergencias y desastres"/>
    <s v="004_Servicio de atención a emergencias y desastres"/>
    <s v="10-Servicio de dotación y equipamento para el personal operativo 004_Servicio de atención a emergencias y desastres"/>
    <x v="13"/>
    <x v="13"/>
    <x v="0"/>
    <s v="Si Secop "/>
  </r>
  <r>
    <m/>
    <x v="1"/>
    <x v="9"/>
    <s v="Mauricio Ayála Vásquez"/>
    <s v="Adquisición de equipos, herramientas y accesorios (E.H.A.) para la atención de emergencias de la UAE Cuerpo Oficial de Bomberos de Bogotá"/>
    <s v="08 - contrato de suministro"/>
    <n v="80111600"/>
    <n v="2"/>
    <n v="3"/>
    <n v="0"/>
    <n v="1436467353"/>
    <x v="0"/>
    <s v="03 - selec. abrev. subasta inversa"/>
    <x v="11"/>
    <x v="0"/>
    <x v="1"/>
    <x v="1"/>
    <x v="10"/>
    <s v="Servicio de dotación y equipamento para el personal operativo"/>
    <s v="10-Servicio de dotación y equipamento para el personal operativo"/>
    <x v="6"/>
    <s v="Servicio de atención a emergencias y desastres"/>
    <s v="004_Servicio de atención a emergencias y desastres"/>
    <s v="10-Servicio de dotación y equipamento para el personal operativo 004_Servicio de atención a emergencias y desastres"/>
    <x v="13"/>
    <x v="13"/>
    <x v="0"/>
    <s v="Si Secop "/>
  </r>
  <r>
    <m/>
    <x v="1"/>
    <x v="9"/>
    <s v="Mauricio Ayála Vásquez"/>
    <s v="Adquisición de vehículos operativos o especilizados para la atención de emergencias de la UAE  Cuerpo Oficial de Bomberos de Bogotá"/>
    <s v="06 - contrato de compraventa"/>
    <n v="80111600"/>
    <n v="2"/>
    <n v="12"/>
    <n v="0"/>
    <n v="8054000000"/>
    <x v="0"/>
    <s v="01 - licitación pública"/>
    <x v="12"/>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m/>
    <x v="1"/>
    <x v="9"/>
    <s v="Mauricio Ayála Vásquez"/>
    <s v="Adquisición de tecnologia  especilizada para la atención de emergencias de la UAE  Cuerpo Oficial de Bomberos de Bogotá"/>
    <s v="06 - contrato de compraventa"/>
    <n v="80111600"/>
    <n v="2"/>
    <n v="12"/>
    <n v="0"/>
    <n v="994376507"/>
    <x v="0"/>
    <s v="01 - licitación pública"/>
    <x v="12"/>
    <x v="0"/>
    <x v="1"/>
    <x v="1"/>
    <x v="9"/>
    <s v="Servicio de atención a incidentes y emergencias."/>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9"/>
    <s v="Si Secop "/>
  </r>
  <r>
    <m/>
    <x v="2"/>
    <x v="9"/>
    <s v="Mauricio Ayala Vasquez"/>
    <s v="Adquisición de uniformes para el personal operativo de la UAECOB"/>
    <s v="06 - contrato de compraventa"/>
    <n v="53102710"/>
    <n v="2"/>
    <n v="6"/>
    <n v="0"/>
    <n v="300050000"/>
    <x v="1"/>
    <s v="03 - selec. abrev. subasta inversa"/>
    <x v="6"/>
    <x v="1"/>
    <x v="2"/>
    <x v="2"/>
    <x v="3"/>
    <m/>
    <s v="N/A-"/>
    <x v="5"/>
    <m/>
    <s v="N/A_"/>
    <s v="N/A- N/A_"/>
    <x v="5"/>
    <x v="5"/>
    <x v="10"/>
    <s v="Si Secop "/>
  </r>
  <r>
    <m/>
    <x v="0"/>
    <x v="10"/>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2"/>
    <n v="11"/>
    <n v="0"/>
    <n v="1045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2"/>
    <n v="11"/>
    <n v="0"/>
    <n v="853875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los servicios profesionales para apoyar  a la Dirección en la gestión juridica y contractual  relacionada con los proyectos y funciones TIC"/>
    <s v="25 - contrato de prestacion de servicios profesionales"/>
    <n v="80111600"/>
    <n v="2"/>
    <n v="11"/>
    <n v="0"/>
    <n v="79695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
    <s v="Si Secop "/>
  </r>
  <r>
    <m/>
    <x v="0"/>
    <x v="10"/>
    <s v="Paula Ximena Henao Escobar"/>
    <s v="Prestar servicios profesionales para administrar, gestionar y mantener las bases de datos de la UAE Cuerpo Oficial de Bomberos Bogotá. -TIC"/>
    <s v="25 - contrato de prestacion de servicios profesionales"/>
    <n v="80111600"/>
    <n v="2"/>
    <n v="11"/>
    <n v="0"/>
    <n v="81972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9108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administrar y gestionar la  seguridad  y privacidad de la información dentro de la infraestructura tecnológica y de comunicaciones  utilizada por UAE Cuerpo Oficial de Bomberos de Bogotá - TIC"/>
    <s v="26 - contrato de prestacion de servicios de apoyo a la gestion"/>
    <n v="80111600"/>
    <n v="2"/>
    <n v="11"/>
    <n v="0"/>
    <n v="48955500"/>
    <x v="0"/>
    <s v="09 - contratación direct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2"/>
    <n v="11"/>
    <n v="0"/>
    <n v="81972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administrar y gestionar los sistemas de información y aplicativos con los que cuenta la UAE Cuerpo Oficial de Bomberos Bogotá. -TIC"/>
    <s v="25 - contrato de prestacion de servicios profesionales"/>
    <n v="80111600"/>
    <n v="2"/>
    <n v="11"/>
    <n v="0"/>
    <n v="81972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2"/>
    <n v="11"/>
    <n v="0"/>
    <n v="819720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los servicios profesionales jurídicos para apoyar las actividades propias de la gestión contractual que adelanta la UAE Cuerpo Oficial de Bomberos"/>
    <s v="25 - contrato de prestacion de servicios profesionales"/>
    <n v="80111600"/>
    <n v="2"/>
    <n v="11"/>
    <n v="0"/>
    <n v="79695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
    <s v="Si Secop "/>
  </r>
  <r>
    <m/>
    <x v="0"/>
    <x v="10"/>
    <s v="Paula Ximena Henao Escobar"/>
    <s v="Prestar los servicios profesionales administrativos y financieros en la gestión contractual relacionados con los proyectos y funciones TIC"/>
    <s v="25 - contrato de prestacion de servicios profesionales"/>
    <n v="80111600"/>
    <n v="2"/>
    <n v="11"/>
    <n v="0"/>
    <n v="81972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en la administración, actualización, desarrollo y mantenimiento del Sistema Integrado de Administración de Personal - SIAP. -TIC"/>
    <s v="25 - contrato de prestacion de servicios profesionales"/>
    <n v="80111600"/>
    <n v="2"/>
    <n v="11"/>
    <n v="0"/>
    <n v="899415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administrar y gestionar los sitios web institucionales (internet e intranet) de la UAE Cuerpo Oficial de Bomberos de Bogotá -TIC"/>
    <s v="25 - contrato de prestacion de servicios profesionales"/>
    <n v="80111600"/>
    <n v="2"/>
    <n v="11"/>
    <n v="0"/>
    <n v="683100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2"/>
    <n v="11"/>
    <n v="0"/>
    <n v="6831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2"/>
    <n v="11"/>
    <n v="0"/>
    <n v="748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de apoyo a la gestión en la Dirección, para la creación de productos audiovisuales y generación de contenidos digitales en la entidad - TIC"/>
    <s v="26 - contrato de prestacion de servicios de apoyo a la gestion"/>
    <n v="80111600"/>
    <n v="2"/>
    <n v="11"/>
    <n v="0"/>
    <n v="421245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asistenciales y de apoyo a la gestión para el desarrollo de actividades administrativas y procesos de gestión documental - TIC"/>
    <s v="26 - contrato de prestacion de servicios de apoyo a la gestion"/>
    <n v="80111600"/>
    <n v="2"/>
    <n v="11"/>
    <n v="0"/>
    <n v="36432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Contratar la prestación de servicios de apoyo a la gestión para adelantar actividades administrativas y técnicas en el soporte técnico nivel (1 y 2) para los serivicios tecnológicos  del Edificio Comando de la U.A.E. Cuerpo Oficial de bomberos de Bogotá - TIC"/>
    <s v="26 - contrato de prestacion de servicios de apoyo a la gestion"/>
    <n v="80111600"/>
    <n v="2"/>
    <n v="11"/>
    <n v="0"/>
    <n v="398475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Contratar la prestación de servicios de apoyo a la gestión para adelantar actividades administrativas y técnicas en el soporte técnico nivel (1 y 2) para los serivicios tecnológicos  del Edificio Comando de la U.A.E. Cuerpo Oficial de bomberos de Bogotá - TIC"/>
    <s v="26 - contrato de prestacion de servicios de apoyo a la gestion"/>
    <n v="80111600"/>
    <n v="2"/>
    <n v="11"/>
    <n v="0"/>
    <n v="398475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Contratar la prestación de servicios de apoyo a la gestión para adelantar actividades administrativas y técnicas en el soporte técnico nivel (1) para los serivicios tecnológicos  del Edificio Comando, Estaciones y  Supercades de la U.A.E. Cuerpo Oficial de bomberos de Bogotá - TIC"/>
    <s v="26 - contrato de prestacion de servicios de apoyo a la gestion"/>
    <n v="80111600"/>
    <n v="2"/>
    <n v="11"/>
    <n v="0"/>
    <n v="47300000"/>
    <x v="0"/>
    <s v="09 - contratación directa"/>
    <x v="17"/>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en la gestión y soporte de las herramientas tecnológicas desarrolladas para el funcionamiento de las áreas de la entidad - TIC."/>
    <s v="25 - contrato de prestacion de servicios profesionales"/>
    <n v="80111600"/>
    <n v="2"/>
    <n v="11"/>
    <n v="0"/>
    <n v="938124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el apoyo y acompañamiento técnico en el levantamiento de requerimientos y necesidades de las áreas de la entindad - TICS"/>
    <s v="26 - contrato de prestacion de servicios de apoyo a la gestion"/>
    <n v="80111600"/>
    <n v="2"/>
    <n v="11"/>
    <n v="0"/>
    <n v="47817000"/>
    <x v="0"/>
    <s v="09 - contratación directa"/>
    <x v="14"/>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los servicios profesionales para de oficial de seguridad de la infraestructura tecnologica  de la UAE Cuerpo Oficial de Bomberos - TIC"/>
    <s v="25 - contrato de prestacion de servicios profesionales"/>
    <n v="80111600"/>
    <n v="2"/>
    <n v="11"/>
    <n v="0"/>
    <n v="79695000"/>
    <x v="0"/>
    <s v="09 - contratación direct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el desarrollo de herramientas de colaboración alineadas a los procesos misionales de la U.A.E Cuerpo Oficial de Bomberos de Bogotá - TIC."/>
    <s v="25 - contrato de prestacion de servicios profesionales"/>
    <n v="80111600"/>
    <n v="2"/>
    <n v="11"/>
    <n v="0"/>
    <n v="77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para el desarrollo de herramientas de colaboración alineadas a los procesos misionales de la U.A.E Cuerpo Oficial de Bomberos de Bogotá - TIC."/>
    <s v="25 - contrato de prestacion de servicios profesionales"/>
    <n v="80111600"/>
    <n v="2"/>
    <n v="11"/>
    <n v="0"/>
    <n v="77000000"/>
    <x v="0"/>
    <s v="09 - contratación directa"/>
    <x v="18"/>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los servicios de apoyo en los proceos de analísis, levantamiento de información, parametrización, diseño y testeo de las herramientas tecnologicas desarrolladas para el funcionamiento de la UAE Cuerpo Oficial de Bomberos de Bogotá - TICS"/>
    <s v="25 - contrato de prestacion de servicios profesionales"/>
    <n v="80111600"/>
    <n v="2"/>
    <n v="11"/>
    <n v="0"/>
    <n v="40986000"/>
    <x v="0"/>
    <s v="09 - contratación directa"/>
    <x v="19"/>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de apoyo a la gestión para el levantamiento de requerimientos, diseño, documentación, soporte de analísis de datos y publicación de información - TICS"/>
    <s v="25 - contrato de prestacion de servicios profesionales"/>
    <n v="80111600"/>
    <n v="2"/>
    <n v="11"/>
    <n v="0"/>
    <n v="40986000"/>
    <x v="0"/>
    <s v="09 - contratación directa"/>
    <x v="20"/>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asistenciales para la gestión y desarrollo de actividades administrativas en los procesos que adelanta tecnología - TIC"/>
    <s v="26 - contrato de prestacion de servicios de apoyo a la gestion"/>
    <n v="80111600"/>
    <n v="2"/>
    <n v="11"/>
    <n v="0"/>
    <n v="330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servicios profesionales en los procesos de analísis y diseño de las herramientas tecnologicas desarrolladas para el funcionamiento de las áreas de la entindad - TICS"/>
    <s v="25 - contrato de prestacion de servicios profesionales"/>
    <n v="80111600"/>
    <n v="2"/>
    <n v="11"/>
    <n v="0"/>
    <n v="660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0"/>
    <s v="Si Secop "/>
  </r>
  <r>
    <m/>
    <x v="0"/>
    <x v="10"/>
    <s v="Paula Ximena Henao Escobar"/>
    <s v="Prestar los servicios profesionales para el apoyo en la gestión jurídica en los procesos de contratación de los proyectos propuestos por la dirección - TICS"/>
    <s v="25 - contrato de prestacion de servicios profesionales"/>
    <n v="80111600"/>
    <n v="2"/>
    <n v="11"/>
    <n v="0"/>
    <n v="1045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
    <s v="Si Secop "/>
  </r>
  <r>
    <m/>
    <x v="0"/>
    <x v="10"/>
    <s v="Paula Ximena Henao Escobar"/>
    <s v="Prestar los servicios profesionales para apoyar  a la Dirección TICs en la gestión juridica y contractual  relacionada con los proyectos y funciones TICs"/>
    <s v="25 - contrato de prestacion de servicios profesionales"/>
    <n v="80111600"/>
    <n v="2"/>
    <n v="11"/>
    <n v="0"/>
    <n v="79695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
    <s v="Si Secop "/>
  </r>
  <r>
    <m/>
    <x v="0"/>
    <x v="10"/>
    <s v="Paula Ximena Henao Escobar"/>
    <s v="Adquisición de una plataforma tecnológica para el servicio de telefónia de voz  IP para la U.A.E. Cuerpo Oficial de Bomberos de Bogotá -TIC"/>
    <s v="17 - contrato de mantenimiento"/>
    <s v="43221700;43191500"/>
    <n v="3"/>
    <n v="9"/>
    <n v="0"/>
    <n v="15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la prestación del servicio de monitoreo, control y seguimiento satelital a los vehículos de propiedad de la U.A.E. Cuerpo Oficial de Bomberos de Bogotá - TIC"/>
    <s v="03 - contrato de prestacion de servicios"/>
    <s v="83121700;83111600;43221700"/>
    <n v="3"/>
    <n v="9"/>
    <n v="0"/>
    <n v="100000000"/>
    <x v="0"/>
    <s v="17 - acuerdo marco de precios"/>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el servicio de soporte del software Veeam Backup para la U.A.E. Cuerpo oficial de Bomberos de Bogotá - TIC"/>
    <s v="24 - contrato de servicio"/>
    <n v="81112200"/>
    <n v="3"/>
    <n v="9"/>
    <n v="0"/>
    <n v="75000000"/>
    <x v="0"/>
    <s v="03 - selec. abrev. subasta invers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el servicio de soporte del sistema misional FUOCO para la U.A.E. Cuerpo Oficial de Bomberos de Bogotá de acuerdo a lo contemplado en el anexo técnico.-TIC-"/>
    <s v="24 - contrato de servicio"/>
    <s v="81112200;81112201"/>
    <n v="3"/>
    <n v="9"/>
    <n v="0"/>
    <n v="17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la renovación del licenciamiento y soporte de las plataformas de seguridad perimetral Fortinet, firewalls y WAF del edificio comando y estaciones para la U.A.E. Cuerpo Oficial de Bomberos de Bogotá - TIC"/>
    <s v="22 - contrato de adquisicion de bienes"/>
    <s v="43233200;43222500"/>
    <n v="3"/>
    <n v="9"/>
    <n v="0"/>
    <n v="300000000"/>
    <x v="0"/>
    <s v="03 - selec. abrev. subasta invers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Adicionar el contrato cuyo objeto es &quot;Contratar la renovación y soporte de licenciamiento del antivirus de la U.A.E. Cuerpo Oficial de Bomberos de Bogotá - TIC&quot;"/>
    <s v="24 - contrato de servicio"/>
    <n v="43233205"/>
    <n v="3"/>
    <n v="9"/>
    <n v="0"/>
    <n v="20000000"/>
    <x v="0"/>
    <s v="04 - contratación mínima cuantí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1"/>
    <s v="Si Secop "/>
  </r>
  <r>
    <m/>
    <x v="0"/>
    <x v="10"/>
    <s v="Paula Ximena Henao Escobar"/>
    <s v="Contratar la adquisición, renovación y  suscripciones de licencia Microsoft para la U.A.E. Cuerpo Oficial de Bomberos de Bogotá - TIC"/>
    <s v="03 - contrato de prestacion de servicios"/>
    <s v="43231512;81112501"/>
    <n v="3"/>
    <n v="9"/>
    <n v="0"/>
    <n v="700000000"/>
    <x v="0"/>
    <s v="17 - acuerdo marco de precios"/>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1"/>
    <s v="Si Secop "/>
  </r>
  <r>
    <m/>
    <x v="0"/>
    <x v="10"/>
    <s v="Paula Ximena Henao Escobar"/>
    <s v="Contratar el alquiler de equipos tecnológicos, periféricos y servicios complementarios para la U.A.E. Cuerpo Oficial de Bomberos de Bogotá. - TIC"/>
    <s v="23 - contrato de alquiler"/>
    <n v="81112401"/>
    <n v="3"/>
    <n v="9"/>
    <n v="0"/>
    <n v="50000000"/>
    <x v="0"/>
    <s v="17 - acuerdo marco de precios"/>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1"/>
    <s v="Si Secop "/>
  </r>
  <r>
    <m/>
    <x v="0"/>
    <x v="10"/>
    <s v="Paula Ximena Henao Escobar"/>
    <s v="Contratar el servicio de soporte y mantenimiento del sistema de gestión documental  para la U.A.E. Cuerpo Oficial de Bomberos de Bogotá- TIC"/>
    <s v="13 - orden de servicio"/>
    <s v="43233000;81112200"/>
    <n v="3"/>
    <n v="9"/>
    <n v="0"/>
    <n v="21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el servicio de nube publica para la U.A.E Cuerpo Oficial de Bomberos de Bogotá - TIC"/>
    <s v="24 - contrato de servicio"/>
    <n v="81112006"/>
    <n v="3"/>
    <n v="9"/>
    <n v="0"/>
    <n v="100000000"/>
    <x v="0"/>
    <s v="17 - acuerdo marco de precios"/>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la renovación , servicio de actualización y soporte de licenciamiento Oracle para Base de Datos,  y Web Logic para la U.A.E. Cuerpo Oficial de Bomberos de Bogotá - TIC"/>
    <s v="19 - contrato de renovacion de licencias"/>
    <s v="81112204;81112501"/>
    <n v="3"/>
    <n v="9"/>
    <n v="0"/>
    <n v="20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Adicionar el contrato cuyo objeto es &quot;Contratar el servicio de mantenimiento para el sistema de atención de turnos de la U.A.E. Cuerpo Oficial de Bomberos de Bogotá - TIC&quot;"/>
    <s v="27 - contrato de prestacion de servicios de mantenimiento"/>
    <s v="32131023;39121011;43232300"/>
    <n v="3"/>
    <n v="9"/>
    <n v="0"/>
    <n v="2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el servicio de mantenimiento preventivo y correctivo de los radios portátiles y móviles marca motorola propiedad de la U.A.E. Cuerpo Oficial de Bomberos de Bogotá - TIC"/>
    <s v="03 - contrato de prestacion de servicios"/>
    <s v="72151607;72103302"/>
    <n v="3"/>
    <n v="9"/>
    <n v="0"/>
    <n v="500000000"/>
    <x v="0"/>
    <s v="09 - contratación direct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r adquision, actualizacion tecnologica, soporte y mantenimiento preventivo y correctivo con repuestos para los sistemas de video vigilancia de las estaciones y Edificio Comando de la U.A.E. Cuerpo Oficial de Bomberos de Bogotá - TIC"/>
    <s v="24 - contrato de servicio"/>
    <n v="43233200"/>
    <n v="3"/>
    <n v="9"/>
    <n v="0"/>
    <n v="150000000"/>
    <x v="0"/>
    <s v="03 - selec. abrev. subasta invers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2"/>
    <s v="Si Secop "/>
  </r>
  <r>
    <m/>
    <x v="0"/>
    <x v="10"/>
    <s v="Paula Ximena Henao Escobar"/>
    <s v="adquisicion, modernizacion y mantenimiento preventivo y correctivo de UPS,  aires acondicionados, con suministro de repuestos para todas las sedes de la U.A.E. Cuerpo Oficial de Bomberos de Bogotá.- TIC&quot;"/>
    <s v="17 - contrato de mantenimiento"/>
    <s v="72151500;72101500;73152100"/>
    <n v="3"/>
    <n v="9"/>
    <n v="0"/>
    <n v="20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Adicionar el contrato cuyo objeto es &quot;Contratar el servicio de actualización y soporte de licenciamiento ArcGIS para la U.A.E. Cuerpo Oficial de Bomberos de Bogotá.- TIC&quot;"/>
    <s v="19 - contrato de renovacion de licencias"/>
    <n v="81112217"/>
    <n v="3"/>
    <n v="9"/>
    <n v="0"/>
    <n v="3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la adquisición de usuarios de ArcGis para la U.A.E. Cuerpo Oficial de Bomberos de Bogotá. - TIC"/>
    <s v="19 - contrato de renovacion de licencias"/>
    <n v="81112217"/>
    <n v="1"/>
    <n v="12"/>
    <n v="0"/>
    <n v="20000000"/>
    <x v="0"/>
    <s v="09 - contratación direct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atar la adquisición de tarjetas de comunicación satelital de voz para la UAE Cuerpo Oficial de Bomberos Bogotá. "/>
    <s v="03 - contrato de prestacion de servicios"/>
    <s v="83121700;83111600;43221700"/>
    <n v="3"/>
    <n v="9"/>
    <n v="0"/>
    <n v="30000000"/>
    <x v="0"/>
    <s v="17 - acuerdo marco de precios"/>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Adquisición de software para análisis de vulnerabilidades para la UAE Cuerpo Oficial de Bomberos de Bogotá"/>
    <s v="24 - contrato de servicio"/>
    <s v="43233203, 43233205"/>
    <n v="3"/>
    <n v="9"/>
    <n v="0"/>
    <n v="200000000"/>
    <x v="0"/>
    <s v="03 - selec. abrev. subasta inversa"/>
    <x v="16"/>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Adquisición de impresora, software e insumos para la generación de carnet para la UAE Cuerpo Oficial de Bomberos de Bogotá"/>
    <s v="06 - contrato de compraventa"/>
    <s v="43212105, 43212110,43212115"/>
    <n v="3"/>
    <n v="9"/>
    <n v="0"/>
    <n v="28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Adquisición de antenas y servicio de internet satelital"/>
    <s v="03 - contrato de prestacion de servicios"/>
    <s v="83121700;83111600;43221700"/>
    <n v="3"/>
    <n v="9"/>
    <n v="0"/>
    <n v="50000000"/>
    <x v="0"/>
    <s v="17 - acuerdo marco de precios"/>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Renovación de la infraestructura de equipos activos de red."/>
    <s v="06 - contrato de compraventa"/>
    <n v="43201800"/>
    <n v="3"/>
    <n v="9"/>
    <n v="0"/>
    <n v="20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1"/>
    <s v="Si Secop "/>
  </r>
  <r>
    <m/>
    <x v="0"/>
    <x v="10"/>
    <s v="Paula Ximena Henao Escobar"/>
    <s v="Renovación de garantía y soporte de fabrica equipos activos"/>
    <s v="19 - contrato de renovacion de licencias"/>
    <n v="43222635"/>
    <n v="3"/>
    <n v="9"/>
    <n v="0"/>
    <n v="15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Control de acceso a las instalaciones y areas restrigidas "/>
    <s v="03 - contrato de prestacion de servicios"/>
    <s v="81111508;81111809;81161501;43231500;43231513"/>
    <n v="3"/>
    <n v="9"/>
    <n v="0"/>
    <n v="20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Realizar la adquisición de un software para la capacitación a la comunidad sobre la prevención de emergencias"/>
    <s v="06 - contrato de compraventa"/>
    <n v="43232505"/>
    <n v="3"/>
    <n v="9"/>
    <n v="0"/>
    <n v="200000000"/>
    <x v="0"/>
    <s v="03 - selec. abrev. subasta invers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Adquisición de radios de comunicaciones en la banda VHF para las comunicaciones de la UAE Cuerpo Oficial de Bomberos de Bogotá"/>
    <s v="06 - contrato de compraventa"/>
    <n v="43232505"/>
    <n v="3"/>
    <n v="9"/>
    <n v="0"/>
    <n v="326473093"/>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11"/>
    <s v="Si Secop "/>
  </r>
  <r>
    <m/>
    <x v="0"/>
    <x v="10"/>
    <s v="Paula Ximena Henao Escobar"/>
    <s v="Realizar la actualización de la página web de la UAE Cuerpo Oficial de Bomberos de Bogota"/>
    <s v="06 - contrato de compraventa"/>
    <n v="81112100"/>
    <n v="3"/>
    <n v="9"/>
    <n v="0"/>
    <n v="80000000"/>
    <x v="0"/>
    <s v="03 - selec. abrev. subasta inversa"/>
    <x v="15"/>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0"/>
    <x v="10"/>
    <s v="Paula Ximena Henao Escobar"/>
    <s v="Adquisición de sistema de monitoreo para la prevención y alertas tempranas en lo que corresponde a los incidentes forestales en los cerros"/>
    <s v="06 - contrato de compraventa"/>
    <n v="43233700"/>
    <n v="3"/>
    <n v="9"/>
    <n v="0"/>
    <n v="400000000"/>
    <x v="0"/>
    <s v="03 - selec. abrev. subasta inversa"/>
    <x v="13"/>
    <x v="0"/>
    <x v="0"/>
    <x v="0"/>
    <x v="7"/>
    <s v="Infraestructura Tecnológica   (Sistemas de Información y Tecnologia)"/>
    <s v="11-Infraestructura Tecnológica   (Sistemas de Información y Tecnologia)"/>
    <x v="9"/>
    <s v="Servicios tecnológicos"/>
    <s v="007_Servicios tecnológicos"/>
    <s v="11-Infraestructura Tecnológica   (Sistemas de Información y Tecnologia) 007_Servicios tecnológicos"/>
    <x v="14"/>
    <x v="14"/>
    <x v="9"/>
    <s v="Si Secop "/>
  </r>
  <r>
    <m/>
    <x v="1"/>
    <x v="11"/>
    <s v="Fatima Veronica Quintero Nuñez"/>
    <s v="Pago de pasivos exigibles"/>
    <s v="12 - resolucion"/>
    <s v="N/A"/>
    <s v="N/A"/>
    <s v="N/A"/>
    <s v="N/A"/>
    <n v="600049334"/>
    <x v="2"/>
    <s v=" 91 - n/a acto administrativo (resolución, decreto, acuerdo, etc.)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No Secop"/>
  </r>
  <r>
    <m/>
    <x v="0"/>
    <x v="11"/>
    <s v="Fatima Veronica Quintero Nuñez"/>
    <s v="Contratar la prestación del servicio de aseo y cafetería incluido insumos para la UAE Cuerpo Oficial de Bomberos -SGC"/>
    <s v="01 - orden de compra"/>
    <s v="44121700;44121800;44121900;44122000"/>
    <n v="2"/>
    <n v="0"/>
    <n v="11"/>
    <n v="400000000"/>
    <x v="1"/>
    <s v=" 17 - acuerdo marco de precios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4"/>
    <s v="No Secop"/>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para articular la gestión en la ejecución de los planes y programas de servicio al ciudadano a cargo de la Subdirección de Gestión Corporativa.-SGC"/>
    <s v="25 - contrato de prestacion de servicios profesionales"/>
    <s v="80111600;"/>
    <n v="2"/>
    <n v="0"/>
    <n v="11"/>
    <n v="99918896"/>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2"/>
    <n v="0"/>
    <n v="11"/>
    <n v="76505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en la gestión de seguros de la Subdirección de Gestión Corporativa. –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para apoyar a la Subdirección de Gestión Corporativa aplicando los procesos y procedimientos de seguros e inventarios -SGC"/>
    <s v="25 - contrato de prestacion de servicios profesionales"/>
    <s v="80111600;"/>
    <n v="2"/>
    <n v="0"/>
    <n v="11"/>
    <n v="4400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e seguros de la Subdirección de Gestión Corporativa. –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la Subdirección de Gestión Corporativa en las actividades relacionadas con MIPG-SGC"/>
    <s v="25 - contrato de prestacion de servicios profesionales"/>
    <s v="80111600;"/>
    <n v="2"/>
    <n v="0"/>
    <n v="11"/>
    <n v="8461376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2"/>
    <n v="0"/>
    <n v="11"/>
    <n v="6655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m/>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servicios profesionales en la Subdirección de Gestión Corporativa en lo relacionado con los procesos de inventarios, almacén y bajas-SGC"/>
    <s v="25 - contrato de prestacion de servicios profesionales"/>
    <s v="80111600;"/>
    <n v="2"/>
    <n v="0"/>
    <n v="11"/>
    <n v="880396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servicios profesionales en la Subdirección de Gestión Corporativa para aplicar los procesos y procedimientos a los inventarios a cargo de la UAECOB-SGC "/>
    <s v="25 - contrato de prestacion de servicios profesionales"/>
    <s v="80111600;"/>
    <n v="2"/>
    <n v="0"/>
    <n v="11"/>
    <n v="4840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s v="80111600;"/>
    <n v="2"/>
    <n v="0"/>
    <n v="11"/>
    <n v="8239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para la ejecución de los procesos contables que se desarrollan en el Área Financiera de la UAE Cuerpo Oficial de Bomberos asignados. -SGC"/>
    <s v="25 - contrato de prestacion de servicios profesionales"/>
    <s v="80111600;"/>
    <n v="2"/>
    <n v="0"/>
    <n v="11"/>
    <n v="7700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ocumental de la Subdirección de Gestión Corporativa de la Unidad.-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s v="80111600;"/>
    <n v="2"/>
    <n v="0"/>
    <n v="11"/>
    <n v="6159384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ocumental de la Subdirección de Gestión Corporativa de la Unidad.-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ocumental de la Subdirección de Gestión Corporativa de la Unidad-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ocumental de la Subdirección de Gestión Corporativa de la Unidad.-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ocumental de la Subdirección de Gestión Corporativa de la Unidad.-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s v="80111600;"/>
    <n v="2"/>
    <n v="0"/>
    <n v="11"/>
    <n v="52454952"/>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s v="80111600;"/>
    <n v="2"/>
    <n v="0"/>
    <n v="11"/>
    <n v="52454952"/>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s v="80111600;"/>
    <n v="2"/>
    <n v="0"/>
    <n v="11"/>
    <n v="52454952"/>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los servicios profesionales para la gestión administrativa y operativa de la Subdirección de Gestión Corporativa en el proceso de adquisición de bienes y servicios - SGC"/>
    <s v="25 - contrato de prestacion de servicios profesionales"/>
    <s v="80111600;"/>
    <n v="2"/>
    <n v="0"/>
    <n v="11"/>
    <n v="7528136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los servicios como conductor de la Subdirección de Gestión Corporativa -SGC"/>
    <s v="26 - contrato de prestacion de servicios de apoyo a la gestion"/>
    <s v="80111600;"/>
    <n v="2"/>
    <n v="0"/>
    <n v="11"/>
    <n v="38325056"/>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2"/>
    <n v="0"/>
    <n v="11"/>
    <n v="4235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servicios profesionales en la Subdirección de Gestión Corporativa en el marco de las actividades administrativas de la Dependencia.-SGC"/>
    <s v="25 - contrato de prestacion de servicios profesionales"/>
    <s v="80111600;"/>
    <n v="2"/>
    <n v="0"/>
    <n v="11"/>
    <n v="7528136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temas jurídicos de la gestión administrativa a cargo de la Subdirección de Gestión Corporativa.- SGC"/>
    <s v="25 - contrato de prestacion de servicios profesionales"/>
    <s v="80111600;"/>
    <n v="2"/>
    <n v="0"/>
    <n v="11"/>
    <n v="7260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6"/>
    <s v="Si Secop "/>
  </r>
  <r>
    <m/>
    <x v="0"/>
    <x v="11"/>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3"/>
    <n v="0"/>
    <n v="8"/>
    <n v="60000000"/>
    <x v="1"/>
    <s v=" 04 - contratación mínima cuantí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7"/>
    <s v="Si Secop "/>
  </r>
  <r>
    <m/>
    <x v="0"/>
    <x v="11"/>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3"/>
    <n v="0"/>
    <n v="8"/>
    <n v="60000000"/>
    <x v="1"/>
    <s v=" 04 - contratación mínima cuantí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7"/>
    <s v="Si Secop "/>
  </r>
  <r>
    <m/>
    <x v="0"/>
    <x v="11"/>
    <s v="Fatima Veronica Quintero Nuñez"/>
    <s v="Adición y prórroga No. 1 al contrato 478 de 2024 que tiene como objeto “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0"/>
    <n v="8"/>
    <n v="12000000"/>
    <x v="1"/>
    <s v="03 - selec. abrev. subasta invers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7"/>
    <s v="Si Secop "/>
  </r>
  <r>
    <m/>
    <x v="0"/>
    <x v="11"/>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0"/>
    <n v="8"/>
    <n v="80000000"/>
    <x v="1"/>
    <s v="02 - selec. abrev. menor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7"/>
    <s v="Si Secop "/>
  </r>
  <r>
    <m/>
    <x v="0"/>
    <x v="11"/>
    <s v="Fatima Veronica Quintero Nuñez"/>
    <s v="Mantenimiento correctivo y/o preventivo, suministros y repuestos de los equipos hidroneumáticos, motobombas eléctricas, bombas sumergibles, tableros de control y fuerza y demás equipos de bombeo instalados en las estaciones de bomberos de la UAE Cuerpo oficial de Bomberos -SGC"/>
    <s v="17 - contrato de mantenimiento"/>
    <s v="72154100; 73152100"/>
    <n v="4"/>
    <n v="0"/>
    <n v="10"/>
    <n v="70000000"/>
    <x v="1"/>
    <s v="02 - selec. abrev. menor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7"/>
    <s v="Si Secop "/>
  </r>
  <r>
    <m/>
    <x v="0"/>
    <x v="11"/>
    <s v="Fatima Veronica Quintero Nuñez"/>
    <s v="Realizar el mantenimiento preventivo, correctivo de puertas automatizadas para las salas de máquinas de las estaciones de la UAE Cuerpo Oficial de Bomberos-SGC"/>
    <s v="17 - contrato de mantenimiento"/>
    <s v="72121400;_x000a_72151700;_x000a_72154109;_x000a_95121700;"/>
    <n v="1"/>
    <n v="0"/>
    <n v="9"/>
    <n v="100000000"/>
    <x v="1"/>
    <s v="02 - selec. abrev. menor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7"/>
    <s v="No Secop"/>
  </r>
  <r>
    <m/>
    <x v="0"/>
    <x v="11"/>
    <s v="Fatima Veronica Quintero Nuñez"/>
    <s v="Prestación de servicios profesionales para apoyar las actividades técnicas del Área de Infraestructura de la Subdirección de Gestión Corporativa-SGC"/>
    <s v="25 - contrato de prestacion de servicios profesionales"/>
    <s v="80111600;"/>
    <n v="2"/>
    <n v="0"/>
    <n v="11"/>
    <n v="11223766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3075136"/>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9918896"/>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3075136"/>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0"/>
    <x v="11"/>
    <s v="Fatima Veronica Quintero Nuñez"/>
    <s v="Prestación de servicios profesionales para adelantar actividades técnicas y trámites administrativos del Área de Infraestructura de la Subdirección de Gestión Corporativa-SGC"/>
    <s v="25 - contrato de prestacion de servicios profesionales"/>
    <s v="80111600;"/>
    <n v="2"/>
    <n v="0"/>
    <n v="11"/>
    <n v="84700000"/>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0"/>
    <n v="11"/>
    <n v="11223766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para la formulación, seguimiento y ejecución de procesos presupuestales y financieros a cargo de la Subdirección de Gestión Corporativa -SGC"/>
    <s v="25 - contrato de prestacion de servicios profesionales"/>
    <s v="80111600;"/>
    <n v="2"/>
    <n v="0"/>
    <n v="11"/>
    <n v="99918896"/>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1"/>
    <x v="11"/>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s v="80111600;"/>
    <n v="2"/>
    <n v="0"/>
    <n v="11"/>
    <n v="72600000"/>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0"/>
    <x v="11"/>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s v="80111600;"/>
    <n v="2"/>
    <n v="0"/>
    <n v="11"/>
    <n v="82280000"/>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s v="80111600;"/>
    <n v="2"/>
    <n v="0"/>
    <n v="11"/>
    <n v="82280000"/>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temas financieros, administrativas y misionales para apoyar los proyectos de infraestructura de la Subdirección de Gestión Corporativa.- SGC"/>
    <s v="25 - contrato de prestacion de servicios profesionales"/>
    <s v="80111600;"/>
    <n v="2"/>
    <n v="0"/>
    <n v="11"/>
    <n v="75281360"/>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servicios profesionales para acompañar jurídicamente los procesos y procedimientos del área de infraestructura de la Subdirección de Gestión Corporativa. SGC"/>
    <s v="25 - contrato de prestacion de servicios profesionales"/>
    <s v="80111600;"/>
    <n v="2"/>
    <n v="0"/>
    <n v="11"/>
    <n v="11223766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6"/>
    <s v="Si Secop "/>
  </r>
  <r>
    <m/>
    <x v="0"/>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84700000"/>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servicios profesionales con el fin de atender los trámites ambientales y los demás que requiera el área de Infraestructura de la Subdirección de Gestión Corporativa. SGC"/>
    <s v="25 - contrato de prestacion de servicios profesionales"/>
    <s v="80111600;"/>
    <n v="2"/>
    <n v="0"/>
    <n v="11"/>
    <n v="58261500"/>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los servicios como conductor de la Subdirección de Gestión Corporativa -SGC"/>
    <s v="26 - contrato de prestacion de servicios de apoyo a la gestion"/>
    <s v="80111600;"/>
    <n v="2"/>
    <n v="0"/>
    <n v="11"/>
    <n v="38325056"/>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los servicios profesionales en los trámites técnicos y administrativos para la adquisición de los bienes y servicios del Área de Infraestructura de la Subdirección de Gestión Corporativa-SGC"/>
    <s v="25 - contrato de prestacion de servicios profesionales"/>
    <s v="80111600;"/>
    <n v="2"/>
    <n v="0"/>
    <n v="11"/>
    <n v="60500000"/>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al área Financiera de la Subdirección de Gestión Corporativa--SGC"/>
    <s v="25 - contrato de prestacion de servicios profesionales"/>
    <s v="80111600;"/>
    <n v="2"/>
    <n v="0"/>
    <n v="11"/>
    <n v="7700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al área Financiera de la Subdirección de Gestión Corporativa--SGC"/>
    <s v="25 - contrato de prestacion de servicios profesionales"/>
    <s v="80111600;"/>
    <n v="2"/>
    <n v="0"/>
    <n v="11"/>
    <n v="7700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el área Financiera de la Subdirección de Gestión Corporativa.-SGC"/>
    <s v="26 - contrato de prestacion de servicios de apoyo a la gestion"/>
    <s v="80111600;"/>
    <n v="2"/>
    <n v="0"/>
    <n v="11"/>
    <n v="45853192"/>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2"/>
    <n v="0"/>
    <n v="11"/>
    <n v="7700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2"/>
    <x v="11"/>
    <s v="Fatima Veronica Quintero Nuñez"/>
    <s v="Prestar los servicios de Custodia, Consulta y Traslado Documental de Acuerdo a las especificaciones Técnicas  y requisitos contemplados en la normatividad Archivística Vigente-SGC"/>
    <s v="11 - orden de prestacion de servicios"/>
    <s v="78131800;80101500;80101600;80161500;81111900;81112000"/>
    <n v="5"/>
    <n v="0"/>
    <n v="10"/>
    <n v="129996120"/>
    <x v="1"/>
    <s v=" 04 - contratación mínima cuantía "/>
    <x v="6"/>
    <x v="1"/>
    <x v="2"/>
    <x v="2"/>
    <x v="11"/>
    <s v=" "/>
    <s v="No Aplica- "/>
    <x v="11"/>
    <s v=" "/>
    <s v="No aplica_ "/>
    <s v="No Aplica-  No aplica_ "/>
    <x v="16"/>
    <x v="16"/>
    <x v="18"/>
    <s v="Si Secop "/>
  </r>
  <r>
    <m/>
    <x v="2"/>
    <x v="11"/>
    <s v="Fatima Veronica Quintero Nuñez"/>
    <s v="Contratar el servicio de saneamiento ambiental, corte de césped, jardinería, poda y tala de árboles para las sedes (predios y/o estaciones) de la UAECOB-SGC"/>
    <s v="03 - contrato de prestacion de servicios"/>
    <s v="70111500;"/>
    <n v="1"/>
    <n v="0"/>
    <n v="10"/>
    <n v="240000000"/>
    <x v="1"/>
    <s v=" 02 - selec. abrev. menor cuantía "/>
    <x v="6"/>
    <x v="1"/>
    <x v="2"/>
    <x v="2"/>
    <x v="11"/>
    <s v=" "/>
    <s v="No Aplica- "/>
    <x v="11"/>
    <s v=" "/>
    <s v="No aplica_ "/>
    <s v="No Aplica-  No aplica_ "/>
    <x v="16"/>
    <x v="16"/>
    <x v="18"/>
    <m/>
  </r>
  <r>
    <m/>
    <x v="2"/>
    <x v="11"/>
    <s v="Fatima Veronica Quintero Nuñez"/>
    <s v="Contratar la prestación del servicio de aseo y cafetería incluido insumos para la UAE Cuerpo Oficial de Bomberos -SGC"/>
    <s v="03 - contrato de prestacion de servicios"/>
    <s v="44121700;44121800;44121900;44122000"/>
    <n v="2"/>
    <n v="0"/>
    <n v="11"/>
    <n v="272011000"/>
    <x v="1"/>
    <s v=" 17 - acuerdo marco de precios "/>
    <x v="6"/>
    <x v="1"/>
    <x v="2"/>
    <x v="2"/>
    <x v="11"/>
    <s v=" "/>
    <s v="No Aplica- "/>
    <x v="11"/>
    <s v=" "/>
    <s v="No aplica_ "/>
    <s v="No Aplica-  No aplica_ "/>
    <x v="16"/>
    <x v="16"/>
    <x v="18"/>
    <s v="Si Secop "/>
  </r>
  <r>
    <m/>
    <x v="2"/>
    <x v="11"/>
    <s v="Fatima Veronica Quintero Nuñez"/>
    <s v="Contratar la prestación del servicio de aseo y cafetería incluido insumos para la UAE Cuerpo Oficial de Bomberos -SGC"/>
    <s v="03 - contrato de prestacion de servicios"/>
    <s v="44121700;44121800;44121900;44122000"/>
    <n v="2"/>
    <n v="0"/>
    <n v="11"/>
    <n v="500000000"/>
    <x v="1"/>
    <s v=" 17 - acuerdo marco de precios "/>
    <x v="6"/>
    <x v="1"/>
    <x v="2"/>
    <x v="2"/>
    <x v="11"/>
    <s v=" "/>
    <s v="No Aplica- "/>
    <x v="11"/>
    <s v=" "/>
    <s v="No aplica_ "/>
    <s v="No Aplica-  No aplica_ "/>
    <x v="16"/>
    <x v="16"/>
    <x v="18"/>
    <s v="Si Secop "/>
  </r>
  <r>
    <m/>
    <x v="2"/>
    <x v="11"/>
    <s v="Fatima Veronica Quintero Nuñez"/>
    <s v="Arrendamiento de instalaciones estación Ferias-SGC"/>
    <s v="07 - contrato de arrendamiento"/>
    <s v="80131502;"/>
    <n v="1"/>
    <n v="0"/>
    <n v="12"/>
    <n v="160000000"/>
    <x v="1"/>
    <s v=" 09 - contratación directa "/>
    <x v="6"/>
    <x v="1"/>
    <x v="2"/>
    <x v="2"/>
    <x v="11"/>
    <s v=" "/>
    <s v="No Aplica- "/>
    <x v="11"/>
    <s v=" "/>
    <s v="No aplica_ "/>
    <s v="No Aplica-  No aplica_ "/>
    <x v="16"/>
    <x v="16"/>
    <x v="18"/>
    <s v="Si Secop "/>
  </r>
  <r>
    <m/>
    <x v="2"/>
    <x v="11"/>
    <s v="Fatima Veronica Quintero Nuñez"/>
    <s v="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3"/>
    <n v="0"/>
    <n v="12"/>
    <n v="164000000"/>
    <x v="1"/>
    <s v=" 09 - contratación directa "/>
    <x v="6"/>
    <x v="1"/>
    <x v="2"/>
    <x v="2"/>
    <x v="11"/>
    <s v=" "/>
    <s v="No Aplica- "/>
    <x v="11"/>
    <s v=" "/>
    <s v="No aplica_ "/>
    <s v="No Aplica-  No aplica_ "/>
    <x v="16"/>
    <x v="16"/>
    <x v="18"/>
    <s v="Si Secop "/>
  </r>
  <r>
    <m/>
    <x v="2"/>
    <x v="11"/>
    <s v="Fatima Veronica Quintero Nuñez"/>
    <s v="Suministro  de implementos  de  papelería y oficina para las dependencias de la UAE Cuerpo  Oficial de Bomberos-SGC"/>
    <s v="08 - contrato de suministro"/>
    <s v="14111500;_x000a_14111800;_x000a_44121700; _x000a_44121800; _x000a_44122000; _x000a_44122100;_x000a_44121600;_x000a_60101900;_x000a_27112300;_x000a_60105700;"/>
    <n v="4"/>
    <n v="0"/>
    <n v="8"/>
    <n v="72917000"/>
    <x v="1"/>
    <s v="03 - selec. abrev. subasta inversa"/>
    <x v="6"/>
    <x v="1"/>
    <x v="2"/>
    <x v="2"/>
    <x v="11"/>
    <s v=" "/>
    <s v="No Aplica- "/>
    <x v="11"/>
    <s v=" "/>
    <s v="No aplica_ "/>
    <s v="No Aplica-  No aplica_ "/>
    <x v="16"/>
    <x v="16"/>
    <x v="18"/>
    <s v="Si Secop "/>
  </r>
  <r>
    <m/>
    <x v="2"/>
    <x v="11"/>
    <s v="Fatima Veronica Quintero Nuñez"/>
    <s v="Suministro de insumos para las impresoras de las dependencias de la UAE Cuerpo Oficial de Bomberos.-SGC."/>
    <s v="08 - contrato de suministro"/>
    <s v="44103100;44103101;44103103;44103105;44103106;44103108;44103110;44103111;55101500;"/>
    <n v="3"/>
    <n v="0"/>
    <n v="9"/>
    <n v="80000000"/>
    <x v="1"/>
    <s v="03 - selec. abrev. subasta inversa"/>
    <x v="6"/>
    <x v="1"/>
    <x v="2"/>
    <x v="2"/>
    <x v="11"/>
    <s v=" "/>
    <s v="No Aplica- "/>
    <x v="11"/>
    <s v=" "/>
    <s v="No aplica_ "/>
    <s v="No Aplica-  No aplica_ "/>
    <x v="16"/>
    <x v="16"/>
    <x v="18"/>
    <s v="Si Secop "/>
  </r>
  <r>
    <m/>
    <x v="2"/>
    <x v="11"/>
    <s v="Fatima Veronica Quintero Nuñez"/>
    <s v="Arrendamiento de instalaciones estación Caobos Salazar-SGC"/>
    <s v="07 - contrato de arrendamiento"/>
    <s v="80131502;"/>
    <n v="4"/>
    <n v="0"/>
    <n v="10"/>
    <n v="160000000"/>
    <x v="1"/>
    <s v=" 09 - contratación directa "/>
    <x v="6"/>
    <x v="1"/>
    <x v="2"/>
    <x v="2"/>
    <x v="11"/>
    <s v=" "/>
    <s v="No Aplica- "/>
    <x v="11"/>
    <s v=" "/>
    <s v="No aplica_ "/>
    <s v="No Aplica-  No aplica_ "/>
    <x v="16"/>
    <x v="16"/>
    <x v="18"/>
    <s v="Si Secop "/>
  </r>
  <r>
    <m/>
    <x v="2"/>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0"/>
    <n v="8"/>
    <n v="560000000"/>
    <x v="1"/>
    <s v="01 - licitación pública"/>
    <x v="6"/>
    <x v="1"/>
    <x v="2"/>
    <x v="2"/>
    <x v="11"/>
    <s v=" "/>
    <s v="No Aplica- "/>
    <x v="11"/>
    <s v=" "/>
    <s v="No aplica_ "/>
    <s v="No Aplica-  No aplica_ "/>
    <x v="16"/>
    <x v="16"/>
    <x v="18"/>
    <s v="Si Secop "/>
  </r>
  <r>
    <m/>
    <x v="2"/>
    <x v="11"/>
    <s v="Fatima Veronica Quintero Nuñez"/>
    <s v="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0"/>
    <n v="3"/>
    <n v="2000000000"/>
    <x v="1"/>
    <s v="01 - licitación pública"/>
    <x v="6"/>
    <x v="1"/>
    <x v="2"/>
    <x v="2"/>
    <x v="11"/>
    <s v=" "/>
    <s v="No Aplica- "/>
    <x v="11"/>
    <s v=" "/>
    <s v="No aplica_ "/>
    <s v="No Aplica-  No aplica_ "/>
    <x v="16"/>
    <x v="16"/>
    <x v="18"/>
    <s v="No Secop"/>
  </r>
  <r>
    <m/>
    <x v="2"/>
    <x v="11"/>
    <s v="Fatima Veronica Quintero Nuñez"/>
    <s v="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1"/>
    <n v="0"/>
    <n v="3"/>
    <n v="14000000"/>
    <x v="1"/>
    <s v="01 - licitación pública"/>
    <x v="6"/>
    <x v="1"/>
    <x v="2"/>
    <x v="2"/>
    <x v="11"/>
    <s v=" "/>
    <s v="No Aplica- "/>
    <x v="11"/>
    <s v=" "/>
    <s v="No aplica_ "/>
    <s v="No Aplica-  No aplica_ "/>
    <x v="16"/>
    <x v="16"/>
    <x v="18"/>
    <s v="No Secop"/>
  </r>
  <r>
    <m/>
    <x v="2"/>
    <x v="11"/>
    <s v="Fatima Veronica Quintero Nuñez"/>
    <s v="Seleccionar propuesta para contratar con una o varias compañías de seguros legalmente autorizadas para funcionar en el país, los seguros patrimoniales, generales, de aviación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5"/>
    <n v="0"/>
    <n v="10"/>
    <n v="6360939000"/>
    <x v="1"/>
    <s v="01 - licitación pública"/>
    <x v="6"/>
    <x v="1"/>
    <x v="2"/>
    <x v="2"/>
    <x v="11"/>
    <s v=" "/>
    <s v="No Aplica- "/>
    <x v="11"/>
    <s v=" "/>
    <s v="No aplica_ "/>
    <s v="No Aplica-  No aplica_ "/>
    <x v="16"/>
    <x v="16"/>
    <x v="18"/>
    <s v="Si Secop "/>
  </r>
  <r>
    <m/>
    <x v="2"/>
    <x v="11"/>
    <s v="Fatima Veronica Quintero Nuñez"/>
    <s v="Adición No. 6 y prórroga No. 7 al contrato 409 de 2021 que tiene como objeto &quot;Prestar los servicios de Custodia, Consulta y Traslado Documental de Acuerdo a las especificaciones Técnicas y requisitos contemplados en la normatividad Archivística Vigente-SGC, Otro Si No. 06 de 2024."/>
    <s v="11 - orden de prestacion de servicios"/>
    <s v="78131800;80101500;80101600;80161500;81111900;81112000"/>
    <n v="2"/>
    <n v="0"/>
    <n v="3"/>
    <n v="20003880"/>
    <x v="1"/>
    <s v="01 - licitación pública"/>
    <x v="6"/>
    <x v="1"/>
    <x v="2"/>
    <x v="2"/>
    <x v="11"/>
    <s v=" "/>
    <s v="No Aplica- "/>
    <x v="11"/>
    <s v=" "/>
    <s v="No aplica_ "/>
    <s v="No Aplica-  No aplica_ "/>
    <x v="16"/>
    <x v="16"/>
    <x v="18"/>
    <s v="No Secop"/>
  </r>
  <r>
    <m/>
    <x v="2"/>
    <x v="11"/>
    <s v="Fatima Veronica Quintero Nuñez"/>
    <s v="Mantenimiento ascensor nueva Estación de Bomberos de Fontibón-SGC"/>
    <s v="27 - contrato de prestacion de servicios de mantenimiento"/>
    <s v="80111600;"/>
    <n v="3"/>
    <n v="0"/>
    <n v="9"/>
    <n v="10000000"/>
    <x v="1"/>
    <s v=" 09 - contratación directa "/>
    <x v="6"/>
    <x v="1"/>
    <x v="2"/>
    <x v="2"/>
    <x v="11"/>
    <s v=" "/>
    <s v="No Aplica- "/>
    <x v="11"/>
    <s v=" "/>
    <s v="No aplica_ "/>
    <s v="No Aplica-  No aplica_ "/>
    <x v="16"/>
    <x v="16"/>
    <x v="18"/>
    <s v="Si Secop "/>
  </r>
  <r>
    <m/>
    <x v="2"/>
    <x v="11"/>
    <s v="Fatima Veronica Quintero Nuñez"/>
    <s v="Prestación del servicio para inspección y certificación correspondientes a los sistemas de transporte vertical (ascensores) a cargo de la Unidad Administrativa Especial del Cuerpo Oficial de Bomberos Bogotá D.C. – SGC"/>
    <s v="03 - contrato de prestacion de servicios"/>
    <s v="80111600;"/>
    <n v="3"/>
    <n v="0"/>
    <n v="2"/>
    <n v="2000000"/>
    <x v="1"/>
    <s v=" 09 - contratación directa "/>
    <x v="6"/>
    <x v="1"/>
    <x v="2"/>
    <x v="2"/>
    <x v="11"/>
    <s v=" "/>
    <s v="No Aplica- "/>
    <x v="11"/>
    <s v=" "/>
    <s v="No aplica_ "/>
    <s v="No Aplica-  No aplica_ "/>
    <x v="16"/>
    <x v="16"/>
    <x v="18"/>
    <s v="Si Secop "/>
  </r>
  <r>
    <m/>
    <x v="2"/>
    <x v="11"/>
    <s v="Fatima Veronica Quintero Nuñez"/>
    <s v="Mantenimiento correctivo y preventivo con suministro de repuestos para los Ascensores Edificio Comando-SGC"/>
    <s v="27 - contrato de prestacion de servicios de mantenimiento"/>
    <s v="80111600;"/>
    <n v="3"/>
    <n v="0"/>
    <n v="9"/>
    <n v="38000000"/>
    <x v="1"/>
    <s v=" 09 - contratación directa "/>
    <x v="6"/>
    <x v="1"/>
    <x v="2"/>
    <x v="2"/>
    <x v="11"/>
    <s v=" "/>
    <s v="No Aplica- "/>
    <x v="11"/>
    <s v=" "/>
    <s v="No aplica_ "/>
    <s v="No Aplica-  No aplica_ "/>
    <x v="16"/>
    <x v="16"/>
    <x v="18"/>
    <s v="Si Secop "/>
  </r>
  <r>
    <m/>
    <x v="2"/>
    <x v="11"/>
    <s v="Fatima Veronica Quintero Nuñez"/>
    <s v="Mantenimiento correctivo y preventivo con suministro de repuestos ascensor nueva Estación de Bomberos BELLAVISTA- SGC"/>
    <s v="27 - contrato de prestacion de servicios de mantenimiento"/>
    <s v="80111600;"/>
    <n v="3"/>
    <n v="0"/>
    <n v="9"/>
    <n v="10000000"/>
    <x v="1"/>
    <s v=" 09 - contratación directa "/>
    <x v="6"/>
    <x v="1"/>
    <x v="2"/>
    <x v="2"/>
    <x v="11"/>
    <s v=" "/>
    <s v="No Aplica- "/>
    <x v="11"/>
    <s v=" "/>
    <s v="No aplica_ "/>
    <s v="No Aplica-  No aplica_ "/>
    <x v="16"/>
    <x v="16"/>
    <x v="18"/>
    <s v="Si Secop "/>
  </r>
  <r>
    <m/>
    <x v="2"/>
    <x v="11"/>
    <s v="Fatima Veronica Quintero Nuñez"/>
    <s v="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
    <s v="27 - contrato de prestacion de servicios de mantenimiento"/>
    <s v="91111602;_x000d__x000a_47101568;_x000d__x000a_49241712;_x000d__x000a_"/>
    <n v="1"/>
    <n v="0"/>
    <n v="10"/>
    <n v="40000000"/>
    <x v="1"/>
    <s v="04 - contratación mínima cuantía"/>
    <x v="6"/>
    <x v="1"/>
    <x v="2"/>
    <x v="2"/>
    <x v="11"/>
    <s v=" "/>
    <s v="No Aplica- "/>
    <x v="11"/>
    <s v=" "/>
    <s v="No aplica_ "/>
    <s v="No Aplica-  No aplica_ "/>
    <x v="16"/>
    <x v="16"/>
    <x v="18"/>
    <s v="Si Secop "/>
  </r>
  <r>
    <m/>
    <x v="2"/>
    <x v="11"/>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d__x000a_40151517;_x000d__x000a_76121701;_x000d__x000a_83101506;"/>
    <n v="3"/>
    <n v="0"/>
    <n v="10"/>
    <n v="30000000"/>
    <x v="1"/>
    <s v="04 - contratación mínima cuantía"/>
    <x v="6"/>
    <x v="1"/>
    <x v="2"/>
    <x v="2"/>
    <x v="11"/>
    <s v=" "/>
    <s v="No Aplica- "/>
    <x v="11"/>
    <s v=" "/>
    <s v="No aplica_ "/>
    <s v="No Aplica-  No aplica_ "/>
    <x v="16"/>
    <x v="16"/>
    <x v="18"/>
    <s v="Si Secop "/>
  </r>
  <r>
    <m/>
    <x v="2"/>
    <x v="11"/>
    <s v="Fatima Veronica Quintero Nuñez"/>
    <s v="Suministro de insumos para lavadoras-SGC"/>
    <s v="08 - contrato de suministro"/>
    <s v="44103100;"/>
    <n v="3"/>
    <n v="0"/>
    <n v="8"/>
    <n v="10000000"/>
    <x v="1"/>
    <s v="04 - contratación mínima cuantía"/>
    <x v="6"/>
    <x v="1"/>
    <x v="2"/>
    <x v="2"/>
    <x v="11"/>
    <s v=" "/>
    <s v="No Aplica- "/>
    <x v="11"/>
    <s v=" "/>
    <s v="No aplica_ "/>
    <s v="No Aplica-  No aplica_ "/>
    <x v="16"/>
    <x v="16"/>
    <x v="18"/>
    <s v="Si Secop "/>
  </r>
  <r>
    <m/>
    <x v="2"/>
    <x v="11"/>
    <s v="Fatima Veronica Quintero Nuñez"/>
    <s v="Adición y Prórroga No. 1 al contrato 639 de 2024 que tiene como objeto &quot;Suministro de implementos de papelería y oficina para las dependencias de la UAE Cuerpo Oficial de Bomberos-SGC"/>
    <s v="08 - contrato de suministro"/>
    <s v="14111500 _x000d__x000a_14111800_x000d__x000a_44121700 _x000d__x000a_44121800 _x000d__x000a_44122000 _x000d__x000a_44122100_x000d__x000a_44121600_x000d__x000a_60101900_x000d__x000a_27112300_x000d__x000a_60105700_x000d__x000a_"/>
    <n v="2"/>
    <n v="0"/>
    <n v="3"/>
    <n v="29250000"/>
    <x v="1"/>
    <s v="04 - contratación mínima cuantía"/>
    <x v="6"/>
    <x v="1"/>
    <x v="2"/>
    <x v="2"/>
    <x v="11"/>
    <s v=" "/>
    <s v="No Aplica- "/>
    <x v="11"/>
    <s v=" "/>
    <s v="No aplica_ "/>
    <s v="No Aplica-  No aplica_ "/>
    <x v="16"/>
    <x v="16"/>
    <x v="18"/>
    <s v="No Secop"/>
  </r>
  <r>
    <m/>
    <x v="0"/>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0"/>
    <n v="8"/>
    <n v="600000000"/>
    <x v="1"/>
    <s v="01 - licitación públic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9"/>
    <s v="Si Secop "/>
  </r>
  <r>
    <m/>
    <x v="0"/>
    <x v="11"/>
    <s v="Fatima Veronica Quintero Nuñez"/>
    <s v="Realizar el mantenimiento preventivo, correctivo y suministro de repuestos para los equipos de gimnasio instalados en las diferentes instalaciones a cargo de la UAE Cuerpo Oficial de Bomberos. -SGC"/>
    <s v="27 - contrato de prestacion de servicios de mantenimiento"/>
    <s v="49201500; 49201600; 72151800"/>
    <n v="2"/>
    <n v="0"/>
    <n v="9"/>
    <n v="60000000"/>
    <x v="1"/>
    <s v="04 - contratación mínima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0"/>
    <s v="Si Secop "/>
  </r>
  <r>
    <m/>
    <x v="0"/>
    <x v="11"/>
    <s v="Fatima Veronica Quintero Nuñez"/>
    <s v="Mantenimiento preventivo y correctivo de la red contraincendios  y sistemas de detención de alarmas contra incendios de las estaciones de bomberos de la UAE- Cuerpo Oficial de Bomberos Bogota SGC"/>
    <s v="27 - contrato de prestacion de servicios de mantenimiento"/>
    <s v="72101500; 92101600; 95121700"/>
    <n v="4"/>
    <n v="0"/>
    <n v="6"/>
    <n v="150000000"/>
    <x v="1"/>
    <s v="02 - selec. abrev. menor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0"/>
    <s v="Si Secop "/>
  </r>
  <r>
    <m/>
    <x v="0"/>
    <x v="11"/>
    <s v="Fatima Veronica Quintero Nuñez"/>
    <s v="Mantenimiento preventivo y correctivo, que incluye el suministro de insumos y repuestos de los electrodomésticos de las instalaciones a cargo de la UAE Cuerpo Oficial de Bomberos Bogotá-SGC"/>
    <s v="27 - contrato de prestacion de servicios de mantenimiento"/>
    <s v="73152108;"/>
    <n v="3"/>
    <n v="0"/>
    <n v="8"/>
    <n v="30000000"/>
    <x v="1"/>
    <s v="04 - contratación mínima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0"/>
    <s v="Si Secop "/>
  </r>
  <r>
    <m/>
    <x v="0"/>
    <x v="11"/>
    <s v="Fatima Veronica Quintero Nuñez"/>
    <s v="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0"/>
    <n v="8"/>
    <n v="243061556"/>
    <x v="1"/>
    <s v="17 - acuerdo marco de precios"/>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0"/>
    <s v="Si Secop "/>
  </r>
  <r>
    <m/>
    <x v="0"/>
    <x v="11"/>
    <s v="Fatima Veronica Quintero Nuñez"/>
    <s v="Adición No. 2  al contrato 301 de 2024 cyto objeto es &quot;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0"/>
    <n v="2"/>
    <n v="56938444"/>
    <x v="1"/>
    <s v="17 - acuerdo marco de precios"/>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0"/>
    <s v="Si Secop "/>
  </r>
  <r>
    <m/>
    <x v="0"/>
    <x v="11"/>
    <s v="Fatima Veronica Quintero Nuñez"/>
    <s v="Realizar el mantenimiento predictivo, preventivo, correctivo, mejoras y dotación a las instalaciones de las dependencias de la Unidad Administrativa Especial Cuerpo Oficial de Bomberos de Bogotá D.C. - SGC_x000d__x000a_"/>
    <s v="17 - contrato de mantenimiento"/>
    <s v="72102900; 72121400; 72151700;72154000;72101500"/>
    <n v="2"/>
    <n v="0"/>
    <n v="8"/>
    <n v="784028135"/>
    <x v="1"/>
    <s v="01 - licitación públic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1"/>
    <s v="Si Secop "/>
  </r>
  <r>
    <m/>
    <x v="0"/>
    <x v="11"/>
    <s v="Fatima Veronica Quintero Nuñez"/>
    <s v="Interventoría técnica, administrativa, financiera, contable, jurídica y ambiental  para la realizacion del mantenimiento predictivo, preventivo, correctivo, mejoras y dotación a las instalaciones de las dependencias de la Unidad Administrativa Especial Cuerpo Oficial de Bomberos de Bogotá D.C. - SGC"/>
    <s v="14 - contrato de interventoria"/>
    <s v="80101600; 81101500; 72101500; 72121400"/>
    <n v="2"/>
    <n v="0"/>
    <n v="8"/>
    <n v="181681869"/>
    <x v="1"/>
    <s v="06 - concurso de méritos abierto"/>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1"/>
    <s v="Si Secop "/>
  </r>
  <r>
    <m/>
    <x v="0"/>
    <x v="11"/>
    <s v="Fatima Veronica Quintero Nuñez"/>
    <s v="Suministro e instalación de las lavadoras y secadoras industriales  para las instalaciones de la UAE Cuerpo Oficial de Bomberos de Bogotá-SGC"/>
    <s v="08 - contrato de suministro"/>
    <s v="47111500; 47111700"/>
    <n v="4"/>
    <n v="0"/>
    <n v="3"/>
    <n v="200000000"/>
    <x v="1"/>
    <s v="03 - selec. abrev. subasta invers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
    <s v="Si Secop "/>
  </r>
  <r>
    <m/>
    <x v="0"/>
    <x v="11"/>
    <s v="Fatima Veronica Quintero Nuñez"/>
    <s v="Suministro e instalación de equipos gasodomésticos y solares para las instalaciones de la UAE Cuerpo Oficial de Bomberos SGC"/>
    <s v="08 - contrato de suministro"/>
    <s v="48101500; 52141500; 40101800"/>
    <n v="4"/>
    <n v="0"/>
    <n v="3"/>
    <n v="50000000"/>
    <x v="1"/>
    <s v="03 - selec. abrev. subasta invers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
    <s v="Si Secop "/>
  </r>
  <r>
    <m/>
    <x v="0"/>
    <x v="11"/>
    <s v="Fatima Veronica Quintero Nuñez"/>
    <s v="Suministro e instalación de equipos de gimnasio para las diferentes instalaciones a cargo de la UAE Cuerpo Oficial de Bomberos. -SGC"/>
    <s v="08 - contrato de suministro"/>
    <s v="49201500; 49201600"/>
    <n v="4"/>
    <n v="0"/>
    <n v="3"/>
    <n v="50000000"/>
    <x v="1"/>
    <s v="03 - selec. abrev. subasta invers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
    <s v="Si Secop "/>
  </r>
  <r>
    <m/>
    <x v="0"/>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0"/>
    <n v="2"/>
    <n v="100000000"/>
    <x v="1"/>
    <s v="01 - licitación públic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9"/>
    <s v="No Secop"/>
  </r>
  <r>
    <m/>
    <x v="0"/>
    <x v="11"/>
    <s v="Fatima Veronica Quintero Nuñez"/>
    <s v="Adquisicion de Andamios certificados, escalera multifuncional y elemento de seguridad y salud en el trabajo (gafas,tapa oidos, lineas de vida)"/>
    <s v="08 - contrato de suministro"/>
    <s v="30191505;"/>
    <n v="1"/>
    <n v="0"/>
    <n v="2"/>
    <n v="50000000"/>
    <x v="1"/>
    <s v="04 - contratación mínima cuantía"/>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2"/>
    <s v="Si Secop "/>
  </r>
  <r>
    <m/>
    <x v="1"/>
    <x v="11"/>
    <s v="Fatima Veronica Quintero Nuñez"/>
    <s v="Elaboración de estudios y diseños técnicos para la construcción de la estación de bomberos  B-18 de la UAE Cuerpo Oficial de Bomberos de Bogotá – SGC"/>
    <s v="04 - contrato de consultoria"/>
    <s v="81101500;80101600"/>
    <n v="4"/>
    <n v="0"/>
    <n v="10"/>
    <n v="500000000"/>
    <x v="1"/>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m/>
    <x v="1"/>
    <x v="11"/>
    <s v="Fatima Veronica Quintero Nuñez"/>
    <s v="Interventoría técnica, administrativa, financiera, contable, jurídica y ambiental para la elaboración de estudios y diseños técnicos para la construcción de la estación de bomberos B-18 de la UAE Cuerpo Oficial de Bomberos de Bogotá – SGC"/>
    <s v="14 - contrato de interventoria"/>
    <s v="80101600;81101500;72101500;72121400"/>
    <n v="4"/>
    <n v="0"/>
    <n v="10"/>
    <n v="150000000"/>
    <x v="1"/>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m/>
    <x v="1"/>
    <x v="11"/>
    <s v="Fatima Veronica Quintero Nuñez"/>
    <s v="Consultoria modalidad de licencias de la infraestructura existente de las estaciones de bomberos (reconocimiento, ampliacion etc)"/>
    <s v="04 - contrato de consultoria"/>
    <s v="81101500;80101600"/>
    <n v="4"/>
    <n v="0"/>
    <n v="10"/>
    <n v="200000000"/>
    <x v="1"/>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m/>
    <x v="1"/>
    <x v="11"/>
    <s v="Fatima Veronica Quintero Nuñez"/>
    <s v="Interventoria de la consultoria modalidad de licencias de la infraestructura existente de las estaciones de bomberos (reconocimiento, ampliacion etc)."/>
    <s v="14 - contrato de interventoria"/>
    <s v="80101600;81101500;72101500;72121400"/>
    <n v="4"/>
    <n v="0"/>
    <n v="10"/>
    <n v="150000000"/>
    <x v="1"/>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m/>
    <x v="1"/>
    <x v="11"/>
    <s v="Fatima Veronica Quintero Nuñez"/>
    <s v="Elaboración de estudios y diseños técnicos para la construcción de la estación de bomberos de Puente Aranda B-4 de la UAE Cuerpo Oficial de Bomberos de Bogotá – SGC"/>
    <s v="04 - contrato de consultoria"/>
    <s v="81101500;80101600"/>
    <n v="4"/>
    <n v="0"/>
    <n v="10"/>
    <n v="500000000"/>
    <x v="1"/>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m/>
    <x v="1"/>
    <x v="11"/>
    <s v="Fatima Veronica Quintero Nuñez"/>
    <s v="Interventoría técnica, administrativa, financiera, contable, jurídica y ambiental para la elaboración de estudios y diseños técnicos para la construcción de la estación de Bomberos de Punete Aranda B-4 de la UAE Cuerpo Oficial de Bomberos de Bogotá – SGC"/>
    <s v="14 - contrato de interventoria"/>
    <s v="80101600;81101500;72101500;72121400"/>
    <n v="4"/>
    <n v="0"/>
    <n v="10"/>
    <n v="150000000"/>
    <x v="1"/>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m/>
    <x v="1"/>
    <x v="11"/>
    <s v="Fatima Veronica Quintero Nuñez"/>
    <s v="Construcción de la estación de bomberos de Caobos Salazar B-13 de la UAE Cuerpo Oficial de Bomberos de Bogotá – SGC"/>
    <s v="05 - contrato de obra"/>
    <s v="72121400; 72151700; 72151700; 81101500"/>
    <n v="6"/>
    <n v="0"/>
    <n v="13"/>
    <n v="6000000000"/>
    <x v="1"/>
    <s v="01 - licitación pública"/>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m/>
    <x v="1"/>
    <x v="11"/>
    <s v="Fatima Veronica Quintero Nuñez"/>
    <s v="Interventoría técnica, administrativa, financiera, contable, jurídica y ambiental para la construcción de la estación de Bomberos de Caobos Salazar B-13 de la UAE Cuerpo Oficial de Bomberos de Bogotá – SGC"/>
    <s v="14 - contrato de interventoria"/>
    <s v="81101500; 80101600; 72121400; 95121700"/>
    <n v="6"/>
    <n v="0"/>
    <n v="13"/>
    <n v="1380000000"/>
    <x v="1"/>
    <s v="06 - concurso de méritos abierto"/>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m/>
    <x v="0"/>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11223766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1"/>
    <x v="11"/>
    <s v="Fatima Veronica Quintero Nuñez"/>
    <s v="Prestación de servicios profesionales para apoyar las actividades jurídicas y gestión predial del Área de Infraestructura de la Subdirección de Gestión Corporativa-SGC"/>
    <s v="25 - contrato de prestacion de servicios profesionales"/>
    <s v="80111600;"/>
    <n v="2"/>
    <n v="0"/>
    <n v="11"/>
    <n v="78650000"/>
    <x v="1"/>
    <s v=" 09 - contratación directa "/>
    <x v="23"/>
    <x v="0"/>
    <x v="1"/>
    <x v="1"/>
    <x v="0"/>
    <s v="Infraestructura física, mantenimiento y dotación (Sedes construidas, mantenidas reforzadas)"/>
    <s v="08-Infraestructura física, mantenimiento y dotación (Sedes construidas, mantenidas reforzadas)"/>
    <x v="12"/>
    <s v="Documentos de lineamientos técnicos"/>
    <s v="031__Documentos de lineamientos técnicos"/>
    <s v="08-Infraestructura física, mantenimiento y dotación (Sedes construidas, mantenidas reforzadas) 031__Documentos de lineamientos técnicos"/>
    <x v="17"/>
    <x v="17"/>
    <x v="1"/>
    <s v="Si Secop "/>
  </r>
  <r>
    <m/>
    <x v="1"/>
    <x v="11"/>
    <s v="Fatima Veronica Quintero Nuñez"/>
    <s v="Prestación de servicios profesionales en la proyección y el seguimiento financiero a los proyectos de la Subdirección de Gestión Corporativa-SGC"/>
    <s v="25 - contrato de prestacion de servicios profesionales"/>
    <s v="80111600;"/>
    <n v="2"/>
    <n v="0"/>
    <n v="11"/>
    <n v="62920000"/>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1"/>
    <x v="11"/>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s v="80111600;"/>
    <n v="2"/>
    <n v="0"/>
    <n v="11"/>
    <n v="66550000"/>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0"/>
    <x v="11"/>
    <s v="Fatima Veronica Quintero Nuñez"/>
    <s v="Prestar los servicios profesionales en la Subdirección de Gestión Corporativa en las actividades asociadas a procesos jurídicos relacionados con la gestión administrativa.- SGC"/>
    <s v="25 - contrato de prestacion de servicios profesionales"/>
    <s v="80111600;"/>
    <n v="2"/>
    <n v="0"/>
    <n v="11"/>
    <n v="8833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1"/>
    <x v="11"/>
    <s v="Fatima Veronica Quintero Nuñez"/>
    <s v="Prestar los servicios profesionales para el acompañamiento y seguimiento de los planes y proyectos de la Subdireccion de Gestión Corporativa-SGC"/>
    <s v="25 - contrato de prestacion de servicios profesionales"/>
    <s v="80111600;"/>
    <n v="2"/>
    <n v="0"/>
    <n v="11"/>
    <n v="79406250"/>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s v="80111600;"/>
    <n v="2"/>
    <n v="0"/>
    <n v="11"/>
    <n v="11223766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s v="80111600;"/>
    <n v="2"/>
    <n v="0"/>
    <n v="11"/>
    <n v="7623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2"/>
    <n v="0"/>
    <n v="11"/>
    <n v="99918896"/>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m/>
    <x v="0"/>
    <x v="11"/>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s v="80111600;"/>
    <n v="2"/>
    <n v="0"/>
    <n v="11"/>
    <n v="4380006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1"/>
    <x v="11"/>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s v="80111600;"/>
    <n v="2"/>
    <n v="0"/>
    <n v="11"/>
    <n v="99918896"/>
    <x v="1"/>
    <s v=" 09 - contratación directa "/>
    <x v="24"/>
    <x v="0"/>
    <x v="1"/>
    <x v="1"/>
    <x v="0"/>
    <s v="Infraestructura física, mantenimiento y dotación (Sedes construidas, mantenidas reforzadas)"/>
    <s v="08-Infraestructura física, mantenimiento y dotación (Sedes construidas, mantenidas reforzadas)"/>
    <x v="13"/>
    <s v="Estaciones de bomberos construidas"/>
    <s v="015_Estaciones de bomberos construidas"/>
    <s v="08-Infraestructura física, mantenimiento y dotación (Sedes construidas, mantenidas reforzadas) 015_Estaciones de bomberos construidas"/>
    <x v="18"/>
    <x v="18"/>
    <x v="0"/>
    <s v="Si Secop "/>
  </r>
  <r>
    <m/>
    <x v="0"/>
    <x v="11"/>
    <s v="Fatima Veronica Quintero Nuñez"/>
    <s v="Prestación de servicios de apoyo en las actividades asociadas a los procesos de almacén de la Subdirección de Gestión Corporativa 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para atender las actividades financieras, a cargo de la Subdirección de Gestión Corporativa-SGC"/>
    <s v="25 - contrato de prestacion de servicios profesionales"/>
    <s v="80111600;"/>
    <n v="2"/>
    <n v="0"/>
    <n v="11"/>
    <n v="726000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e los procesos contractuales en la plataforma SECOP II a cargo de la Subdirección de Gestión Corporativa-SGC"/>
    <s v="26 - contrato de prestacion de servicios de apoyo a la gestion"/>
    <s v="80111600;"/>
    <n v="2"/>
    <n v="0"/>
    <n v="11"/>
    <n v="37243800"/>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profesionales en el marco de las actividades administrativas de la Subdirección de Gestión Corporativa--SGC"/>
    <s v="25 - contrato de prestacion de servicios profesionales"/>
    <s v="80111600;"/>
    <n v="2"/>
    <n v="0"/>
    <n v="11"/>
    <n v="67386352"/>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los servicios profesionales de la gestión administrativa, así como la adquisición de bienes y servicios de la Subdirección de Gestión Corporativa  SGC"/>
    <s v="25 - contrato de prestacion de servicios profesionales"/>
    <s v="80111600;"/>
    <n v="2"/>
    <n v="0"/>
    <n v="11"/>
    <n v="49066952"/>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1"/>
    <x v="11"/>
    <s v="Fatima Veronica Quintero Nuñez"/>
    <s v="Prestar servicios profesionales para realizar acompañamiento en los procesos contractuales adelantados por la Subdirección Gestión Corporativa -SGC"/>
    <s v="25 - contrato de prestacion de servicios profesionales"/>
    <s v="80111600;"/>
    <n v="2"/>
    <n v="0"/>
    <n v="11"/>
    <n v="60500000"/>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1"/>
    <x v="11"/>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s v="80111600;"/>
    <n v="2"/>
    <n v="0"/>
    <n v="11"/>
    <n v="72600000"/>
    <x v="1"/>
    <s v=" 09 - contratación directa "/>
    <x v="24"/>
    <x v="0"/>
    <x v="1"/>
    <x v="1"/>
    <x v="0"/>
    <s v="Infraestructura física, mantenimiento y dotación (Sedes construidas, mantenidas reforzadas)"/>
    <s v="08-Infraestructura física, mantenimiento y dotación (Sedes construidas, mantenidas reforzadas)"/>
    <x v="13"/>
    <s v="Estaciones de bomberos construidas"/>
    <s v="015_Estaciones de bomberos construidas"/>
    <s v="08-Infraestructura física, mantenimiento y dotación (Sedes construidas, mantenidas reforzadas) 015_Estaciones de bomberos construidas"/>
    <x v="18"/>
    <x v="18"/>
    <x v="1"/>
    <s v="Si Secop "/>
  </r>
  <r>
    <m/>
    <x v="1"/>
    <x v="11"/>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s v="80111600;"/>
    <n v="2"/>
    <n v="0"/>
    <n v="11"/>
    <n v="72600000"/>
    <x v="1"/>
    <s v=" 09 - contratación directa "/>
    <x v="23"/>
    <x v="0"/>
    <x v="1"/>
    <x v="1"/>
    <x v="0"/>
    <s v="Infraestructura física, mantenimiento y dotación (Sedes construidas, mantenidas reforzadas)"/>
    <s v="08-Infraestructura física, mantenimiento y dotación (Sedes construidas, mantenidas reforzadas)"/>
    <x v="12"/>
    <s v="Documentos de lineamientos técnicos"/>
    <s v="031__Documentos de lineamientos técnicos"/>
    <s v="08-Infraestructura física, mantenimiento y dotación (Sedes construidas, mantenidas reforzadas) 031__Documentos de lineamientos técnicos"/>
    <x v="17"/>
    <x v="17"/>
    <x v="15"/>
    <s v="Si Secop "/>
  </r>
  <r>
    <m/>
    <x v="1"/>
    <x v="11"/>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0"/>
    <n v="11"/>
    <n v="67386352"/>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1"/>
    <x v="11"/>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2"/>
    <n v="0"/>
    <n v="11"/>
    <n v="90750000"/>
    <x v="1"/>
    <s v=" 09 - contratación directa "/>
    <x v="21"/>
    <x v="0"/>
    <x v="1"/>
    <x v="1"/>
    <x v="0"/>
    <s v="Infraestructura física, mantenimiento y dotación (Sedes construidas, mantenidas reforzadas)"/>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5"/>
    <s v="Si Secop "/>
  </r>
  <r>
    <m/>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r los servicios de apoyo las actividades conforme a la política del Sistema de Gestión de la Seguridad y Salud en el Trabajo (SG-SST) que contribuyan para la adecuada prestación del servicio-SGC"/>
    <s v="26 - contrato de prestacion de servicios de apoyo a la gestion"/>
    <s v="80111600;"/>
    <n v="2"/>
    <n v="0"/>
    <n v="11"/>
    <n v="46585000"/>
    <x v="1"/>
    <s v=" 09 - contratación directa "/>
    <x v="22"/>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ocumental de la Subdirección de Gestión Corporativa de la Unidad.-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a la gestión documental de la Subdirección de Gestión Corporativa de la Unidad.-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en las actividades asociadas a los procesos de gestión de inventarios de la Subdirección de Gestión Corporativa.-SGC"/>
    <s v="26 - contrato de prestacion de servicios de apoyo a la gestion"/>
    <s v="80111600;"/>
    <n v="2"/>
    <n v="0"/>
    <n v="11"/>
    <n v="33534424"/>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0"/>
    <x v="11"/>
    <s v="Fatima Veronica Quintero Nuñez"/>
    <s v="Prestación de servicios de apoyo técnico en la gestión documental de la Subdirección de Gestión Corporativa de la Unidad-SGC"/>
    <s v="26 - contrato de prestacion de servicios de apoyo a la gestion"/>
    <s v="80111600;"/>
    <n v="2"/>
    <n v="0"/>
    <n v="11"/>
    <n v="45853192"/>
    <x v="1"/>
    <s v=" 09 - contratación directa "/>
    <x v="0"/>
    <x v="0"/>
    <x v="0"/>
    <x v="0"/>
    <x v="0"/>
    <s v="Infraestructura física, mantenimiento y dotación (Sedes construidas, mantenidas reforzadas)"/>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m/>
    <x v="2"/>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0"/>
    <n v="2"/>
    <n v="240000000"/>
    <x v="1"/>
    <s v="01 - licitación pública"/>
    <x v="6"/>
    <x v="1"/>
    <x v="2"/>
    <x v="2"/>
    <x v="11"/>
    <s v=" "/>
    <s v="No Aplica- "/>
    <x v="11"/>
    <s v=" "/>
    <s v="No aplica_ "/>
    <s v="No Aplica-  No aplica_ "/>
    <x v="16"/>
    <x v="16"/>
    <x v="18"/>
    <s v="Si Secop "/>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8">
  <r>
    <x v="0"/>
    <x v="0"/>
    <s v="Jaime Hernando Arias Patiño"/>
    <s v="Prestar los servicios profesionales  como abogado en la Oficina de Control Interno para el desarrollo del Plan Anual de Auditorías."/>
    <s v="25 - contrato de prestacion de servicios profesionales"/>
    <n v="80111600"/>
    <s v="1"/>
    <n v="10"/>
    <n v="0"/>
    <n v="76650001"/>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0"/>
    <s v="Jaime Hernando Arias Patiño"/>
    <s v="Prestar los servicios profesionales como contador publico en la Oficina de Control Interno para el desarrollo del Plan Anual de Auditorías."/>
    <s v="25 - contrato de prestacion de servicios profesionales"/>
    <n v="80111600"/>
    <n v="1"/>
    <n v="10"/>
    <n v="0"/>
    <n v="76650001"/>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0"/>
    <s v="Jaime Hernando Arias Patiño"/>
    <s v="Prestar los servicios profesionales  en la Oficina de Control Interno para el desarrollo del Plan Anual de Auditorías."/>
    <s v="25 - contrato de prestacion de servicios profesionales"/>
    <n v="80111600"/>
    <n v="1"/>
    <n v="9"/>
    <n v="12"/>
    <n v="72174097"/>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0"/>
    <s v="Jaime Hernando Arias Patiño"/>
    <s v="Prestar los servicios profesionales  en la Oficina de Control Interno para el desarrollo del Plan Anual de Auditorías."/>
    <s v="25 - contrato de prestacion de servicios profesionales"/>
    <n v="80111600"/>
    <n v="1"/>
    <n v="10"/>
    <n v="0"/>
    <n v="46285827"/>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0"/>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1"/>
    <n v="10"/>
    <n v="0"/>
    <n v="38240074"/>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especializados en el desarrollo de las funciones de la Oficina Jurídica que garantice la verificación de legalidad contractual"/>
    <s v="25 - contrato de prestacion de servicios profesionales"/>
    <n v="80111600"/>
    <n v="2"/>
    <n v="11"/>
    <n v="0"/>
    <n v="11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especializados en el desarrollo de las funciones de la Oficina Jurídica que garantice la verificación de legalidad contractual"/>
    <s v="25 - contrato de prestacion de servicios profesionales"/>
    <n v="80111600"/>
    <n v="2"/>
    <n v="11"/>
    <n v="0"/>
    <n v="11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especializados de asesoría y control, en el desarrollo de las funciones de la Oficina  Jurídica para la elaboración y revisión de Estudios de Mercado, Análisis del sector y estructuración del presupuesto de los procesos de selección."/>
    <s v="25 - contrato de prestacion de servicios profesionales"/>
    <n v="80111600"/>
    <n v="2"/>
    <n v="11"/>
    <n v="0"/>
    <n v="88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2"/>
    <n v="11"/>
    <n v="0"/>
    <n v="9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servicios profesionales para apoyar en la estructuración de las acciones de mejora, elaboración de informes y soporte de las funciones administrativas y de mejora"/>
    <s v="25 - contrato de prestacion de servicios profesionales"/>
    <n v="80111600"/>
    <n v="2"/>
    <n v="11"/>
    <n v="0"/>
    <n v="613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especializados en el desarrollo de las funciones de la Oficina Jurídica prestando asesoría jurídica especializada en Defensa Judicial"/>
    <s v="25 - contrato de prestacion de servicios profesionales"/>
    <n v="80111600"/>
    <n v="2"/>
    <n v="11"/>
    <n v="0"/>
    <n v="121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66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66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71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5 - contrato de prestacion de servicios profesionales"/>
    <n v="80111600"/>
    <n v="2"/>
    <n v="11"/>
    <n v="0"/>
    <n v="71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2"/>
    <n v="11"/>
    <n v="0"/>
    <n v="93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especializados para la representación judicial  de la Entidad y la prevención del daño antijurídico."/>
    <s v="25 - contrato de prestacion de servicios profesionales"/>
    <n v="80111600"/>
    <n v="2"/>
    <n v="11"/>
    <n v="0"/>
    <n v="346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de apoyo para las gestiones administrativas requeridas en la Oficina  Jurídica."/>
    <s v="25 - contrato de prestacion de servicios profesionales"/>
    <n v="80111600"/>
    <n v="2"/>
    <n v="11"/>
    <n v="0"/>
    <n v="5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de apoyo para las gestiones documentales y administrativas requerida por la Oficina  Jurídica."/>
    <s v="26 - contrato de prestacion de servicios de apoyo a la gestion"/>
    <n v="80111600"/>
    <n v="2"/>
    <n v="11"/>
    <n v="0"/>
    <n v="37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de apoyo para las gestiones documentales y administrativas requerida por la Oficina  Jurídica."/>
    <s v="26 - contrato de prestacion de servicios de apoyo a la gestion"/>
    <n v="80111600"/>
    <n v="2"/>
    <n v="11"/>
    <n v="0"/>
    <n v="37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de apoyo para las gestiones documentales y administrativas requerida por la Oficina  Jurídica."/>
    <s v="26 - contrato de prestacion de servicios de apoyo a la gestion"/>
    <n v="80111600"/>
    <n v="2"/>
    <n v="11"/>
    <n v="0"/>
    <n v="37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servicios profesionales para apoyar en las acciones de control y manejo de la información y la presentación de los informes reglamentarios a los entes de control por parte de la OAJ"/>
    <s v="25 - contrato de prestacion de servicios profesionales"/>
    <n v="80111600"/>
    <n v="2"/>
    <n v="11"/>
    <n v="0"/>
    <n v="71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servicios profesionales jurídicos para apoyar las actividades de defensa Judicial y de procesos penales que adelante la UAE Cuerpo Oficial de Bomberos de Bogotá"/>
    <s v="25 - contrato de prestacion de servicios profesionales"/>
    <n v="80111600"/>
    <n v="2"/>
    <n v="11"/>
    <n v="0"/>
    <n v="71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60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60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2"/>
    <n v="11"/>
    <n v="0"/>
    <n v="71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2"/>
    <n v="11"/>
    <n v="0"/>
    <n v="8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2"/>
    <s v="Yenire Yohansy Lozano Ascanio"/>
    <s v="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1"/>
    <n v="10"/>
    <n v="0"/>
    <n v="78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2"/>
    <s v="Yenire Yohansy Lozano Ascanio"/>
    <s v="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
    <n v="11"/>
    <n v="0"/>
    <n v="93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2"/>
    <s v="Yenire Yohansy Lozano Ascanio"/>
    <s v="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
    <n v="11"/>
    <n v="0"/>
    <n v="8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71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2"/>
    <s v="Yenire Yohansy Lozano Ascanio"/>
    <s v="Prestar servicios de apoyo técnico para la gestión administrativa de las actuaciones disciplinarias adelantadas en etapa de instrucción por la Oficina de Control Disciplinario Interno."/>
    <s v="25 - contrato de prestacion de servicios profesionales"/>
    <n v="80111600"/>
    <n v="1"/>
    <n v="10"/>
    <n v="0"/>
    <n v="38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2"/>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5 - contrato de prestacion de servicios profesionales"/>
    <n v="80111600"/>
    <n v="1"/>
    <n v="11"/>
    <n v="0"/>
    <n v="38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2"/>
    <s v="Yenire Yohansy Lozano Ascanio"/>
    <s v="Prestar servicios profesionales para generar acciones enfocadas en la prevención de faltas disciplinarias en la Oficina de Control Disciplinario Interno"/>
    <s v="25 - contrato de prestacion de servicios profesionales"/>
    <n v="80111600"/>
    <n v="1"/>
    <n v="11"/>
    <n v="0"/>
    <n v="48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3"/>
    <s v="Manuel Eduardo Castillo Guzman"/>
    <s v="Prestación de servicios de apoyo a la gestión como conductor para atender los diferentes requerimientos e incidentes en la Oficina Asesora de Planeación"/>
    <s v="25 - contrato de prestacion de servicios profesionales"/>
    <n v="80111600"/>
    <n v="2"/>
    <n v="11"/>
    <n v="0"/>
    <n v="3484096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x v="0"/>
    <x v="3"/>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2"/>
    <n v="8"/>
    <n v="0"/>
    <n v="40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x v="0"/>
    <x v="3"/>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2"/>
    <n v="11"/>
    <n v="0"/>
    <n v="43362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x v="0"/>
    <x v="3"/>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2"/>
    <n v="11"/>
    <n v="0"/>
    <n v="104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x v="0"/>
    <x v="3"/>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2"/>
    <n v="7"/>
    <n v="0"/>
    <n v="45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x v="0"/>
    <x v="3"/>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2"/>
    <n v="8"/>
    <n v="0"/>
    <n v="576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x v="0"/>
    <x v="3"/>
    <s v="Manuel Eduardo Castillo Guzman"/>
    <s v="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
    <s v="25 - contrato de prestacion de servicios profesionales"/>
    <n v="80111600"/>
    <n v="2"/>
    <n v="11"/>
    <n v="0"/>
    <n v="935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_x000a_"/>
    <s v="25 - contrato de prestacion de servicios profesionales"/>
    <n v="80111600"/>
    <n v="2"/>
    <n v="8"/>
    <n v="0"/>
    <n v="56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x v="0"/>
    <x v="3"/>
    <s v="Manuel Eduardo Castillo Guzman"/>
    <s v="Prestar servicios de apoyo a la gestión para la ejecución de actividades asistenciales, administrativas y de gestión documental en la Oficina Asesora de Planeación."/>
    <s v="26 - contrato de prestacion de servicios de apoyo a la gestion"/>
    <n v="80111600"/>
    <n v="2"/>
    <n v="7"/>
    <n v="0"/>
    <n v="26523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x v="0"/>
    <x v="3"/>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2"/>
    <n v="7"/>
    <n v="0"/>
    <n v="59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2"/>
    <n v="11"/>
    <n v="0"/>
    <n v="77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x v="0"/>
    <x v="3"/>
    <s v="Manuel Eduardo Castillo Guzman"/>
    <s v="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2"/>
    <n v="9"/>
    <n v="0"/>
    <n v="585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2"/>
    <n v="7"/>
    <n v="0"/>
    <n v="511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2"/>
    <n v="11"/>
    <n v="0"/>
    <n v="104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ción de servicios profesionales para desarrollar actividades asignadas, orientadas a implementar las políticas de Planeación Institucional, así como al seguimiento y evaluación del desempeño institucional dentro del marco del Modelo Integrado de Planeación y Gestión"/>
    <s v="25 - contrato de prestacion de servicios profesionales"/>
    <n v="80111600"/>
    <n v="2"/>
    <n v="8"/>
    <n v="0"/>
    <n v="536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2"/>
    <n v="7"/>
    <n v="0"/>
    <n v="455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r servicios profesionales para coordinar y ejercer seguimiento a la Implementación del Sistema de Gestión de la Calidad así como a las políticas que componen el modelo de gestión -MIPG que se definan por la Oficina Asesora de Planeación."/>
    <s v="25 - contrato de prestacion de servicios profesionales"/>
    <n v="80111600"/>
    <n v="2"/>
    <n v="11"/>
    <n v="0"/>
    <n v="93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2"/>
    <n v="11"/>
    <n v="0"/>
    <n v="41679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ción de servicios profesionales para el desarrollo de actividades orientadas a implementar las políticas establecidas en el marco del Modelo Integrado de Planeación y Gestión (MIPG), liderado por la Oficina Asesora de Planeación."/>
    <s v="25 - contrato de prestacion de servicios profesionales"/>
    <n v="80111600"/>
    <n v="2"/>
    <n v="7"/>
    <n v="0"/>
    <n v="45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Prestación de servicios profesionales para el desarrollo de actividades designadas en el marco del Modelo Integrado de Planeación y Gestión (MIPG), orientadas a brindar soporte en el área que lo requiera."/>
    <s v="26 - contrato de prestacion de servicios profesionales"/>
    <n v="80111601"/>
    <n v="2"/>
    <n v="6"/>
    <n v="0"/>
    <n v="42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3"/>
    <s v="Manuel Eduardo Castillo Guzman"/>
    <s v="Contratar la prestación de servicios de auditoria bajo los requisitos de las normas internacionales del Sistema de Gestión de la Calidad e ISO 9001 y el Sistema de Seguridad de la Información ISO 27001"/>
    <s v="26 - contrato de prestacion de servicios de apoyo a la gestion"/>
    <n v="80111600"/>
    <n v="9"/>
    <n v="1"/>
    <n v="0"/>
    <n v="25795040"/>
    <s v="1-100-I087 VA-Sobretasa Bomberil"/>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x v="0"/>
    <x v="4"/>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2"/>
    <n v="11"/>
    <n v="0"/>
    <n v="57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4"/>
    <s v="Paula Ximena Henao Escobar"/>
    <s v="Prestación de servicios profesionales para acompañar a la Dirección en la estructuración de fichas técnicas y en la identificación de necesidades técnicas que requiere suplir la UAE Cuerpo Oficial de Bomberos de Bogotá"/>
    <s v="25 - contrato de prestacion de servicios profesionales"/>
    <n v="80111600"/>
    <n v="2"/>
    <n v="11"/>
    <n v="0"/>
    <n v="913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4"/>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2"/>
    <n v="11"/>
    <n v="0"/>
    <n v="8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4"/>
    <s v="Paula Ximena Henao Escobar"/>
    <s v="Prestar servicios profesionales especializados en el desarrollo de las actividades y de los diferentes procesos que tiene a su cargo y bajo su seguimiento la Dirección General de la UAE Cuerpo Oficial de Bomberos de Bogotá."/>
    <s v="25 - contrato de prestacion de servicios profesionales"/>
    <n v="80111600"/>
    <n v="2"/>
    <n v="11"/>
    <n v="0"/>
    <n v="1078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4"/>
    <s v="Paula Ximena Henao Escobar"/>
    <s v="Prestar servicios profesionales jurídicos en el desarrollo de las actividades y de los diferentes procesos de la Dirección General de la UAE Cuerpo Oficial de Bomberos de Bogotá"/>
    <s v="25 - contrato de prestacion de servicios profesionales"/>
    <n v="80111600"/>
    <n v="2"/>
    <n v="11"/>
    <n v="0"/>
    <n v="11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4"/>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2"/>
    <n v="11"/>
    <n v="0"/>
    <n v="57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4"/>
    <s v="Paula Ximena Henao Escobar"/>
    <s v="Prestar servicios de apoyo a la gestión en la UAECOB, en asuntos administrativos y asistenciales requeridos, especificamente en el seguimiento de la información."/>
    <s v="26 - contrato de prestacion de servicios de apoyo a la gestion"/>
    <n v="80111600"/>
    <n v="2"/>
    <n v="11"/>
    <n v="0"/>
    <n v="48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4"/>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2"/>
    <n v="10"/>
    <n v="0"/>
    <n v="98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4"/>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2"/>
    <n v="10"/>
    <n v="0"/>
    <n v="98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5"/>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2"/>
    <n v="11"/>
    <n v="0"/>
    <n v="1155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profesionales en la Dirección en comunicaciones y prensa, para apoyar la difusión de la información al público interno y externo de la UAECOB."/>
    <s v="25 - contrato de prestacion de servicios profesionales"/>
    <n v="80111600"/>
    <n v="2"/>
    <n v="11"/>
    <n v="0"/>
    <n v="66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2"/>
    <n v="11"/>
    <n v="0"/>
    <n v="44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2"/>
    <n v="11"/>
    <n v="0"/>
    <n v="66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2"/>
    <n v="11"/>
    <n v="0"/>
    <n v="88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66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4"/>
    <s v="Paula Ximena Henao Escobar"/>
    <s v="&quot;Prestar servicios profesionales en la Dirección General en materia de seguimiento para el cumplimiento de la misionalidad&quot;"/>
    <s v="25 - contrato de prestacion de servicios profesionales"/>
    <n v="80111600"/>
    <n v="2"/>
    <n v="11"/>
    <n v="0"/>
    <n v="61723493"/>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57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2"/>
    <n v="11"/>
    <n v="0"/>
    <n v="66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r apoyo técnico en la Dirección, en asuntos de comunicaciones y prensa, para la producción, diseño y edición de material audiovisual de la UAECOB."/>
    <s v="26 - contrato de prestacion de servicios de apoyo a la gestion"/>
    <n v="80111600"/>
    <n v="2"/>
    <n v="11"/>
    <n v="0"/>
    <n v="44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2"/>
    <n v="11"/>
    <n v="0"/>
    <n v="1078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2"/>
    <n v="11"/>
    <n v="0"/>
    <n v="57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2"/>
    <n v="11"/>
    <n v="0"/>
    <n v="57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2"/>
    <n v="6"/>
    <n v="0"/>
    <n v="24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como conductor en los diferentes recorridos de carácter operativo que se requieran en la Dirección General."/>
    <s v="26 - contrato de prestacion de servicios de apoyo a la gestion"/>
    <n v="80111600"/>
    <n v="2"/>
    <n v="11"/>
    <n v="0"/>
    <n v="385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2"/>
    <n v="11"/>
    <n v="0"/>
    <n v="57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2"/>
    <n v="6"/>
    <n v="0"/>
    <n v="48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2"/>
    <n v="11"/>
    <n v="0"/>
    <n v="57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5"/>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2"/>
    <n v="11"/>
    <n v="0"/>
    <n v="297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0"/>
    <x v="4"/>
    <s v="Paula Ximena Henao Escobar"/>
    <s v="Prestar servicios profesionales especialiizados en el desarrollo de las actividades estrategicas de la Dirección General de la UAE Cuerpo Oficial de Bomberos de Bogotá"/>
    <s v="25 - contrato de prestacion de servicios profesionales"/>
    <n v="80111600"/>
    <n v="2"/>
    <n v="11"/>
    <n v="0"/>
    <n v="197876507"/>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5"/>
    <s v="Paula Ximena Henao Escobar"/>
    <s v="Prestar servicios profesionales especializados en la Dirección General de la UAECOB en la organización de los temas relacionados con las comunicaciones estratégicas."/>
    <s v="25 - contrato de prestacion de servicios profesionales"/>
    <n v="80111600"/>
    <n v="2"/>
    <n v="11"/>
    <n v="0"/>
    <n v="1675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x v="1"/>
    <x v="6"/>
    <s v="Jose Andres Ponce Caicedo"/>
    <s v="SGH - Prestar servicios profesionales especializados en el desarrollo de las actividades y de los diferentes procesos que tiene a cargo la Subdirección de Gestión Humana de la UAE Cuerpo Oficial de Bomberos de Bogotá"/>
    <s v="11 - orden de prestacion de servicios"/>
    <n v="80111600"/>
    <n v="1"/>
    <n v="11"/>
    <n v="0"/>
    <n v="870045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de servicios profesionales especializados para desarrollar actividades jurídicas en atención a los distintos requerimientos de la Subdirección de Gestión Humana."/>
    <s v="11 - orden de prestacion de servicios"/>
    <n v="80111600"/>
    <n v="1"/>
    <n v="11"/>
    <n v="0"/>
    <n v="870045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de servicios profesionales para desarrollar actividades jurídicas en atención a los distintos requerimientos de la Subdirección de Gestión Humana."/>
    <s v="11 - orden de prestacion de servicios"/>
    <n v="80111600"/>
    <n v="2"/>
    <n v="10"/>
    <n v="0"/>
    <n v="696036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de servicios profesionales para desarrollar actividades jurídicas relacionadas con la academia bomberil, recobro de incapacidades y procesos administrativos de la Subdirección de Gestión Humana."/>
    <s v="11 - orden de prestacion de servicios"/>
    <n v="80111600"/>
    <n v="2"/>
    <n v="11"/>
    <n v="0"/>
    <n v="63466882.599999994"/>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para el fortalecimiento trasversal del proceso de Academia."/>
    <s v="11 - orden de prestacion de servicios"/>
    <n v="80111600"/>
    <n v="2"/>
    <n v="11"/>
    <n v="0"/>
    <n v="53316357.599999994"/>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us servicios profesionales en los procesos de la Subdirección de Gestión Humana de la UAE Cuerpo Oficial de Bomberos."/>
    <s v="11 - orden de prestacion de servicios"/>
    <n v="80111600"/>
    <n v="3"/>
    <n v="10"/>
    <n v="0"/>
    <n v="57697166"/>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para apoyar el programa de desórdenes musculo esqueléticos de la UAE Cuerpo Oficial de Bomberos de Bogotá."/>
    <s v="11 - orden de prestacion de servicios"/>
    <n v="80111600"/>
    <n v="3"/>
    <n v="10"/>
    <n v="0"/>
    <n v="4292222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de apoyo en el sistema de gestión de seguridad y salud en el trabajo en la Subdirección de Gestión Humana de la UAE Cuerpo Oficial de Bomberos."/>
    <s v="11 - orden de prestacion de servicios"/>
    <n v="80111600"/>
    <n v="2"/>
    <n v="11"/>
    <n v="0"/>
    <n v="40613700.600000001"/>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us servicios profesionales en la Subdirección de Gestión Humana en temas de desarrollo organizacional."/>
    <s v="11 - orden de prestacion de servicios"/>
    <n v="80111600"/>
    <n v="2"/>
    <n v="11"/>
    <n v="0"/>
    <n v="696036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us servicios profesionales en la gestión contractual y presupuestal de la Subdirección de Gestión Humana de la UAE Cuerpo Oficial de Bomberos."/>
    <s v="11 - orden de prestacion de servicios"/>
    <n v="80111600"/>
    <n v="2"/>
    <n v="11"/>
    <n v="0"/>
    <n v="5052061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a la Subdirección de Gestión Humana para el fortalecimiento y seguimiento del proceso de la escuela de formación bomberil."/>
    <s v="11 - orden de prestacion de servicios"/>
    <n v="80111600"/>
    <n v="2"/>
    <n v="11"/>
    <n v="0"/>
    <n v="696036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de la UAE Cuerpo Oficial de Bomberos en temas de liquidación de demandas y conciliaciones."/>
    <s v="11 - orden de prestacion de servicios"/>
    <n v="80111600"/>
    <n v="2"/>
    <n v="11"/>
    <n v="0"/>
    <n v="48873327.799999997"/>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para apoyar el seguimiento del sistema de gestión de seguridad y salud en el trabajo en la Subdirección de Gestión Humana."/>
    <s v="11 - orden de prestacion de servicios"/>
    <n v="80111600"/>
    <n v="2"/>
    <n v="11"/>
    <n v="0"/>
    <n v="522027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11 - orden de prestacion de servicios"/>
    <n v="80111600"/>
    <n v="2"/>
    <n v="11"/>
    <n v="0"/>
    <n v="38073169.20000000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de apoyo  a los procesos de archivo en  Subdirección de Gestión Humana de la UAE Cuerpo Oficial de Bomberos de Bogotá D.C. "/>
    <s v="11 - orden de prestacion de servicios"/>
    <n v="80111600"/>
    <n v="3"/>
    <n v="10"/>
    <n v="0"/>
    <n v="31638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us servicios profesionales en el proceso de liquidación de demandas y conciliaciones administrativas para la Subdirección de Gestión Humana de la UAE Cuerpo Oficial de Bomberos."/>
    <s v="11 - orden de prestacion de servicios"/>
    <n v="80111600"/>
    <n v="2"/>
    <n v="11"/>
    <n v="0"/>
    <n v="62550435.20000000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11 - orden de prestacion de servicios"/>
    <n v="80111600"/>
    <n v="2"/>
    <n v="11"/>
    <n v="0"/>
    <n v="53316357.599999994"/>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de la UAE Cuerpo Oficial de Bomberos en temas de liquidación de demandas y conciliaciones."/>
    <s v="11 - orden de prestacion de servicios"/>
    <n v="80111600"/>
    <n v="2"/>
    <n v="11"/>
    <n v="0"/>
    <n v="46599610.20000000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us servicios profesionales en comunicación interna y externa para la Subdirección de Gestión Humana de la UAE Cuerpo Oficial de Bomberos de Bogotá"/>
    <s v="11 - orden de prestacion de servicios"/>
    <n v="80111600"/>
    <n v="2"/>
    <n v="11"/>
    <n v="0"/>
    <n v="754039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de apoyo a la gestión en cumplimiento de los planes institucionales de la Subdirección de Gestión Humana específicamente para desarrollo organizacional."/>
    <s v="11 - orden de prestacion de servicios"/>
    <n v="80111600"/>
    <n v="2"/>
    <n v="11"/>
    <n v="0"/>
    <n v="30045554"/>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Prestar servicios profesionales en la Subdirección de Gestión Humana de la UAE Cuerpo Oficial de Bomberos de Bogotá en las áreas de calidad de vida y desarrollo organizacional"/>
    <s v="11 - orden de prestacion de servicios"/>
    <n v="80111600"/>
    <n v="2"/>
    <n v="11"/>
    <n v="0"/>
    <n v="46599610.20000000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de la UAE Cuerpo Oficial de Bomberos en temas de Administración de Personal."/>
    <s v="11 - orden de prestacion de servicios"/>
    <n v="80111600"/>
    <n v="2"/>
    <n v="11"/>
    <n v="0"/>
    <n v="59047054"/>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de apoyo en la Subdirección de Gestión Humana de la UAE Cuerpo Oficial de Bomberos en el proceso de ausentismos del personal."/>
    <s v="11 - orden de prestacion de servicios"/>
    <n v="80111600"/>
    <n v="2"/>
    <n v="11"/>
    <n v="0"/>
    <n v="4350225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11 - orden de prestacion de servicios"/>
    <n v="80111600"/>
    <n v="2"/>
    <n v="11"/>
    <n v="0"/>
    <n v="812042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en los diferentes procesos y procedimientos propios del área de nómina de la Unidad Administrativa del Cuerpo oficial de Bomberos."/>
    <s v="11 - orden de prestacion de servicios"/>
    <n v="80111600"/>
    <n v="2"/>
    <n v="11"/>
    <n v="0"/>
    <n v="870045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11 - orden de prestacion de servicios"/>
    <n v="80111600"/>
    <n v="3"/>
    <n v="10"/>
    <n v="0"/>
    <n v="84368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juridicos para desarrollar actividades en la Subdireccion de Gestion Humana y el area de academia. "/>
    <s v="11 - orden de prestacion de servicios"/>
    <n v="80111600"/>
    <n v="3"/>
    <n v="10"/>
    <n v="0"/>
    <n v="68549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de la UAE Cuerpo Oficial de Bomberos de Bogotá D.C. en lo relacionado con los diferentes procesos de archivo y trámites administrativos."/>
    <s v="11 - orden de prestacion de servicios"/>
    <n v="80111600"/>
    <n v="2"/>
    <n v="11"/>
    <n v="0"/>
    <n v="5916306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Prestar servicios profesionales en la Subdirección de Gestión Humana de la UAE Cuerpo Oficial de Bomberos Bogotá D.C. en lo relacionado con la consolidación y análisis de base de datos y constitución del presupuesto"/>
    <s v="11 - orden de prestacion de servicios"/>
    <n v="80111600"/>
    <n v="3"/>
    <n v="10"/>
    <n v="0"/>
    <n v="68549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para desarrollar actividades jurídicas relacionadas con los procesos de seguridad social y las diferentes situaciones administrativas de la Subdirección de Gestión Humana de la UAE Cuerpo oficial de Bomberos."/>
    <s v="11 - orden de prestacion de servicios"/>
    <n v="80111600"/>
    <n v="4"/>
    <n v="9"/>
    <n v="0"/>
    <n v="759312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de apoyo a la gestión en la Subdirección de Gestión Humana en las diferentes actividades logísticas relacionadas con  el proceso de Academia."/>
    <s v="11 - orden de prestacion de servicios"/>
    <n v="80111600"/>
    <n v="2"/>
    <n v="11"/>
    <n v="0"/>
    <n v="30045554"/>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de apoyo a la Gestion con actividades encaminadas al entrenamiento deportivo y fortalecimiento al respecto y la sana convivencia del personal uniformado, promoviendo el bienestar y sus competencias internas. "/>
    <s v="11 - orden de prestacion de servicios"/>
    <n v="80111600"/>
    <n v="3"/>
    <n v="10"/>
    <n v="0"/>
    <n v="395475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prestar servicios profesionales en los diferentes procesos de seguimiento presupuestal y contractual en el area de academia de la subdireccion"/>
    <s v="11 - orden de prestacion de servicios"/>
    <n v="80111600"/>
    <n v="2"/>
    <n v="11"/>
    <n v="0"/>
    <n v="754039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s diferentes actividades del  sistema de gestión de seguridad y salud en el trabajo y en vigilancia epidemiológica de la Subdirección de Gestión Humana. "/>
    <s v="11 - orden de prestacion de servicios"/>
    <n v="80111600"/>
    <n v="3"/>
    <n v="10"/>
    <n v="0"/>
    <n v="73822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us servicios profesionales en la gestión contractual y presupuestal de la Subdirección de Gestión Humana de la UAE Cuerpo Oficial de Bomberos."/>
    <s v="11 - orden de prestacion de servicios"/>
    <n v="80111600"/>
    <n v="2"/>
    <n v="11"/>
    <n v="0"/>
    <n v="5052061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11 - orden de prestacion de servicios"/>
    <n v="80111600"/>
    <n v="3"/>
    <n v="10"/>
    <n v="0"/>
    <n v="5273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11 - orden de prestacion de servicios"/>
    <n v="80111600"/>
    <n v="3"/>
    <n v="10"/>
    <n v="0"/>
    <n v="58003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en la Subdirección de Gestión Humana de la UAE Cuerpo Oficial de Bomberos en temas de liquidación de demandas y conciliaciones"/>
    <s v="11 - orden de prestacion de servicios"/>
    <n v="80111600"/>
    <n v="3"/>
    <n v="10"/>
    <n v="0"/>
    <n v="56748026"/>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Apoyo en la proyección y elaboración de actas técnicas de los diferentes comités y comisiones de personal, en los cuales la subdirección de gestión humana tenga participación o ejerza la secretaria técnica”"/>
    <s v="11 - orden de prestacion de servicios"/>
    <n v="80111600"/>
    <n v="3"/>
    <n v="10"/>
    <n v="0"/>
    <n v="32806496.800000001"/>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profesionales para apoyar el programa de riesgo psicosocial y diferentes  actividades de seguridad y salud en el trabajo en la Subdirección de Gestión Humana"/>
    <s v="11 - orden de prestacion de servicios"/>
    <n v="80111600"/>
    <n v="3"/>
    <n v="10"/>
    <n v="0"/>
    <n v="57697166"/>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servicios en la subdireccion de gestion humana "/>
    <s v="11 - orden de prestacion de servicios"/>
    <n v="80111600"/>
    <n v="2"/>
    <n v="11"/>
    <n v="0"/>
    <n v="43390578.20000000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Prestar servicios profesionales en la Subdirección de Gestión Humana de la UAE Cuerpo Oficial de Bomberos en el proceso de ausentismo , recobro de incapacidades, y los subprocesos directamente relacionados."/>
    <s v="11 - orden de prestacion de servicios"/>
    <n v="80111600"/>
    <n v="2"/>
    <n v="10"/>
    <n v="0"/>
    <n v="62216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los servicios de capacitación, formación y entrenamiento en cursos especializado para Bomberos necesarios para el desarrollo de estos procesos para el personal operativo y administrativo de la Academia UAECOB en el marco del PIC"/>
    <s v="11 - orden de prestacion de servicios"/>
    <s v="86101600, 86101700, 86101800, 86111600, 86141500,  86121800, 80111500,86131800"/>
    <n v="3"/>
    <n v="6"/>
    <n v="0"/>
    <n v="500000000"/>
    <s v="1-100-I087 VA-Sobretasa Bomberil"/>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los servicios de capacitación, formación y entrenamiento en cursos especializado para Bomberos  en OPERADORES DE GRUAS, necesario para el desarrollo de estos procesos para el personal operativo y administrativo de la Academia UAECOB "/>
    <s v="11 - orden de prestacion de servicios"/>
    <s v="86101600, 86101700, 86101800, 86111600, 86141500,  86121800, 80111500"/>
    <n v="3"/>
    <n v="4"/>
    <n v="0"/>
    <n v="50000000"/>
    <s v="1-100-I087 VA-Sobretasa Bomberil"/>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Prestar los servicios de capacitación, formación y entrenamiento en cursos especializado para Bomberos en BUZO DE SEGURIDAD PUBLICA, necesario para el desarrollo de estos procesos para el personal operativo y administrativo  de la Academia UAECOB "/>
    <s v="11 - orden de prestacion de servicios"/>
    <s v="86101600, 86101700, 86101800, 86111600, 86141500,  86121800, 80111500"/>
    <n v="3"/>
    <n v="4"/>
    <n v="0"/>
    <n v="200000000"/>
    <s v="1-100-I087 VA-Sobretasa Bomberil"/>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Adquisición de elementos, herramientas y accesorios necesario para el desarrollo de entrenamiento rescate con cuerdas, rescate vehicular y rescate urbano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150000000"/>
    <s v="1-100-I087 VA-Sobretasa Bomberil"/>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Adquisición de elementos, herramientas y accesorios necesario para el desarrollo de entrenamiento APH - DORSOS Y MANIQUIES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30000000"/>
    <s v="1-100-I087 VA-Sobretasa Bomberil"/>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Adquisición de elementos, herramientas y accesorios para  EQUIPAMIENTO DE MAQUINAS E INCENDIOS necesario para el desarrollo de entrenamiento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30000000"/>
    <s v="1-100-I087 VA-Sobretasa Bomberil"/>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Adquisicion y adecuacion de escenarios necesario para el desarrollo de entrenamiento USAR de la Academia UAECOB"/>
    <s v="08 - contrato de suministro"/>
    <s v="72121100, 24101600, 30131500, 31371300, 30101500, 30101700, 30103600, 95121633, 30103619, 73121600, 73121500, 30101704, 30101504"/>
    <n v="3"/>
    <n v="4"/>
    <n v="0"/>
    <n v="80000000"/>
    <s v="1-100-I087 VA-Sobretasa Bomberil"/>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
    <s v="11 - orden de prestacion de servicios"/>
    <s v="80101500;80111500;86132000;93151500"/>
    <n v="3"/>
    <n v="4"/>
    <n v="0"/>
    <n v="150000000"/>
    <s v="1-100-I087 VA-Sobretasa Bomberil"/>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Garantizar los Recursos para movilización del Personal para emergencias"/>
    <s v="03 - contrato de prestacion de servicios"/>
    <n v="90121800"/>
    <n v="2"/>
    <n v="11"/>
    <n v="0"/>
    <n v="50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1"/>
    <x v="6"/>
    <s v="Jose Andres Ponce Caicedo"/>
    <s v="SGH - Garantizar los recursos para viáticos y tiquetes del personal"/>
    <s v="03 - contrato de prestacion de servicios"/>
    <n v="90121800"/>
    <n v="2"/>
    <n v="11"/>
    <n v="0"/>
    <n v="150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x v="2"/>
    <x v="6"/>
    <s v="Jose Andres Ponce Caicedo"/>
    <s v="Realizar los exámenes Médicos Ocupacionales para el personal de la UAECOB"/>
    <s v="03 - contrato de prestacion de servicios"/>
    <s v="85121503;85121603;85121604;85121608;85121610;85121611;85121612;85121702;85122201"/>
    <n v="3"/>
    <n v="9"/>
    <n v="0"/>
    <n v="302388000"/>
    <s v="1-100-F001 VA-Recursos distrito"/>
    <s v="02 - selec. abrev. menor cuantía"/>
    <s v="No aplica"/>
    <s v="NA"/>
    <s v="NA"/>
    <s v="NA"/>
    <s v="N/A"/>
    <s v="N/A"/>
    <s v="N/A-N/A"/>
    <s v="N/A"/>
    <s v="N/A"/>
    <s v="N/A_N/A"/>
    <s v="N/A-N/A N/A_N/A"/>
    <s v="NANANAN/AN/A"/>
    <s v="N/A"/>
    <s v="O232020200883990 Otros servicios profesionales, técnicos y empresariales n.c.p."/>
    <s v="Si Secop "/>
  </r>
  <r>
    <x v="2"/>
    <x v="6"/>
    <s v="Jose Andres Ponce Caicedo"/>
    <s v="INCENTIVOS"/>
    <s v="12 - resolucion"/>
    <s v="N/A"/>
    <n v="9"/>
    <n v="9"/>
    <n v="0"/>
    <n v="179741000"/>
    <s v="1-100-F001 VA-Recursos distrito"/>
    <s v="91 - n/a acto administrativo (resolución, decreto, acuerdo, etc.)"/>
    <s v="No aplica"/>
    <s v="NA"/>
    <s v="NA"/>
    <s v="NA"/>
    <s v="N/A"/>
    <s v="N/A"/>
    <s v="N/A-N/A"/>
    <s v="N/A"/>
    <s v="N/A"/>
    <s v="N/A_N/A"/>
    <s v="N/A-N/A N/A_N/A"/>
    <s v="NANANAN/AN/A"/>
    <s v="N/A"/>
    <s v="O232020200883990 Otros servicios profesionales, técnicos y empresariales n.c.p."/>
    <s v="Si Secop "/>
  </r>
  <r>
    <x v="2"/>
    <x v="6"/>
    <s v="Jose Andres Ponce Caicedo"/>
    <s v="Contratar la Prestación de Servicios para desarrollar el Plan de Bienestar de la UAE Cuerpo Oficial de Bomberos para la Vigencia 2024."/>
    <s v="03 - contrato de prestacion de servicios"/>
    <s v="90101600;90111600;90141700;90151700"/>
    <n v="3"/>
    <n v="8"/>
    <n v="0"/>
    <n v="1620259000"/>
    <s v="1-100-F001 VA-Recursos distrito"/>
    <s v="09 - contratación directa"/>
    <s v="No aplica"/>
    <s v="NA"/>
    <s v="NA"/>
    <s v="NA"/>
    <s v="N/A"/>
    <s v="N/A"/>
    <s v="N/A-N/A"/>
    <s v="N/A"/>
    <s v="N/A"/>
    <s v="N/A_N/A"/>
    <s v="N/A-N/A N/A_N/A"/>
    <s v="NANANAN/AN/A"/>
    <s v="N/A"/>
    <s v="O232020200883990 Otros servicios profesionales, técnicos y empresariales n.c.p."/>
    <s v="Si Secop "/>
  </r>
  <r>
    <x v="2"/>
    <x v="6"/>
    <s v="Jose Andres Ponce Caicedo"/>
    <s v="Contratar elementos de protección personal de acuerdo con las diferentes visitas de las estaciones según el sistema de gestión de salud ocupacional"/>
    <s v="03 - contrato de prestacion de servicios"/>
    <s v="46181900;46181901"/>
    <n v="3"/>
    <n v="4"/>
    <n v="0"/>
    <n v="61199000"/>
    <s v="1-100-F001 VA-Recursos distrito"/>
    <s v="02 - selec. abrev. menor cuantía"/>
    <s v="No aplica"/>
    <s v="NA"/>
    <s v="NA"/>
    <s v="NA"/>
    <s v="N/A"/>
    <s v="N/A"/>
    <s v="N/A-N/A"/>
    <s v="N/A"/>
    <s v="N/A"/>
    <s v="N/A_N/A"/>
    <s v="N/A-N/A N/A_N/A"/>
    <s v="NANANAN/AN/A"/>
    <s v="N/A"/>
    <s v="O232020200883990 Otros servicios profesionales, técnicos y empresariales n.c.p."/>
    <s v="Si Secop "/>
  </r>
  <r>
    <x v="1"/>
    <x v="7"/>
    <s v="OMER MAURICIO RIVERA RUIZ "/>
    <s v="Suministro de llantas y  prestación del servicio de instalación, alineación, balanceo y conexos a los vehículos del parque automotor de la U.A.E. Cuerpo Oficial de Bomberos de Bogotá - SBLG"/>
    <s v="03 - contrato de prestacion de servicios"/>
    <n v="25172500"/>
    <n v="2"/>
    <n v="12"/>
    <n v="0"/>
    <n v="150000000"/>
    <s v="1-100-I087 VA-Sobretasa Bomberil"/>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Prestar el servicio de mantenimiento preventivo y correctivo, incluyendo el suministro de repuestos, insumos y mano de obra especializada para las motobombas forestales FOX, propiedad de la Unidad Administrativa Especial Cuerpo Oficial de Bomberos de Bogotá D.C. (UAECOB). - SBLG"/>
    <s v="03 - contrato de prestacion de servicios"/>
    <n v="46161600"/>
    <n v="2"/>
    <n v="12"/>
    <n v="0"/>
    <n v="10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Prestar el servicio de mantenimiento preventivo y correctivo, de latonería y pintura, incluyendo el suministro de repuestos, insumos y mano de obra especializada para los vehículos pertenecientes al parque automotor de la UAE Cuerpo Oficial de Bomberos de Bogotá DC lote I y II - SBLG"/>
    <s v="17 - contrato de mantenimiento"/>
    <n v="78181500"/>
    <n v="4"/>
    <n v="12"/>
    <n v="0"/>
    <n v="4950000000"/>
    <s v="1-100-I087 VA-Sobretasa Bomberil"/>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x v="1"/>
    <x v="7"/>
    <s v="OMER MAURICIO RIVERA RUIZ "/>
    <s v="Proveer el suministro de elementos de bioseguridad e insumos médicos básicos y otros para la atención de emergencias. - SBLG"/>
    <s v="08 - contrato de suministro"/>
    <s v="42141501;42141502;42141503;42142101;42142103;42142105;42142108;42172010;42172013;42172016;42172201;42281502;42291902"/>
    <n v="2"/>
    <n v="12"/>
    <n v="0"/>
    <n v="65000000"/>
    <s v="1-100-I087 VA-Sobretasa Bomberil"/>
    <s v="02 - selec. abrev. menor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x v="1"/>
    <x v="7"/>
    <s v="OMER MAURICIO RIVERA RUIZ "/>
    <s v="Suministro de alimentación,  hidratación  y raciones para el cuerpo operativo en la atención de emergencias, entrenamientos, capacitaciones y actividades de prevención- - SBLG"/>
    <s v="08 - contrato de suministro"/>
    <s v="90101800;90101600;50192700;50112000;50202311;50201709;50161509;50192110;93131602"/>
    <n v="5"/>
    <n v="7"/>
    <n v="0"/>
    <n v="380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x v="1"/>
    <x v="7"/>
    <s v="OMER MAURICIO RIVERA RUIZ "/>
    <s v="Suministrar combustible para los vehículos, y equipos especializados de la U.A.E. Cuerpo Oficial de Bomberos Bogotá dentro y fuera del perímetro del distrito capital de la  - SBLG"/>
    <s v="08 - contrato de suministro"/>
    <n v="15101500"/>
    <n v="2"/>
    <n v="12"/>
    <n v="0"/>
    <n v="1080000000"/>
    <s v="1-100-I087 VA-Sobretasa Bomberil"/>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Si Secop "/>
  </r>
  <r>
    <x v="1"/>
    <x v="7"/>
    <s v="OMER MAURICIO RIVERA RUIZ "/>
    <s v="Contratar el suministro de alimentación para los caninos del cuerpo oficial y animales rescatados por la U.A.E. del Cuerpo Oficial de Bomberos de Bogotá – . - SBLG"/>
    <s v="08 - contrato de suministro"/>
    <s v="10121801;10121802;10121602 "/>
    <n v="2"/>
    <n v="12"/>
    <n v="0"/>
    <n v="100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x v="1"/>
    <x v="7"/>
    <s v="OMER MAURICIO RIVERA RUIZ "/>
    <s v="Suministrar los repuestos, accesorios e insumos de los equipos de rescate vehicular liviano y pesado marca LUKAS-  - SBLG"/>
    <s v="08 - contrato de suministro"/>
    <s v="23191200; 23153100; 23271800; 26121600; 27131600; 26101700; 31162800; 31163000; 31163100; 31171500; 31171700; 31191500; 31201600; 40141700; 31121700; 26111700"/>
    <n v="2"/>
    <n v="12"/>
    <n v="0"/>
    <n v="12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
    <s v="27 - contrato de prestacion de servicios de mantenimiento"/>
    <s v="72101500;72154200"/>
    <n v="2"/>
    <n v="12"/>
    <n v="0"/>
    <n v="12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Suministrar repuestos, accesorios e insumos para los equipos menores  y transversales de propiedad de la UAECOB. - SBLG"/>
    <s v="08 - contrato de suministro"/>
    <s v="31261500; 31161500; 31161600; 31162300; 31162800; 31171500; 31171700; 39121600; 27121600 "/>
    <n v="3"/>
    <n v="10"/>
    <n v="0"/>
    <n v="150000000"/>
    <s v="1-100-I087 VA-Sobretasa Bomberil"/>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Prestación de servicios médicos veterinarios, con suministro de medicamentos e insumos veterinarios y otros, para los caninos de la U.A.E. Cuerpo Oficial de Bomberos de Bogotá -  - SBLG"/>
    <s v="03 - contrato de prestacion de servicios"/>
    <s v="70122002; 70122005; 70122006; 70122007; 70122008; 70122009; 70122010"/>
    <n v="3"/>
    <n v="12"/>
    <n v="0"/>
    <n v="40000000"/>
    <s v="1-100-I087 VA-Sobretasa Bomberil"/>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x v="1"/>
    <x v="7"/>
    <s v="OMER MAURICIO RIVERA RUIZ "/>
    <s v="Adquisición de concentrado de espuma, mantenimiento y recarga de extintores, cilindros y tanques de las maquinas extintoras de la UAECOB.   LOTE I Y LOTE II - SBLG"/>
    <s v="08 - contrato de suministro"/>
    <n v="72101509"/>
    <n v="2"/>
    <n v="12"/>
    <n v="0"/>
    <n v="250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x v="1"/>
    <x v="7"/>
    <s v="OMER MAURICIO RIVERA RUIZ "/>
    <s v="Suministro de herramientas, equipos, accesorios y elementos de ferreteríay otros insumos para garantizar la preparación y atención de emergencias de la U.A.E. Cuerpo Oficial de Bomberos de Bogotá –  SBLG"/>
    <s v="06 - contrato de compraventa"/>
    <s v="39121321;31162800;39121700"/>
    <n v="1"/>
    <n v="12"/>
    <n v="0"/>
    <n v="305000000"/>
    <s v="1-100-I087 VA-Sobretasa Bomberil"/>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Prestación del servicio de mantenimiento preventivo y correctivo de los equipos de respiración autónoma interspiro propiedad de la UAECOB, incluido el suministro de repuestos, insumos y mano de obra especializada  - SBLG"/>
    <s v="03 - contrato de prestacion de servicios"/>
    <n v="72101509"/>
    <n v="2"/>
    <n v="12"/>
    <n v="0"/>
    <n v="15086432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Prestar el servicio de mantenimiento preventivo y correctivo de los Equipos de Rescate Vehicular HOLMATRO propiedad de la UAECOB, incluido el suministro de repuestos, insumos y mano de obra especializada -  - SBLG"/>
    <s v="08 - contrato de suministro"/>
    <s v="72101509;46191600"/>
    <n v="3"/>
    <n v="12"/>
    <n v="0"/>
    <n v="10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Prestar el servicio de mantenimiento preventivo y correctivo de los compresores BAUER propiedad de la U.A.E. Cuerpo Oficial de Bomberos de Bogotá, incluido el suministro de repuestos, insumos y mano de obra especializada.  - SBLG"/>
    <s v="03 - contrato de prestacion de servicios"/>
    <s v="40151601;40151802"/>
    <n v="3"/>
    <n v="12"/>
    <n v="0"/>
    <n v="10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Prestar el servicio de mantenimiento preventivo y correctivo de los Equipos acuaticos propiedad de la U.A.E. Cuerpo Oficial de Bomberos de Bogotá, incluido el suministro de repuestos, insumos y mano de obra especializada.  - SBLG"/>
    <s v="03 - contrato de prestacion de servicios"/>
    <s v="40151601;40151802"/>
    <n v="2"/>
    <n v="12"/>
    <n v="0"/>
    <n v="100000000"/>
    <s v="1-100-I087 VA-Sobretasa Bomberil"/>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x v="1"/>
    <x v="7"/>
    <s v="OMER MAURICIO RIVERA RUIZ "/>
    <s v="Mantenimiento y actulizacion de elementos para la atencion de emergencias, rescate y salvamento  acuatico  (Trajes de buceo) - SBLG"/>
    <s v="03 - contrato de prestacion de servicios"/>
    <s v="40151601;40151802"/>
    <n v="2"/>
    <n v="12"/>
    <n v="0"/>
    <n v="50000000"/>
    <s v="1-100-I087 VA-Sobretasa Bomberil"/>
    <s v="04 - contratación mínima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1003083899997 Artículos n.c.p. para protección"/>
    <s v="Si Secop "/>
  </r>
  <r>
    <x v="1"/>
    <x v="7"/>
    <s v="OMER MAURICIO RIVERA RUIZ "/>
    <s v="Contratar la prestación de servicios de apoyo a la gestión técnica en la evaluación, manutención y alistamiento de los equipos industriales y/o combustión a cargo de la Subdirección Logística – . - SBLG"/>
    <s v="26 - contrato de prestacion de servicios de apoyo a la gestion"/>
    <n v="80111600"/>
    <n v="2"/>
    <n v="11"/>
    <n v="0"/>
    <n v="341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x v="1"/>
    <x v="7"/>
    <s v="OMER MAURICIO RIVERA RUIZ "/>
    <s v="Prestación de servicios profesionales en el apoyo jurídico relacionado a la gestión contractual y administrativa de la subdirección Logística- , de acuerdo con los lineamientos internos de la UAECOB.  - SBLG"/>
    <s v="25 - contrato de prestacion de servicios profesionales"/>
    <n v="80111600"/>
    <n v="2"/>
    <n v="11"/>
    <n v="0"/>
    <n v="44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para el control y seguimiento, de las actividades derivadas de la gestión contractual, en las etapas pre-contractual y post-contractual a cargo de la Subdirección Logística. . - SBLG"/>
    <s v="25 - contrato de prestacion de servicios profesionales"/>
    <n v="80111600"/>
    <n v="2"/>
    <n v="10"/>
    <n v="0"/>
    <n v="85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de apoyo a la gestión en actividades administrativas y documentales que se desarrollen en la Subdirección Logística – . - SBLG"/>
    <s v="26 - contrato de prestacion de servicios de apoyo a la gestion"/>
    <n v="80111600"/>
    <n v="2"/>
    <n v="10"/>
    <n v="0"/>
    <n v="378952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para apoyar la gestión financiera y presupuestal de los proyectos y planes a cargo de la Subdirección Logística - .  - SBLG"/>
    <s v="25 - contrato de prestacion de servicios profesionales"/>
    <n v="80111600"/>
    <n v="2"/>
    <n v="10"/>
    <n v="0"/>
    <n v="52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de apoyo a la gestión en el seguimiento, control y finalización del trámite de siniestros a cargo de la Subdirección Logística - SBLG"/>
    <s v="26 - contrato de prestacion de servicios de apoyo a la gestion"/>
    <n v="80111600"/>
    <n v="2"/>
    <n v="10"/>
    <n v="0"/>
    <n v="31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en la formulación e implementación de estrategias de comunicación, capacitación y gestión administrativa que promueva el uso y apropiación de los programas desarrollados en cada una de las lineas de la  Subdirección Logística -  - SBLG"/>
    <s v="25 - contrato de prestacion de servicios profesionales"/>
    <n v="80111600"/>
    <n v="2"/>
    <n v="10"/>
    <n v="0"/>
    <n v="60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en la definición y gestión de procedimientos, lineamientos ambientales y de SST de los procesos, así como del sistema de Gestión de Calidad . – SBGL - SBLG"/>
    <s v="25 - contrato de prestacion de servicios profesionales"/>
    <n v="80111600"/>
    <n v="2"/>
    <n v="11"/>
    <n v="0"/>
    <n v="60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de apoyo a la gestión en el proceso de mantenimiento del equipo menor a cargo de la Subdirección Logística --. - SBLG"/>
    <s v="26 - contrato de prestacion de servicios de apoyo a la gestion"/>
    <n v="80111600"/>
    <n v="2"/>
    <n v="11"/>
    <n v="0"/>
    <n v="385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x v="1"/>
    <x v="7"/>
    <s v="OMER MAURICIO RIVERA RUIZ "/>
    <s v="Prestar los servicios profesionales para apoyar la implementación, sostenibilidad y seguimiento al programa de seguridad vial PESV, así como a los demás programas que se requieran y estén a cargo de la Subdirección Logística - . - SBLG"/>
    <s v="25 - contrato de prestacion de servicios profesionales"/>
    <n v="80111600"/>
    <n v="2"/>
    <n v="11"/>
    <n v="0"/>
    <n v="60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en apoyo a la política de Compras y Contratación Pública del Modelo Integrado de Planeación y Gestión, para la gestión de los aspectos jurídicos de la Subdirección Logística -. - SBLG"/>
    <s v="25 - contrato de prestacion de servicios profesionales"/>
    <n v="80111600"/>
    <n v="2"/>
    <n v="10"/>
    <n v="0"/>
    <n v="80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 como conductor para apoyar en la gestión administrativa y logística de la Subdirección Logistica- . - SBLG"/>
    <s v="26 - contrato de prestacion de servicios de apoyo a la gestion"/>
    <n v="80111600"/>
    <n v="2"/>
    <n v="11"/>
    <n v="0"/>
    <n v="3484096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para apoyar en los diferentes trámites administrativos, documental e inventario de la Subdirección Logística – .  - SBLG"/>
    <s v="25 - contrato de prestacion de servicios profesionales"/>
    <n v="80111600"/>
    <n v="2"/>
    <n v="11"/>
    <n v="0"/>
    <n v="60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en temas transversales de los procesos de planeación, logísticos, administrativos y financieros que se deriven de las competencias a cargo de la Subdirección Logística - .  - SBLG"/>
    <s v="25 - contrato de prestacion de servicios profesionales"/>
    <n v="80111600"/>
    <n v="2"/>
    <n v="10"/>
    <n v="0"/>
    <n v="85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Contrato de Prestación de servicios de apoyo a la gestión en_x000a_actividades Técnicas, administrativas y documentales de la_x000a_Subdirección Logística -  - SBLG"/>
    <s v="26 - contrato de prestacion de servicios de apoyo a la gestion"/>
    <n v="80111600"/>
    <n v="2"/>
    <n v="10"/>
    <n v="0"/>
    <n v="33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x v="1"/>
    <x v="7"/>
    <s v="OMER MAURICIO RIVERA RUIZ "/>
    <s v="Prestar servicios de apoyo a la gestión en el seguimiento y control de los suministros y consumibles garantizando la disponibilidad para la atención de emergencias  -. - SBLG"/>
    <s v="26 - contrato de prestacion de servicios de apoyo a la gestion"/>
    <n v="80111600"/>
    <n v="2"/>
    <n v="11"/>
    <n v="0"/>
    <n v="3542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 de apoyo a la gestión para acompañar a la subdirección logística en el seguimiento técnico y administrativo del mantenimiento de los vehículos pertenecientes al parque automotor de la UAECOB. - SBLG"/>
    <s v="26 - contrato de prestacion de servicios de apoyo a la gestion"/>
    <n v="80111600"/>
    <n v="2"/>
    <n v="11"/>
    <n v="0"/>
    <n v="363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de apoyo a la gestión como  conductor para realizar el transporte de personas, materiales y alimentos de acuerdo a las necesidades e instrucciones de la Subdirección Logística - SBLG"/>
    <s v="26 - contrato de prestacion de servicios de apoyo a la gestion"/>
    <n v="80111600"/>
    <n v="2"/>
    <n v="10"/>
    <n v="0"/>
    <n v="31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para la gestión y seguimiento administrativo, técnico, operativo y de control del proceso de mantenimiento del parque automotor, a cargo de la Subdirección Logística, con el objetivo de garantizar su operatividad -  - SBLG"/>
    <s v="25 - contrato de prestacion de servicios profesionales"/>
    <n v="80111600"/>
    <n v="2"/>
    <n v="11"/>
    <n v="0"/>
    <n v="968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x v="1"/>
    <x v="7"/>
    <s v="OMER MAURICIO RIVERA RUIZ "/>
    <s v="Prestación de servicios de apoyo a la gestión en la recepción, trámite, gestión y resolución de todas las incidencias o solicitudes reportadas a través de la herramienta de la mesa logística de la Subdirección Logística de la UAECOB. – . - SBLG"/>
    <s v="26 - contrato de prestacion de servicios de apoyo a la gestion"/>
    <n v="80111600"/>
    <n v="2"/>
    <n v="10"/>
    <n v="0"/>
    <n v="32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en la seguimiento,verificación y control administrativo financiero de los procesos contractuales en la etapa de ejecución a cargo de la Subdirección Logistica – . - SBLG"/>
    <s v="25 - contrato de prestacion de servicios profesionales"/>
    <n v="80111600"/>
    <n v="2"/>
    <n v="11"/>
    <n v="0"/>
    <n v="6798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en el control legal de los procesos y acciones, especialmente la gestión contractual requerida por la Subdirección Logística -  - SBLG"/>
    <s v="25 - contrato de prestacion de servicios profesionales"/>
    <n v="80111600"/>
    <n v="2"/>
    <n v="11"/>
    <n v="0"/>
    <n v="10197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para realizar el seguimiento y monitoreo a los diferentes procesos y procedimientos del equipo menor a cargo de la Subdirección Logística -  - SBLG"/>
    <s v="25 - contrato de prestacion de servicios profesionales"/>
    <n v="80111600"/>
    <n v="2"/>
    <n v="11"/>
    <n v="0"/>
    <n v="4267952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para el seguimiento y control a los insumos y suministros de la Subdirección Logística.  - SBLG"/>
    <s v="25 - contrato de prestacion de servicios profesionales"/>
    <n v="80111600"/>
    <n v="2"/>
    <n v="11"/>
    <n v="0"/>
    <n v="473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en la administración, gestión integral y mantenimiento del equipo menor a cargo de la Subdirección Logística -. - SBLG"/>
    <s v="25 - contrato de prestacion de servicios profesionales"/>
    <n v="80111600"/>
    <n v="2"/>
    <n v="11"/>
    <n v="0"/>
    <n v="88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x v="1"/>
    <x v="7"/>
    <s v="OMER MAURICIO RIVERA RUIZ "/>
    <s v="Prestar servicios profesionales en la gestión administrativa, contractual y financiera del mantenimiento de los vehículos pertenecientes parque automotor de la Subdirección Logística - . - SBLG"/>
    <s v="25 - contrato de prestacion de servicios profesionales"/>
    <n v="80111600"/>
    <n v="2"/>
    <n v="11"/>
    <n v="0"/>
    <n v="60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de apoyo a la gestión para la organización, clasificación, foliación, digitalización e indexación de documentos de la Subdirección Logística - , en el marco del modelo integrado de planeación y gestión. - SBLG"/>
    <s v="26 - contrato de prestacion de servicios de apoyo a la gestion"/>
    <n v="80111600"/>
    <n v="2"/>
    <n v="11"/>
    <n v="0"/>
    <n v="341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para la gestión administrativa de las herramientas tecnológicas de la Subdirección Logística asociados a la mesa logística -  - SBLG"/>
    <s v="25 - contrato de prestacion de servicios profesionales"/>
    <n v="80111600"/>
    <n v="2"/>
    <n v="11"/>
    <n v="0"/>
    <n v="44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de apoyo a la gestión para seguimiento y control admistrativos y financieros de los insumos, suministros y consumibles a cargo de la Subdirección logística.  -  - SBLG"/>
    <s v="26 - contrato de prestacion de servicios de apoyo a la gestion"/>
    <n v="80111600"/>
    <n v="2"/>
    <n v="11"/>
    <n v="0"/>
    <n v="38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como residente de talleres para gestionar y garantizar el funcionamiento y operación del parque automotor asignado a la  Subdirección Logística - . - SBLG"/>
    <s v="25 - contrato de prestacion de servicios profesionales"/>
    <n v="80111600"/>
    <n v="2"/>
    <n v="11"/>
    <n v="0"/>
    <n v="8173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x v="1"/>
    <x v="7"/>
    <s v="OMER MAURICIO RIVERA RUIZ "/>
    <s v="Prestar servicios de apoyo a la gestión para realizar seguimiento y control en el analisis de datos de los diferentes aplicativos tecnologicos de la Subdirección Logistica.   - SBLG"/>
    <s v="26 - contrato de prestacion de servicios de apoyo a la gestion"/>
    <n v="80111600"/>
    <n v="2"/>
    <n v="11"/>
    <n v="0"/>
    <n v="352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para acompañar a la Subdirección logística, en el diseño, implementación, reporte y monitoreo de los diferentes planes, programas, proyectos administrativos, financieros, y funciones a cargo de la subdirección -   - SBLG"/>
    <s v="25 - contrato de prestacion de servicios profesionales"/>
    <n v="80111600"/>
    <n v="2"/>
    <n v="10"/>
    <n v="0"/>
    <n v="927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en el seguimiento y gestión de los insumos y suministros a cargo de la subdirección logística garantizando la disponibilidad para la atención de emergencias   - SBLG"/>
    <s v="25 - contrato de prestacion de servicios profesionales"/>
    <n v="80111600"/>
    <n v="2"/>
    <n v="11"/>
    <n v="0"/>
    <n v="82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en la planificación, control y seguimiento de los insumos y suministros para la atención de emergencias  - SBLG"/>
    <s v="25 - contrato de prestacion de servicios profesionales"/>
    <n v="80111600"/>
    <n v="2"/>
    <n v="11"/>
    <n v="0"/>
    <n v="71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 - SBLG"/>
    <s v="25 - contrato de prestacion de servicios profesionales"/>
    <n v="80111600"/>
    <n v="2"/>
    <n v="11"/>
    <n v="0"/>
    <n v="66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de apoyo en la gestión documental, física y digital, administrando y diligenciando las bases de datos, y demás documentos a cargo de la Subdirección logística. -, en el marco del modelo integrado de planeación y gestión. - SBLG"/>
    <s v="26 - contrato de prestacion de servicios de apoyo a la gestion"/>
    <n v="80111600"/>
    <n v="2"/>
    <n v="11"/>
    <n v="0"/>
    <n v="33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en la proyección, impulso, sustentación y control de las etapas precontractuales, contractuales y postcontractuales  que desarrolle la Subdirección Logística en el ámbito de su competencia.-  - SBLG"/>
    <s v="25 - contrato de prestacion de servicios profesionales"/>
    <n v="80111600"/>
    <n v="2"/>
    <n v="11"/>
    <n v="0"/>
    <n v="682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de apoyo a la gestión en el manejo de las herramientas tecnológicas a cargo de la Subdirección Logística, y en diligenciamiento, seguimiento y control de las herramientas de gestión asociadas a la mesa logística. –  - SBLG"/>
    <s v="26 - contrato de prestacion de servicios de apoyo a la gestion"/>
    <n v="80111600"/>
    <n v="2"/>
    <n v="11"/>
    <n v="0"/>
    <n v="33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para realizar seguimiento y control de los diferentes procesos administrativos a cargo de la Subdirección Logística - , en el marco del modelo integrado de planeación y gestión. - SBLG"/>
    <s v="25 - contrato de prestacion de servicios profesionales"/>
    <n v="80111600"/>
    <n v="2"/>
    <n v="11"/>
    <n v="0"/>
    <n v="6798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de seguimiento operativo del equipo menor a través del, monitoreo, la programación y cumplimiento de los mantenimientos preventivos y correctivos del equipo menor.  - SBLG"/>
    <s v="25 - contrato de prestacion de servicios profesionales"/>
    <n v="80111600"/>
    <n v="2"/>
    <n v="11"/>
    <n v="0"/>
    <n v="55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x v="1"/>
    <x v="7"/>
    <s v="OMER MAURICIO RIVERA RUIZ "/>
    <s v="Prestar servicios profesionales en las actividades administrativas y financieras que requieran los procesos de la Subdirección Logística-  - SBLG"/>
    <s v="25 - contrato de prestacion de servicios profesionales"/>
    <n v="80111600"/>
    <n v="2"/>
    <n v="11"/>
    <n v="0"/>
    <n v="41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los servicios profesionales para la gestión, financiera de los   proyectos y procesos de la Subdirección - , en el marco del modelo integrado de planeación y gestión. - SBLG"/>
    <s v="25 - contrato de prestacion de servicios profesionales"/>
    <n v="80111600"/>
    <n v="2"/>
    <n v="11"/>
    <n v="0"/>
    <n v="66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para el seguimiento y gestión de las actividades establecidas en los planes de acción y estratégicos; así como, de los procedimientos administrativos y financieros propios de Subdirección Logística - , en el marco del modelo integrado de planeación y gestión. - SBLG"/>
    <s v="25 - contrato de prestacion de servicios profesionales"/>
    <n v="80111600"/>
    <n v="2"/>
    <n v="11"/>
    <n v="0"/>
    <n v="82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técnicos y administrativos en el seguimiento y control en los diferentes procesos y procedimiemtos incluyendo el sistema de Gestión ambiental de la Subdirección Logística . -  SBLG"/>
    <s v="25 - contrato de prestacion de servicios profesionales"/>
    <n v="80111600"/>
    <n v="2"/>
    <n v="11"/>
    <n v="0"/>
    <n v="4642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de apoyo a la gestión administrativa, en el marco del MIPG, en especial a lo concerniente al parque automotor a cargo de la Subdirección Logística - . - SBLG"/>
    <s v="26 - contrato de prestacion de servicios de apoyo a la gestion"/>
    <n v="80111600"/>
    <n v="2"/>
    <n v="10"/>
    <n v="0"/>
    <n v="30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técnicos, administrativos y operativos en la gestión de mantenimientos a cargo de la subdirección logística. - SBLG"/>
    <s v="25 - contrato de prestacion de servicios profesionales"/>
    <n v="80111600"/>
    <n v="2"/>
    <n v="11"/>
    <n v="0"/>
    <n v="4642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x v="1"/>
    <x v="7"/>
    <s v="OMER MAURICIO RIVERA RUIZ "/>
    <s v="Prestación de servicios profesionales a la gestión administrativa, financiera y documental para la atención del cuerpo uniformado a cargo de la Subdirección - SBLG"/>
    <s v="25 - contrato de prestacion de servicios profesionales"/>
    <n v="80111600"/>
    <n v="2"/>
    <n v="11"/>
    <n v="0"/>
    <n v="41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ción de servicios profesionales para gestionar las solicitudes y requerimientos recibidos por las herramientas tecnológicas de la Subdirección Logística -  - SBLG"/>
    <s v="25 - contrato de prestacion de servicios profesionales"/>
    <n v="80111600"/>
    <n v="2"/>
    <n v="10"/>
    <n v="0"/>
    <n v="50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1"/>
    <x v="7"/>
    <s v="OMER MAURICIO RIVERA RUIZ "/>
    <s v="Prestar servicios profesionales para el trámite, revisión y validación de los documentos previos para pago que se generen con ocasión de la ejecución de los contratos a cargo de la subdirección logística. - SBLG"/>
    <s v="25 - contrato de prestacion de servicios profesionales"/>
    <n v="80111600"/>
    <n v="2"/>
    <n v="10"/>
    <n v="0"/>
    <n v="44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x v="2"/>
    <x v="7"/>
    <s v="Omer Mauricio Rivera Ruiz"/>
    <s v="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d v="1900-01-02T00:00:00"/>
    <n v="3"/>
    <n v="0"/>
    <n v="48795000"/>
    <s v="1-100-F001 VA-Recursos distrito"/>
    <s v="04 - contratación mínima cuantía"/>
    <s v="No aplica"/>
    <s v="NA"/>
    <s v="NA"/>
    <s v="NA"/>
    <s v="N/A"/>
    <s v="N/A"/>
    <s v="N/A-N/A"/>
    <s v="N/A"/>
    <s v="N/A"/>
    <s v="N/A_N/A"/>
    <s v="N/A-N/A N/A_N/A"/>
    <s v="NANANAN/AN/A"/>
    <s v="N/A"/>
    <s v="O2120202008078714199 Servicio de mantenimiento y reparación de vehículos automotores n.c.p."/>
    <s v="No Secop"/>
  </r>
  <r>
    <x v="1"/>
    <x v="8"/>
    <s v="William Tovar Segura"/>
    <s v="“Adquisición de elementos de apoyo didáctico y pedagógico para actividades, programas y campañas requeridas en la Subdirección de Gestión del Riesgo_SGR”"/>
    <s v="06 - contrato de compraventa"/>
    <s v="60141000_x000a_60141100_x000a_60141200_x000a_60141400_x000a_73101500_x000a_73151500"/>
    <n v="1"/>
    <n v="3"/>
    <n v="0"/>
    <n v="30000000"/>
    <s v="1-100-I087 VA-Sobretasa Bomberil"/>
    <s v="5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Adquisición de insumos y materias primas para la producción de impresos de artes gráficas_ SGR."/>
    <s v="06 - contrato de compraventa"/>
    <s v="60121104_x000a_60121708_x000a_44111515_x000a_24121503_x000a_24112404"/>
    <n v="1"/>
    <n v="3"/>
    <n v="0"/>
    <n v="35000000"/>
    <s v="1-100-I087 VA-Sobretasa Bomberil"/>
    <s v="6 - contratación mínima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a la Subdirección de Gestión del Riesgo liderando las actividades del proceso de Reducción del Riesgo._SGR"/>
    <s v="25 - contrato de prestacion de servicios profesionales"/>
    <n v="80111600"/>
    <n v="1"/>
    <n v="10"/>
    <n v="0"/>
    <n v="100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a la Subdirección de Gestión del Riesgo coordinando las actividades del proceso de Conocimiento del Riesgo._SGR"/>
    <s v="25 - contrato de prestacion de servicios profesionales"/>
    <n v="80111600"/>
    <n v="1"/>
    <n v="10"/>
    <n v="0"/>
    <n v="100000000"/>
    <s v="1-100-I087 VA-Sobretasa Bomberil"/>
    <s v="0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a la Subdirección de Gestión del Riesgo para la definicion de lineamientos de infraestructura de la UAECOB_SGR."/>
    <s v="25 - contrato de prestacion de servicios profesionales"/>
    <n v="80111600"/>
    <n v="1"/>
    <n v="10"/>
    <n v="0"/>
    <n v="10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a la Subdirección de Gestión del Riesgo para la coordinación y establecimiento de los planes intersectoriales en materia de prevención y atención de incendios e incidentes con materiales peligrosos._SGR"/>
    <s v="25 - contrato de prestacion de servicios profesionales"/>
    <n v="80111600"/>
    <n v="1"/>
    <n v="10"/>
    <n v="0"/>
    <n v="90000000"/>
    <s v="1-100-I087 VA-Sobretasa Bomberil"/>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l MIPG de la Subdirección de Gestión del riesgo."/>
    <s v="25 - contrato de prestacion de servicios profesionales"/>
    <n v="80111600"/>
    <n v="1"/>
    <n v="10"/>
    <n v="0"/>
    <n v="9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para el desarrollo de actividades de planeación y desarrollo de programas y proyectos para la Subdirección de Gestión del Riesgo._SGR"/>
    <s v="25 - contrato de prestacion de servicios profesionales"/>
    <n v="80111600"/>
    <n v="1"/>
    <n v="10"/>
    <n v="0"/>
    <n v="7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para la estructuracion y seguimiento de los procesos contractuales y demas aspectos juridicos de la Subdirección de Gestión del riesgo._SGR"/>
    <s v="25 - contrato de prestacion de servicios profesionales"/>
    <n v="80111600"/>
    <n v="1"/>
    <n v="10"/>
    <n v="0"/>
    <n v="6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para el desarrollo de los contenidos graficos, piezas comunicativa y de imagen institucional para la Subdirección de Gestión del riesgo._SGR"/>
    <s v="25 - contrato de prestacion de servicios profesionales"/>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para las actividades de la Subdireccion de Gestion del Riesgo relacionadas con la gestion de los aspectos tecnologicos e informaticos._SGR"/>
    <s v="25 - contrato de prestacion de servicios profesionales"/>
    <n v="80111600"/>
    <n v="1"/>
    <n v="10"/>
    <n v="0"/>
    <n v="5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para el desarrollo de actividades de planeación y gestión para la Subdirección de Gestión del Riesgo._SGR"/>
    <s v="25 - contrato de prestacion de servicios profesionales"/>
    <n v="80111600"/>
    <n v="1"/>
    <n v="11"/>
    <n v="0"/>
    <n v="55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de apoyo a la gestión como conductor en la Subdirección de Gestión del Riesgo._SGR"/>
    <s v="26 - contrato de prestacion de servicios de apoyo a la gestion"/>
    <n v="80111600"/>
    <n v="1"/>
    <n v="12"/>
    <n v="0"/>
    <n v="42000000"/>
    <s v="1-100-I087 VA-Sobretasa Bomberil"/>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dministrativos apoyando a la Subdirección de Gestión del Riesgo con lo relacionado al seguimiento y control de sus solicitudes y peticiones._SGR "/>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ervicios profesionales en las actividades de proyeccion e innovacion para la Subdirección de Gestión del Riesgo._SGR"/>
    <s v="25 - contrato de prestacion de servicios profesionales"/>
    <n v="80111600"/>
    <n v="1"/>
    <n v="11"/>
    <n v="0"/>
    <n v="77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proyeccion e innovacion para la Subdirección de Gestión del Riesgo._SGR"/>
    <s v="25 - contrato de prestacion de servicios profesionales"/>
    <n v="80111600"/>
    <n v="1"/>
    <n v="11"/>
    <n v="0"/>
    <n v="77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proyeccion e innovacion para la Subdirección de Gestión del Riesgo._SGR"/>
    <s v="25 - contrato de prestacion de servicios profesionales"/>
    <n v="80111600"/>
    <n v="1"/>
    <n v="11"/>
    <n v="0"/>
    <n v="77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los servicios profesionales en las actividades de proyeccion e innovacion para la Subdirección de Gestión del Riesgo._SGR"/>
    <s v="25 - contrato de prestacion de servicios profesionales"/>
    <n v="80111600"/>
    <n v="1"/>
    <n v="11"/>
    <n v="0"/>
    <n v="77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los servicios profesionales en las actividades de proyeccion e innovacion para la Subdirección de Gestión del Riesgo._SGR"/>
    <s v="25 - contrato de prestacion de servicios profesionales"/>
    <n v="80111600"/>
    <n v="1"/>
    <n v="11"/>
    <n v="0"/>
    <n v="55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proyeccion e innovacion para la Subdirección de Gestión del Riesgo._SGR"/>
    <s v="25 - contrato de prestacion de servicios profesionales"/>
    <n v="80111600"/>
    <n v="1"/>
    <n v="11"/>
    <n v="0"/>
    <n v="55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identificacion de escenarios a cargo de la Subdirección de Gestión del Riesgo._SGR"/>
    <s v="25 - contrato de prestacion de servicios profesionales"/>
    <n v="80111600"/>
    <n v="1"/>
    <n v="11"/>
    <n v="0"/>
    <n v="77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identificacion de escenarios a cargo de la Subdirección de Gestión del Riesgo._SGR"/>
    <s v="25 - contrato de prestacion de servicios profesionales"/>
    <n v="80111600"/>
    <n v="1"/>
    <n v="11"/>
    <n v="0"/>
    <n v="77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identificacion de escenarios a cargo de la Subdirección de Gestión del Riesgo._SGR"/>
    <s v="25 - contrato de prestacion de servicios profesionales"/>
    <n v="80111600"/>
    <n v="1"/>
    <n v="11"/>
    <n v="0"/>
    <n v="77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identificacion de escenarios a cargo de la Subdirección de Gestión del Riesgo._SGR"/>
    <s v="25 - contrato de prestacion de servicios profesionales"/>
    <n v="80111600"/>
    <n v="1"/>
    <n v="11"/>
    <n v="0"/>
    <n v="495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identificacion de escenarios a cargo de la Subdirección de Gestión del Riesgo._SGR"/>
    <s v="25 - contrato de prestacion de servicios profesionales"/>
    <n v="80111600"/>
    <n v="1"/>
    <n v="11"/>
    <n v="0"/>
    <n v="495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monitoreo del riesgo para la Subdirección de Gestión del Riesgo._SGR"/>
    <s v="25 - contrato de prestacion de servicios profesionales"/>
    <n v="80111600"/>
    <n v="1"/>
    <n v="11"/>
    <n v="0"/>
    <n v="55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 la gestion en las actividades de monitoreo del riesgo para la Subdirección de Gestión del Riesgo._SGR"/>
    <s v="26 - contrato de prestacion de servicios de apoyo a la gestion"/>
    <n v="80111600"/>
    <n v="1"/>
    <n v="10"/>
    <n v="0"/>
    <n v="30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 la gestion en las actividades de monitoreo del riesgo para la Subdirección de Gestión del Riesgo._SGR"/>
    <s v="26 - contrato de prestacion de servicios de apoyo a la gestion"/>
    <n v="80111600"/>
    <n v="1"/>
    <n v="11"/>
    <n v="0"/>
    <n v="33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 la gestion en las actividades de monitoreo del riesgo para la Subdirección de Gestión del Riesgo._SGR"/>
    <s v="26 - contrato de prestacion de servicios de apoyo a la gestion"/>
    <n v="80111600"/>
    <n v="1"/>
    <n v="11"/>
    <n v="0"/>
    <n v="33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 la gestion en las actividades de monitoreo del riesgo para la Subdirección de Gestión del Riesgo._SGR"/>
    <s v="26 - contrato de prestacion de servicios de apoyo a la gestion"/>
    <n v="80111600"/>
    <n v="1"/>
    <n v="11"/>
    <n v="0"/>
    <n v="33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 la gestion en las actividades de monitoreo del riesgo para la Subdirección de Gestión del Riesgo._SGR"/>
    <s v="26 - contrato de prestacion de servicios de apoyo a la gestion"/>
    <n v="80111600"/>
    <n v="1"/>
    <n v="11"/>
    <n v="0"/>
    <n v="33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 la gestion en las actividades de monitoreo del riesgo para la Subdirección de Gestión del Riesgo._SGR"/>
    <s v="26 - contrato de prestacion de servicios de apoyo a la gestion"/>
    <n v="80111600"/>
    <n v="1"/>
    <n v="11"/>
    <n v="0"/>
    <n v="33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 la gestion en las actividades de monitoreo del riesgo para la Subdirección de Gestión del Riesgo._SGR"/>
    <s v="26 - contrato de prestacion de servicios de apoyo a la gestion"/>
    <n v="80111600"/>
    <n v="1"/>
    <n v="11"/>
    <n v="0"/>
    <n v="33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de apoyo a la gestion en las actividades de monitoreo del riesgo para la Subdirección de Gestión del Riesgo._SGR"/>
    <s v="26 - contrato de prestacion de servicios de apoyo a la gestion"/>
    <n v="80111600"/>
    <n v="1"/>
    <n v="11"/>
    <n v="0"/>
    <n v="33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en las actividades de Programas y Campañas de Prevención para la Subdirección de Gestión del Riesgo._SGR"/>
    <s v="25 - contrato de prestacion de servicios profesionales"/>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profesionales en las actividades de Programas y Campañas de Prevención para la Subdirección de Gestión del Riesgo._SGR"/>
    <s v="25 - contrato de prestacion de servicios profesionales"/>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profesionales en las actividades de Programas y Campañas de Prevención para la Subdirección de Gestión del Riesgo._SGR"/>
    <s v="25 - contrato de prestacion de servicios profesionales"/>
    <n v="80111600"/>
    <n v="1"/>
    <n v="11"/>
    <n v="0"/>
    <n v="55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profesionales en las actividades de Programas y Campañas de Prevención para la Subdirección de Gestión del Riesgo._SGR"/>
    <s v="25 - contrato de prestacion de servicios profesionales"/>
    <n v="80111600"/>
    <n v="1"/>
    <n v="11"/>
    <n v="0"/>
    <n v="55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de apoyo en las actividades de Programas y Campañas de Prevención para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de apoyo en las actividades de Programas y Campañas de Prevención para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11 - orden de prestacion de servicios"/>
    <s v="78121600_x000a_78131800_x000a_92111600_x000a_72141500"/>
    <n v="1"/>
    <n v="12"/>
    <n v="0"/>
    <n v="500000000"/>
    <s v="1-100-I087 VA-Sobretasa Bomberil"/>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11 - orden de prestacion de servicios"/>
    <s v="80141900_x000a_90111500_x000a_90111600_x000a_80141600_x000a_80161502"/>
    <n v="1"/>
    <n v="12"/>
    <n v="0"/>
    <n v="107000000"/>
    <s v="1-100-I087 VA-Sobretasa Bomberil"/>
    <s v="02 - selec. abrev. menor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Adquisición de elementos de identificación institucional para el programa de Bomberitos_SGR."/>
    <s v="08 - contrato de suministro"/>
    <s v="60141000_x000a_60141100_x000a_60141200_x000a_60141400_x000a_73101500_x000a_73151500"/>
    <n v="1"/>
    <n v="3"/>
    <n v="0"/>
    <n v="50000000"/>
    <s v="1-100-I087 VA-Sobretasa Bomberil"/>
    <s v="04 - contratación mínima cuantí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ervicios profesionales para la gestión de la SGR, en su compomente técnico, administrativo y análisis financiero._SGR."/>
    <s v="25 - contrato de prestacion de servicios profesionales"/>
    <n v="80111600"/>
    <n v="1"/>
    <n v="11"/>
    <n v="0"/>
    <n v="66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us servicios profesionales en los procesos de formacion y capacitacion de la Subdirección de Gestión del Riesgo para las acciones derivadas de la plataforma virtual._SGR"/>
    <s v="25 - contrato de prestacion de servicios profesionales"/>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profesionales en los procesos de formacion y capacitacion de la subdirección de gestión del riesgo._SGR"/>
    <s v="25 - contrato de prestacion de servicios profesionales"/>
    <n v="80111600"/>
    <n v="1"/>
    <n v="10"/>
    <n v="0"/>
    <n v="9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profesionales en los procesos de formacion y capacitacion de la subdirección de gestión del riesgo._SGR"/>
    <s v="25 - contrato de prestacion de servicios profesionales"/>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x v="1"/>
    <x v="8"/>
    <s v="William Tovar Segura"/>
    <s v="Prestar servicios profesionales para las actividades de aglomeraciones de público y Eventos con Pirotecnia  desarrollados en el Distrito._SGR"/>
    <s v="25 - contrato de prestacion de servicios profesionales"/>
    <n v="80111600"/>
    <n v="1"/>
    <n v="11"/>
    <n v="0"/>
    <n v="77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Prestar servicios profesionales para las actividades de aglomeraciones de público y Eventos con Pirotecnia  desarrollados en el Distrito._SGR"/>
    <s v="25 - contrato de prestacion de servicios profesionales"/>
    <n v="80111600"/>
    <n v="1"/>
    <n v="10"/>
    <n v="0"/>
    <n v="7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8"/>
    <s v="William Tovar Segura"/>
    <s v="Apoyar las actividades de la Subdirección de Gestión del riesgo relacionadas con las aglomeraciones de público  y Eventos con Pirotecnia  desarrollados en el Distrito._SGR"/>
    <s v="26 - contrato de prestacion de servicios de apoyo a la gestion"/>
    <n v="80111600"/>
    <n v="1"/>
    <n v="11"/>
    <n v="0"/>
    <n v="44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m/>
    <n v="283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m/>
    <n v="24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1"/>
    <n v="0"/>
    <n v="5890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de apoyo para desarrollar y mantener las condiciones básicas de bienestar de los caninos y de  animales rescatados o recuperados que atiende el grupo brae_x000a_ a cargo de la subdirección operativa  s.o."/>
    <s v="26 - contrato de prestacion de servicios de apoyo a la gestion"/>
    <n v="80111600"/>
    <n v="2"/>
    <n v="11"/>
    <n v="0"/>
    <n v="3206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15"/>
    <n v="5622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de apoyo para ejecutar las actividades administrativas, de gestión , trámite, seguimiento y verificación de solicitudes recibidas en el canal de comunicación de gestión operativa. - s.o."/>
    <s v="26 - contrato de prestacion de servicios de apoyo a la gestion"/>
    <n v="80111600"/>
    <n v="2"/>
    <n v="11"/>
    <n v="0"/>
    <n v="3118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de apoyo para transportar los recursos para el cumplimiento de las funciones y  brindar la atención en los diferentes requerimientos y gestiones a cargo de la dependencia."/>
    <s v="26 - contrato de prestacion de servicios de apoyo a la gestion"/>
    <n v="80111600"/>
    <n v="2"/>
    <n v="11"/>
    <n v="0"/>
    <n v="365904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generar información de valor e instrumentos de seguimiento y control a partir de los datos asociados a la ejecución  de los procesos, planes y proyectos adelantados en la dependencia. s.o."/>
    <s v="25 - contrato de prestacion de servicios profesionales"/>
    <n v="80111600"/>
    <n v="2"/>
    <n v="10"/>
    <n v="15"/>
    <n v="9922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realizar  la consolidación, seguimiento, control y  reporte de los planes, proyectos y programas de inversión e indicadores a cargo de la subdirección operativa s.o."/>
    <s v="25 - contrato de prestacion de servicios profesionales"/>
    <n v="80111600"/>
    <n v="2"/>
    <n v="11"/>
    <n v="0"/>
    <n v="92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el fortalecimiento de los procesos de comunicaciones y análisis de información en articulación con otras dependencias de la entidad, s.o."/>
    <s v="25 - contrato de prestacion de servicios profesionales"/>
    <n v="80111600"/>
    <n v="2"/>
    <n v="10"/>
    <n v="15"/>
    <n v="5512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la consolidación, seguimiento y reporte de las actividades del plan de mejoramiento, normograma y mapa de riesgos relacionados con los procesos y procedimientos misionales de la dependencia. s.o."/>
    <s v="25 - contrato de prestacion de servicios profesionales"/>
    <n v="80111600"/>
    <n v="2"/>
    <n v="11"/>
    <n v="0"/>
    <n v="77385001"/>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con plena autonomía técnica y administrativa  para el diseño, implementación, reporte y monitoreo de los diferentes procesos, procedimientos y funciones a cargo de la dependencia. - s.o."/>
    <s v="25 - contrato de prestacion de servicios profesionales"/>
    <n v="80111600"/>
    <n v="3"/>
    <n v="10"/>
    <n v="0"/>
    <n v="892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realizar  el diligenciamiento y seguimiento de las solicitudes en las herramientas de gestión de los procedimientos a cargo de la  subdirección operativa -s.o."/>
    <s v="25 - contrato de prestacion de servicios profesionales"/>
    <n v="80111600"/>
    <n v="2"/>
    <n v="11"/>
    <n v="0"/>
    <n v="462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realizar la planeación, trámite y seguimiento de los aspectos presupuestales, financieros y contractuales a cargo de la dependencia - s.o."/>
    <s v="25 - contrato de prestacion de servicios profesionales"/>
    <n v="80111600"/>
    <n v="2"/>
    <n v="10"/>
    <n v="15"/>
    <n v="7717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ejecutar los  aspectos jurídicos de  la subdirección operativa, frente a la estructuración, sustanciación, revisión y trámite de los actos administrativos y los documentos que deba emitir para la dependencia - s.o."/>
    <s v="25 - contrato de prestacion de servicios profesionales"/>
    <n v="80111600"/>
    <n v="2"/>
    <n v="11"/>
    <n v="0"/>
    <n v="54747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3"/>
    <n v="10"/>
    <n v="0"/>
    <n v="577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ejecutar el componente de información geográfica, georreferenciación y generación de alertas mediante las herramientas, sistemas de información y recursos disponibles y a cargo de la subdirección operativa-s.o."/>
    <s v="25 - contrato de prestacion de servicios profesionales"/>
    <n v="80111600"/>
    <n v="2"/>
    <n v="10"/>
    <n v="15"/>
    <n v="6063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3"/>
    <n v="10"/>
    <n v="0"/>
    <n v="94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la elaboración, diagramación, orto tipografía y estilos de textos e informes referentes a los diferentes procesos a cargo de la subdirección operativa - s.o."/>
    <s v="25 - contrato de prestacion de servicios profesionales"/>
    <n v="80111600"/>
    <n v="2"/>
    <n v="10"/>
    <n v="15"/>
    <n v="47407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la sustanciación, revisión y trámite de solicitudes dirigidas a autoridades administrativas, respuestas a pqrs, derechos de petición,  requerimientos que efectúen los entes de control, así como brindar acompañamiento juridico en la estructuración de los procesos y procedimientos que sea requerido por la dependencia s.o."/>
    <s v="25 - contrato de prestacion de servicios profesionales"/>
    <n v="80111600"/>
    <n v="3"/>
    <n v="10"/>
    <n v="0"/>
    <n v="682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
    <s v="25 - contrato de prestacion de servicios profesionales"/>
    <n v="80111600"/>
    <n v="2"/>
    <n v="11"/>
    <n v="0"/>
    <n v="50242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ejecutar las actividades misionales en la elaboración, diseño y diagramación de piezas requeridas para los planes, programas, proyectos y procedimientos- s.o."/>
    <s v="25 - contrato de prestacion de servicios profesionales"/>
    <n v="80111600"/>
    <n v="2"/>
    <n v="10"/>
    <n v="15"/>
    <n v="66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ejecutar las actividades relacionadas con el sistema de gestión de calidad, el sistema ambiental y el sistema de control interno-s.o."/>
    <s v="25 - contrato de prestacion de servicios profesionales"/>
    <n v="80111600"/>
    <n v="2"/>
    <n v="10"/>
    <n v="15"/>
    <n v="60637496"/>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ejecutar las actividades de carácter administrativo y de apoyo de los procesos y procedimientos a cargo de la subdirección operativa-s.o."/>
    <s v="25 - contrato de prestacion de servicios profesionales"/>
    <n v="80111600"/>
    <n v="3"/>
    <n v="10"/>
    <n v="0"/>
    <n v="50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con plena autonomía técnica y administrativa en el seguimiento, verificación y alimentación de los sistemas de información y demás requerimientos de acuerdo con las funciones de la dependencia-s.o."/>
    <s v="25 - contrato de prestacion de servicios profesionales"/>
    <n v="80111600"/>
    <n v="3"/>
    <n v="10"/>
    <n v="0"/>
    <n v="577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la estructuación de fichas técnicas e identificación de necesidades técnicas requeridas por la entidad con base en la atención de emergencias y requerimientos internos y externos - s.o."/>
    <s v="25 - contrato de prestacion de servicios profesionales"/>
    <n v="80111600"/>
    <n v="2"/>
    <n v="10"/>
    <n v="15"/>
    <n v="7717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la elaboración de informes o documentos técnicos, infografías, reportes y consolidación de indicadores relacionados con los procesos, procedimientos y contratos a cargo de la dependencia-s.o."/>
    <s v="25 - contrato de prestacion de servicios profesionales"/>
    <n v="80111600"/>
    <n v="2"/>
    <n v="10"/>
    <n v="15"/>
    <n v="7717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
    <s v="25 - contrato de prestacion de servicios profesionales"/>
    <n v="80111600"/>
    <n v="2"/>
    <n v="10"/>
    <n v="15"/>
    <n v="77175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para gestionar y ejecutar la  estrategia de preparativos de la uae cuerpo oficial de bomberos de bogotá s.o."/>
    <s v="25 - contrato de prestacion de servicios profesionales"/>
    <n v="80111600"/>
    <n v="2"/>
    <n v="10"/>
    <n v="15"/>
    <n v="937125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en consolidación y reporte de la información técnica de la estrategia de preparativos de la uae cuerpo oficial de bomberos de bogotá s.o."/>
    <s v="25 - contrato de prestacion de servicios profesionales"/>
    <n v="80111600"/>
    <n v="2"/>
    <n v="10"/>
    <n v="15"/>
    <n v="65653875"/>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prestación de servicios profesionales en consolidación y reporte de la información técnica de la estrategia de preparativos de la uae cuerpo oficial de bomberos de bogotá s.o."/>
    <s v="25 - contrato de prestacion de servicios profesionales"/>
    <n v="80111600"/>
    <n v="2"/>
    <n v="10"/>
    <n v="15"/>
    <n v="65653875"/>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Adquisición de elementos de protección personal (E.P.P.) para la atención de emergencias de la UAE Cuerpo Oficial de Bomberos de Bogotá"/>
    <s v="08 - contrato de suministro"/>
    <n v="80111600"/>
    <n v="2"/>
    <n v="6"/>
    <n v="0"/>
    <n v="3000000000"/>
    <s v="1-100-I087 VA-Sobretasa Bomberil"/>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20200883990 Otros servicios profesionales, técnicos y empresariales n.c.p."/>
    <s v="Si Secop "/>
  </r>
  <r>
    <x v="1"/>
    <x v="9"/>
    <s v="Mauricio Ayála Vásquez"/>
    <s v="Adquisición de equipos, herramientas y accesorios (E.H.A.) para la atención de emergencias de la UAE Cuerpo Oficial de Bomberos de Bogotá"/>
    <s v="08 - contrato de suministro"/>
    <n v="80111600"/>
    <n v="2"/>
    <n v="3"/>
    <n v="0"/>
    <n v="1436467353"/>
    <s v="1-100-I087 VA-Sobretasa Bomberil"/>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20200883990 Otros servicios profesionales, técnicos y empresariales n.c.p."/>
    <s v="Si Secop "/>
  </r>
  <r>
    <x v="1"/>
    <x v="9"/>
    <s v="Mauricio Ayála Vásquez"/>
    <s v="Adquisición de vehículos operativos o especilizados para la atención de emergencias de la UAE  Cuerpo Oficial de Bomberos de Bogotá"/>
    <s v="06 - contrato de compraventa"/>
    <n v="80111600"/>
    <n v="2"/>
    <n v="12"/>
    <n v="0"/>
    <n v="8054000000"/>
    <s v="1-100-I087 VA-Sobretasa Bomberil"/>
    <s v="01 - licitación pública"/>
    <s v="8173 3-Desarrollar un programa de renovación de vehículos de la Unidad Administrativa Cuerpo Oficial de Bomberos de Bogotá."/>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x v="1"/>
    <x v="9"/>
    <s v="Mauricio Ayála Vásquez"/>
    <s v="Adquisición de tecnologia  especilizada para la atención de emergencias de la UAE  Cuerpo Oficial de Bomberos de Bogotá"/>
    <s v="06 - contrato de compraventa"/>
    <n v="80111600"/>
    <n v="2"/>
    <n v="12"/>
    <n v="0"/>
    <n v="994376507"/>
    <s v="1-100-I087 VA-Sobretasa Bomberil"/>
    <s v="01 - licitación pública"/>
    <s v="8173 3-Desarrollar un programa de renovación de vehículos de la Unidad Administrativa Cuerpo Oficial de Bomberos de Bogotá."/>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132 Servicios de soporte en tecnologías de la información (TI)"/>
    <s v="Si Secop "/>
  </r>
  <r>
    <x v="2"/>
    <x v="9"/>
    <s v="Mauricio Ayala Vasquez"/>
    <s v="Adquisición de uniformes para el personal operativo de la UAECOB"/>
    <s v="06 - contrato de compraventa"/>
    <n v="53102710"/>
    <n v="2"/>
    <n v="6"/>
    <n v="0"/>
    <n v="300050000"/>
    <s v="1-100-F001 VA-Recursos distrito"/>
    <s v="03 - selec. abrev. subasta inversa"/>
    <s v="No aplica"/>
    <s v="NA"/>
    <s v="NA"/>
    <s v="NA"/>
    <s v="N/A"/>
    <m/>
    <s v="N/A-"/>
    <s v="N/A"/>
    <m/>
    <s v="N/A_"/>
    <s v="N/A- N/A_"/>
    <s v="NANANAN/AN/A"/>
    <s v="N/A"/>
    <s v="O2120201002082823609    Uniformes de trabajo"/>
    <s v="Si Secop "/>
  </r>
  <r>
    <x v="0"/>
    <x v="10"/>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2"/>
    <n v="11"/>
    <n v="0"/>
    <n v="1045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2"/>
    <n v="11"/>
    <n v="0"/>
    <n v="853875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los servicios profesionales para apoyar  a la Dirección en la gestión juridica y contractual  relacionada con los proyectos y funciones TIC"/>
    <s v="25 - contrato de prestacion de servicios profesionales"/>
    <n v="80111600"/>
    <n v="2"/>
    <n v="11"/>
    <n v="0"/>
    <n v="79695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x v="0"/>
    <x v="10"/>
    <s v="Paula Ximena Henao Escobar"/>
    <s v="Prestar servicios profesionales para administrar, gestionar y mantener las bases de datos de la UAE Cuerpo Oficial de Bomberos Bogotá. -TIC"/>
    <s v="25 - contrato de prestacion de servicios profesionales"/>
    <n v="80111600"/>
    <n v="2"/>
    <n v="11"/>
    <n v="0"/>
    <n v="81972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9108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administrar y gestionar la  seguridad  y privacidad de la información dentro de la infraestructura tecnológica y de comunicaciones  utilizada por UAE Cuerpo Oficial de Bomberos de Bogotá - TIC"/>
    <s v="26 - contrato de prestacion de servicios de apoyo a la gestion"/>
    <n v="80111600"/>
    <n v="2"/>
    <n v="11"/>
    <n v="0"/>
    <n v="48955500"/>
    <s v="1-100-I087 VA-Sobretasa Bomberil"/>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2"/>
    <n v="11"/>
    <n v="0"/>
    <n v="81972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administrar y gestionar los sistemas de información y aplicativos con los que cuenta la UAE Cuerpo Oficial de Bomberos Bogotá. -TIC"/>
    <s v="25 - contrato de prestacion de servicios profesionales"/>
    <n v="80111600"/>
    <n v="2"/>
    <n v="11"/>
    <n v="0"/>
    <n v="81972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2"/>
    <n v="11"/>
    <n v="0"/>
    <n v="81972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los servicios profesionales jurídicos para apoyar las actividades propias de la gestión contractual que adelanta la UAE Cuerpo Oficial de Bomberos"/>
    <s v="25 - contrato de prestacion de servicios profesionales"/>
    <n v="80111600"/>
    <n v="2"/>
    <n v="11"/>
    <n v="0"/>
    <n v="79695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x v="0"/>
    <x v="10"/>
    <s v="Paula Ximena Henao Escobar"/>
    <s v="Prestar los servicios profesionales administrativos y financieros en la gestión contractual relacionados con los proyectos y funciones TIC"/>
    <s v="25 - contrato de prestacion de servicios profesionales"/>
    <n v="80111600"/>
    <n v="2"/>
    <n v="11"/>
    <n v="0"/>
    <n v="81972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en la administración, actualización, desarrollo y mantenimiento del Sistema Integrado de Administración de Personal - SIAP. -TIC"/>
    <s v="25 - contrato de prestacion de servicios profesionales"/>
    <n v="80111600"/>
    <n v="2"/>
    <n v="11"/>
    <n v="0"/>
    <n v="899415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administrar y gestionar los sitios web institucionales (internet e intranet) de la UAE Cuerpo Oficial de Bomberos de Bogotá -TIC"/>
    <s v="25 - contrato de prestacion de servicios profesionales"/>
    <n v="80111600"/>
    <n v="2"/>
    <n v="11"/>
    <n v="0"/>
    <n v="68310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2"/>
    <n v="11"/>
    <n v="0"/>
    <n v="6831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2"/>
    <n v="11"/>
    <n v="0"/>
    <n v="748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de apoyo a la gestión en la Dirección, para la creación de productos audiovisuales y generación de contenidos digitales en la entidad - TIC"/>
    <s v="26 - contrato de prestacion de servicios de apoyo a la gestion"/>
    <n v="80111600"/>
    <n v="2"/>
    <n v="11"/>
    <n v="0"/>
    <n v="421245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asistenciales y de apoyo a la gestión para el desarrollo de actividades administrativas y procesos de gestión documental - TIC"/>
    <s v="26 - contrato de prestacion de servicios de apoyo a la gestion"/>
    <n v="80111600"/>
    <n v="2"/>
    <n v="11"/>
    <n v="0"/>
    <n v="36432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Contratar la prestación de servicios de apoyo a la gestión para adelantar actividades administrativas y técnicas en el soporte técnico nivel (1 y 2) para los serivicios tecnológicos  del Edificio Comando de la U.A.E. Cuerpo Oficial de bomberos de Bogotá - TIC"/>
    <s v="26 - contrato de prestacion de servicios de apoyo a la gestion"/>
    <n v="80111600"/>
    <n v="2"/>
    <n v="11"/>
    <n v="0"/>
    <n v="398475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Contratar la prestación de servicios de apoyo a la gestión para adelantar actividades administrativas y técnicas en el soporte técnico nivel (1 y 2) para los serivicios tecnológicos  del Edificio Comando de la U.A.E. Cuerpo Oficial de bomberos de Bogotá - TIC"/>
    <s v="26 - contrato de prestacion de servicios de apoyo a la gestion"/>
    <n v="80111600"/>
    <n v="2"/>
    <n v="11"/>
    <n v="0"/>
    <n v="398475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Contratar la prestación de servicios de apoyo a la gestión para adelantar actividades administrativas y técnicas en el soporte técnico nivel (1) para los serivicios tecnológicos  del Edificio Comando, Estaciones y  Supercades de la U.A.E. Cuerpo Oficial de bomberos de Bogotá - TIC"/>
    <s v="26 - contrato de prestacion de servicios de apoyo a la gestion"/>
    <n v="80111600"/>
    <n v="2"/>
    <n v="11"/>
    <n v="0"/>
    <n v="47300000"/>
    <s v="1-100-I087 VA-Sobretasa Bomberil"/>
    <s v="09 - contratación directa"/>
    <s v="8128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en la gestión y soporte de las herramientas tecnológicas desarrolladas para el funcionamiento de las áreas de la entidad - TIC."/>
    <s v="25 - contrato de prestacion de servicios profesionales"/>
    <n v="80111600"/>
    <n v="2"/>
    <n v="11"/>
    <n v="0"/>
    <n v="938124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el apoyo y acompañamiento técnico en el levantamiento de requerimientos y necesidades de las áreas de la entindad - TICS"/>
    <s v="26 - contrato de prestacion de servicios de apoyo a la gestion"/>
    <n v="80111600"/>
    <n v="2"/>
    <n v="11"/>
    <n v="0"/>
    <n v="47817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los servicios profesionales para de oficial de seguridad de la infraestructura tecnologica  de la UAE Cuerpo Oficial de Bomberos - TIC"/>
    <s v="25 - contrato de prestacion de servicios profesionales"/>
    <n v="80111600"/>
    <n v="2"/>
    <n v="11"/>
    <n v="0"/>
    <n v="79695000"/>
    <s v="1-100-I087 VA-Sobretasa Bomberil"/>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el desarrollo de herramientas de colaboración alineadas a los procesos misionales de la U.A.E Cuerpo Oficial de Bomberos de Bogotá - TIC."/>
    <s v="25 - contrato de prestacion de servicios profesionales"/>
    <n v="80111600"/>
    <n v="2"/>
    <n v="11"/>
    <n v="0"/>
    <n v="77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para el desarrollo de herramientas de colaboración alineadas a los procesos misionales de la U.A.E Cuerpo Oficial de Bomberos de Bogotá - TIC."/>
    <s v="25 - contrato de prestacion de servicios profesionales"/>
    <n v="80111600"/>
    <n v="2"/>
    <n v="11"/>
    <n v="0"/>
    <n v="77000000"/>
    <s v="1-100-I087 VA-Sobretasa Bomberil"/>
    <s v="09 - contratación directa"/>
    <s v="8127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los servicios de apoyo en los proceos de analísis, levantamiento de información, parametrización, diseño y testeo de las herramientas tecnologicas desarrolladas para el funcionamiento de la UAE Cuerpo Oficial de Bomberos de Bogotá - TICS"/>
    <s v="25 - contrato de prestacion de servicios profesionales"/>
    <n v="80111600"/>
    <n v="2"/>
    <n v="11"/>
    <n v="0"/>
    <n v="40986000"/>
    <s v="1-100-I087 VA-Sobretasa Bomberil"/>
    <s v="09 - contratación directa"/>
    <s v="8128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de apoyo a la gestión para el levantamiento de requerimientos, diseño, documentación, soporte de analísis de datos y publicación de información - TICS"/>
    <s v="25 - contrato de prestacion de servicios profesionales"/>
    <n v="80111600"/>
    <n v="2"/>
    <n v="11"/>
    <n v="0"/>
    <n v="40986000"/>
    <s v="1-100-I087 VA-Sobretasa Bomberil"/>
    <s v="09 - contratación directa"/>
    <s v="8129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asistenciales para la gestión y desarrollo de actividades administrativas en los procesos que adelanta tecnología - TIC"/>
    <s v="26 - contrato de prestacion de servicios de apoyo a la gestion"/>
    <n v="80111600"/>
    <n v="2"/>
    <n v="11"/>
    <n v="0"/>
    <n v="33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servicios profesionales en los procesos de analísis y diseño de las herramientas tecnologicas desarrolladas para el funcionamiento de las áreas de la entindad - TICS"/>
    <s v="25 - contrato de prestacion de servicios profesionales"/>
    <n v="80111600"/>
    <n v="2"/>
    <n v="11"/>
    <n v="0"/>
    <n v="66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x v="0"/>
    <x v="10"/>
    <s v="Paula Ximena Henao Escobar"/>
    <s v="Prestar los servicios profesionales para el apoyo en la gestión jurídica en los procesos de contratación de los proyectos propuestos por la dirección - TICS"/>
    <s v="25 - contrato de prestacion de servicios profesionales"/>
    <n v="80111600"/>
    <n v="2"/>
    <n v="11"/>
    <n v="0"/>
    <n v="1045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x v="0"/>
    <x v="10"/>
    <s v="Paula Ximena Henao Escobar"/>
    <s v="Prestar los servicios profesionales para apoyar  a la Dirección TICs en la gestión juridica y contractual  relacionada con los proyectos y funciones TICs"/>
    <s v="25 - contrato de prestacion de servicios profesionales"/>
    <n v="80111600"/>
    <n v="2"/>
    <n v="11"/>
    <n v="0"/>
    <n v="79695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x v="0"/>
    <x v="10"/>
    <s v="Paula Ximena Henao Escobar"/>
    <s v="Adquisición de una plataforma tecnológica para el servicio de telefónia de voz  IP para la U.A.E. Cuerpo Oficial de Bomberos de Bogotá -TIC"/>
    <s v="17 - contrato de mantenimiento"/>
    <s v="43221700;43191500"/>
    <n v="3"/>
    <n v="9"/>
    <n v="0"/>
    <n v="150000000"/>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la prestación del servicio de monitoreo, control y seguimiento satelital a los vehículos de propiedad de la U.A.E. Cuerpo Oficial de Bomberos de Bogotá - TIC"/>
    <s v="03 - contrato de prestacion de servicios"/>
    <s v="83121700;83111600;43221700"/>
    <n v="3"/>
    <n v="9"/>
    <n v="0"/>
    <n v="100000000"/>
    <s v="1-100-I087 VA-Sobretasa Bomberil"/>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el servicio de soporte del software Veeam Backup para la U.A.E. Cuerpo oficial de Bomberos de Bogotá - TIC"/>
    <s v="24 - contrato de servicio"/>
    <n v="81112200"/>
    <n v="3"/>
    <n v="9"/>
    <n v="0"/>
    <n v="75000000"/>
    <s v="1-100-I087 VA-Sobretasa Bomberil"/>
    <s v="03 - selec. abrev. subasta invers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el servicio de soporte del sistema misional FUOCO para la U.A.E. Cuerpo Oficial de Bomberos de Bogotá de acuerdo a lo contemplado en el anexo técnico.-TIC-"/>
    <s v="24 - contrato de servicio"/>
    <s v="81112200;81112201"/>
    <n v="3"/>
    <n v="9"/>
    <n v="0"/>
    <n v="170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la renovación del licenciamiento y soporte de las plataformas de seguridad perimetral Fortinet, firewalls y WAF del edificio comando y estaciones para la U.A.E. Cuerpo Oficial de Bomberos de Bogotá - TIC"/>
    <s v="22 - contrato de adquisicion de bienes"/>
    <s v="43233200;43222500"/>
    <n v="3"/>
    <n v="9"/>
    <n v="0"/>
    <n v="300000000"/>
    <s v="1-100-I087 VA-Sobretasa Bomberil"/>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Adicionar el contrato cuyo objeto es &quot;Contratar la renovación y soporte de licenciamiento del antivirus de la U.A.E. Cuerpo Oficial de Bomberos de Bogotá - TIC&quot;"/>
    <s v="24 - contrato de servicio"/>
    <n v="43233205"/>
    <n v="3"/>
    <n v="9"/>
    <n v="0"/>
    <n v="20000000"/>
    <s v="1-100-I087 VA-Sobretasa Bomberil"/>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x v="0"/>
    <x v="10"/>
    <s v="Paula Ximena Henao Escobar"/>
    <s v="Contratar la adquisición, renovación y  suscripciones de licencia Microsoft para la U.A.E. Cuerpo Oficial de Bomberos de Bogotá - TIC"/>
    <s v="03 - contrato de prestacion de servicios"/>
    <s v="43231512;81112501"/>
    <n v="3"/>
    <n v="9"/>
    <n v="0"/>
    <n v="700000000"/>
    <s v="1-100-I087 VA-Sobretasa Bomberil"/>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x v="0"/>
    <x v="10"/>
    <s v="Paula Ximena Henao Escobar"/>
    <s v="Contratar el alquiler de equipos tecnológicos, periféricos y servicios complementarios para la U.A.E. Cuerpo Oficial de Bomberos de Bogotá. - TIC"/>
    <s v="23 - contrato de alquiler"/>
    <n v="81112401"/>
    <n v="3"/>
    <n v="9"/>
    <n v="0"/>
    <n v="50000000"/>
    <s v="1-100-I087 VA-Sobretasa Bomberil"/>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x v="0"/>
    <x v="10"/>
    <s v="Paula Ximena Henao Escobar"/>
    <s v="Contratar el servicio de soporte y mantenimiento del sistema de gestión documental  para la U.A.E. Cuerpo Oficial de Bomberos de Bogotá- TIC"/>
    <s v="13 - orden de servicio"/>
    <s v="43233000;81112200"/>
    <n v="3"/>
    <n v="9"/>
    <n v="0"/>
    <n v="210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el servicio de nube publica para la U.A.E Cuerpo Oficial de Bomberos de Bogotá - TIC"/>
    <s v="24 - contrato de servicio"/>
    <n v="81112006"/>
    <n v="3"/>
    <n v="9"/>
    <n v="0"/>
    <n v="100000000"/>
    <s v="1-100-I087 VA-Sobretasa Bomberil"/>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la renovación , servicio de actualización y soporte de licenciamiento Oracle para Base de Datos,  y Web Logic para la U.A.E. Cuerpo Oficial de Bomberos de Bogotá - TIC"/>
    <s v="19 - contrato de renovacion de licencias"/>
    <s v="81112204;81112501"/>
    <n v="3"/>
    <n v="9"/>
    <n v="0"/>
    <n v="200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Adicionar el contrato cuyo objeto es &quot;Contratar el servicio de mantenimiento para el sistema de atención de turnos de la U.A.E. Cuerpo Oficial de Bomberos de Bogotá - TIC&quot;"/>
    <s v="27 - contrato de prestacion de servicios de mantenimiento"/>
    <s v="32131023;39121011;43232300"/>
    <n v="3"/>
    <n v="9"/>
    <n v="0"/>
    <n v="20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el servicio de mantenimiento preventivo y correctivo de los radios portátiles y móviles marca motorola propiedad de la U.A.E. Cuerpo Oficial de Bomberos de Bogotá - TIC"/>
    <s v="03 - contrato de prestacion de servicios"/>
    <s v="72151607;72103302"/>
    <n v="3"/>
    <n v="9"/>
    <n v="0"/>
    <n v="500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r adquision, actualizacion tecnologica, soporte y mantenimiento preventivo y correctivo con repuestos para los sistemas de video vigilancia de las estaciones y Edificio Comando de la U.A.E. Cuerpo Oficial de Bomberos de Bogotá - TIC"/>
    <s v="24 - contrato de servicio"/>
    <n v="43233200"/>
    <n v="3"/>
    <n v="9"/>
    <n v="0"/>
    <n v="150000000"/>
    <s v="1-100-I087 VA-Sobretasa Bomberil"/>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1202020080787130 Servicios de mantenimiento y reparación de computa"/>
    <s v="Si Secop "/>
  </r>
  <r>
    <x v="0"/>
    <x v="10"/>
    <s v="Paula Ximena Henao Escobar"/>
    <s v="adquisicion, modernizacion y mantenimiento preventivo y correctivo de UPS,  aires acondicionados, con suministro de repuestos para todas las sedes de la U.A.E. Cuerpo Oficial de Bomberos de Bogotá.- TIC&quot;"/>
    <s v="17 - contrato de mantenimiento"/>
    <s v="72151500;72101500;73152100"/>
    <n v="3"/>
    <n v="9"/>
    <n v="0"/>
    <n v="200000000"/>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Adicionar el contrato cuyo objeto es &quot;Contratar el servicio de actualización y soporte de licenciamiento ArcGIS para la U.A.E. Cuerpo Oficial de Bomberos de Bogotá.- TIC&quot;"/>
    <s v="19 - contrato de renovacion de licencias"/>
    <n v="81112217"/>
    <n v="3"/>
    <n v="9"/>
    <n v="0"/>
    <n v="30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la adquisición de usuarios de ArcGis para la U.A.E. Cuerpo Oficial de Bomberos de Bogotá. - TIC"/>
    <s v="19 - contrato de renovacion de licencias"/>
    <n v="81112217"/>
    <n v="1"/>
    <n v="12"/>
    <n v="0"/>
    <n v="20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atar la adquisición de tarjetas de comunicación satelital de voz para la UAE Cuerpo Oficial de Bomberos Bogotá. "/>
    <s v="03 - contrato de prestacion de servicios"/>
    <s v="83121700;83111600;43221700"/>
    <n v="3"/>
    <n v="9"/>
    <n v="0"/>
    <n v="30000000"/>
    <s v="1-100-I087 VA-Sobretasa Bomberil"/>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Adquisición de software para análisis de vulnerabilidades para la UAE Cuerpo Oficial de Bomberos de Bogotá"/>
    <s v="24 - contrato de servicio"/>
    <s v="43233203, 43233205"/>
    <n v="3"/>
    <n v="9"/>
    <n v="0"/>
    <n v="200000000"/>
    <s v="1-100-I087 VA-Sobretasa Bomberil"/>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Adquisición de impresora, software e insumos para la generación de carnet para la UAE Cuerpo Oficial de Bomberos de Bogotá"/>
    <s v="06 - contrato de compraventa"/>
    <s v="43212105, 43212110,43212115"/>
    <n v="3"/>
    <n v="9"/>
    <n v="0"/>
    <n v="28000000"/>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Adquisición de antenas y servicio de internet satelital"/>
    <s v="03 - contrato de prestacion de servicios"/>
    <s v="83121700;83111600;43221700"/>
    <n v="3"/>
    <n v="9"/>
    <n v="0"/>
    <n v="50000000"/>
    <s v="1-100-I087 VA-Sobretasa Bomberil"/>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Renovación de la infraestructura de equipos activos de red."/>
    <s v="06 - contrato de compraventa"/>
    <n v="43201800"/>
    <n v="3"/>
    <n v="9"/>
    <n v="0"/>
    <n v="200000000"/>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x v="0"/>
    <x v="10"/>
    <s v="Paula Ximena Henao Escobar"/>
    <s v="Renovación de garantía y soporte de fabrica equipos activos"/>
    <s v="19 - contrato de renovacion de licencias"/>
    <n v="43222635"/>
    <n v="3"/>
    <n v="9"/>
    <n v="0"/>
    <n v="150000000"/>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Control de acceso a las instalaciones y areas restrigidas "/>
    <s v="03 - contrato de prestacion de servicios"/>
    <s v="81111508;81111809;81161501;43231500;43231513"/>
    <n v="3"/>
    <n v="9"/>
    <n v="0"/>
    <n v="200000000"/>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Realizar la adquisición de un software para la capacitación a la comunidad sobre la prevención de emergencias"/>
    <s v="06 - contrato de compraventa"/>
    <n v="43232505"/>
    <n v="3"/>
    <n v="9"/>
    <n v="0"/>
    <n v="200000000"/>
    <s v="1-100-I087 VA-Sobretasa Bomberil"/>
    <s v="03 - selec. abrev. subasta invers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Adquisición de radios de comunicaciones en la banda VHF para las comunicaciones de la UAE Cuerpo Oficial de Bomberos de Bogotá"/>
    <s v="06 - contrato de compraventa"/>
    <n v="43232505"/>
    <n v="3"/>
    <n v="9"/>
    <n v="0"/>
    <n v="326473093"/>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x v="0"/>
    <x v="10"/>
    <s v="Paula Ximena Henao Escobar"/>
    <s v="Realizar la actualización de la página web de la UAE Cuerpo Oficial de Bomberos de Bogota"/>
    <s v="06 - contrato de compraventa"/>
    <n v="81112100"/>
    <n v="3"/>
    <n v="9"/>
    <n v="0"/>
    <n v="80000000"/>
    <s v="1-100-I087 VA-Sobretasa Bomberil"/>
    <s v="03 - selec. abrev. subasta invers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0"/>
    <x v="10"/>
    <s v="Paula Ximena Henao Escobar"/>
    <s v="Adquisición de sistema de monitoreo para la prevención y alertas tempranas en lo que corresponde a los incidentes forestales en los cerros"/>
    <s v="06 - contrato de compraventa"/>
    <n v="43233700"/>
    <n v="3"/>
    <n v="9"/>
    <n v="0"/>
    <n v="400000000"/>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x v="1"/>
    <x v="11"/>
    <s v="Fatima Veronica Quintero Nuñez"/>
    <s v="Pago de pasivos exigibles"/>
    <s v="12 - resolucion"/>
    <s v="N/A"/>
    <s v="N/A"/>
    <s v="N/A"/>
    <s v="N/A"/>
    <n v="600049334"/>
    <s v="1-601-F001 PAS-Otros distrito"/>
    <s v=" 91 - n/a acto administrativo (resolución, decreto, acuerdo, etc.)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No Secop"/>
  </r>
  <r>
    <x v="0"/>
    <x v="11"/>
    <s v="Fatima Veronica Quintero Nuñez"/>
    <s v="Contratar la prestación del servicio de aseo y cafetería incluido insumos para la UAE Cuerpo Oficial de Bomberos -SGC"/>
    <s v="01 - orden de compra"/>
    <s v="44121700;44121800;44121900;44122000"/>
    <n v="2"/>
    <n v="0"/>
    <n v="11"/>
    <n v="400000000"/>
    <s v="1-100-F001 VA-Recursos distrito"/>
    <s v=" 17 - acuerdo marco de precios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5330 Servicios de limpieza general "/>
    <s v="No Secop"/>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para articular la gestión en la ejecución de los planes y programas de servicio al ciudadano a cargo de la Subdirección de Gestión Corporativa.-SGC"/>
    <s v="25 - contrato de prestacion de servicios profesionales"/>
    <s v="80111600;"/>
    <n v="2"/>
    <n v="0"/>
    <n v="11"/>
    <n v="99918896"/>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2"/>
    <n v="0"/>
    <n v="11"/>
    <n v="76505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en la gestión de seguros de la Subdirección de Gestión Corporativa. –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para apoyar a la Subdirección de Gestión Corporativa aplicando los procesos y procedimientos de seguros e inventarios -SGC"/>
    <s v="25 - contrato de prestacion de servicios profesionales"/>
    <s v="80111600;"/>
    <n v="2"/>
    <n v="0"/>
    <n v="11"/>
    <n v="4400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e seguros de la Subdirección de Gestión Corporativa. –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la Subdirección de Gestión Corporativa en las actividades relacionadas con MIPG-SGC"/>
    <s v="25 - contrato de prestacion de servicios profesionales"/>
    <s v="80111600;"/>
    <n v="2"/>
    <n v="0"/>
    <n v="11"/>
    <n v="8461376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2"/>
    <n v="0"/>
    <n v="11"/>
    <n v="6655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x v="0"/>
    <x v="11"/>
    <s v="Fatima Veronica Quintero Nuñez"/>
    <s v="Prestación de servicios de apoyo a la gestión del proceso de inventarios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el proceso de inventarios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el proceso de inventarios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el proceso de inventarios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servicios profesionales en la Subdirección de Gestión Corporativa en lo relacionado con los procesos de inventarios, almacén y bajas-SGC"/>
    <s v="25 - contrato de prestacion de servicios profesionales"/>
    <s v="80111600;"/>
    <n v="2"/>
    <n v="0"/>
    <n v="11"/>
    <n v="880396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servicios profesionales en la Subdirección de Gestión Corporativa para aplicar los procesos y procedimientos a los inventarios a cargo de la UAECOB-SGC "/>
    <s v="25 - contrato de prestacion de servicios profesionales"/>
    <s v="80111600;"/>
    <n v="2"/>
    <n v="0"/>
    <n v="11"/>
    <n v="4840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s v="80111600;"/>
    <n v="2"/>
    <n v="0"/>
    <n v="11"/>
    <n v="8239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para la ejecución de los procesos contables que se desarrollan en el Área Financiera de la UAE Cuerpo Oficial de Bomberos asignados. -SGC"/>
    <s v="25 - contrato de prestacion de servicios profesionales"/>
    <s v="80111600;"/>
    <n v="2"/>
    <n v="0"/>
    <n v="11"/>
    <n v="7700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ocumental de la Subdirección de Gestión Corporativa de la Unidad.-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s v="80111600;"/>
    <n v="2"/>
    <n v="0"/>
    <n v="11"/>
    <n v="6159384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ocumental de la Subdirección de Gestión Corporativa de la Unidad.-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ocumental de la Subdirección de Gestión Corporativa de la Unidad-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ocumental de la Subdirección de Gestión Corporativa de la Unidad.-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ocumental de la Subdirección de Gestión Corporativa de la Unidad.-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s v="80111600;"/>
    <n v="2"/>
    <n v="0"/>
    <n v="11"/>
    <n v="52454952"/>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s v="80111600;"/>
    <n v="2"/>
    <n v="0"/>
    <n v="11"/>
    <n v="52454952"/>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s v="80111600;"/>
    <n v="2"/>
    <n v="0"/>
    <n v="11"/>
    <n v="52454952"/>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los servicios profesionales para la gestión administrativa y operativa de la Subdirección de Gestión Corporativa en el proceso de adquisición de bienes y servicios - SGC"/>
    <s v="25 - contrato de prestacion de servicios profesionales"/>
    <s v="80111600;"/>
    <n v="2"/>
    <n v="0"/>
    <n v="11"/>
    <n v="7528136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los servicios como conductor de la Subdirección de Gestión Corporativa -SGC"/>
    <s v="26 - contrato de prestacion de servicios de apoyo a la gestion"/>
    <s v="80111600;"/>
    <n v="2"/>
    <n v="0"/>
    <n v="11"/>
    <n v="38325056"/>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2"/>
    <n v="0"/>
    <n v="11"/>
    <n v="4235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servicios profesionales en la Subdirección de Gestión Corporativa en el marco de las actividades administrativas de la Dependencia.-SGC"/>
    <s v="25 - contrato de prestacion de servicios profesionales"/>
    <s v="80111600;"/>
    <n v="2"/>
    <n v="0"/>
    <n v="11"/>
    <n v="7528136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temas jurídicos de la gestión administrativa a cargo de la Subdirección de Gestión Corporativa.- SGC"/>
    <s v="25 - contrato de prestacion de servicios profesionales"/>
    <s v="80111600;"/>
    <n v="2"/>
    <n v="0"/>
    <n v="11"/>
    <n v="7260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2199 Otros servicios jurídicos n.c.p. "/>
    <s v="Si Secop "/>
  </r>
  <r>
    <x v="0"/>
    <x v="11"/>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3"/>
    <n v="0"/>
    <n v="8"/>
    <n v="60000000"/>
    <s v="1-100-F001 VA-Recursos distrito"/>
    <s v=" 04 - contratación mínima cuantí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715999 Servicio de mantenimiento y reparación de otros equipos n.c.p. "/>
    <s v="Si Secop "/>
  </r>
  <r>
    <x v="0"/>
    <x v="11"/>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3"/>
    <n v="0"/>
    <n v="8"/>
    <n v="60000000"/>
    <s v="1-100-F001 VA-Recursos distrito"/>
    <s v=" 04 - contratación mínima cuantí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715999 Servicio de mantenimiento y reparación de otros equipos n.c.p. "/>
    <s v="Si Secop "/>
  </r>
  <r>
    <x v="0"/>
    <x v="11"/>
    <s v="Fatima Veronica Quintero Nuñez"/>
    <s v="Adición y prórroga No. 1 al contrato 478 de 2024 que tiene como objeto “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0"/>
    <n v="8"/>
    <n v="12000000"/>
    <s v="1-100-F001 VA-Recursos distrito"/>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715999 Servicio de mantenimiento y reparación de otros equipos n.c.p. "/>
    <s v="Si Secop "/>
  </r>
  <r>
    <x v="0"/>
    <x v="11"/>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0"/>
    <n v="8"/>
    <n v="80000000"/>
    <s v="1-100-F001 VA-Recursos distrito"/>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715999 Servicio de mantenimiento y reparación de otros equipos n.c.p. "/>
    <s v="Si Secop "/>
  </r>
  <r>
    <x v="0"/>
    <x v="11"/>
    <s v="Fatima Veronica Quintero Nuñez"/>
    <s v="Mantenimiento correctivo y/o preventivo, suministros y repuestos de los equipos hidroneumáticos, motobombas eléctricas, bombas sumergibles, tableros de control y fuerza y demás equipos de bombeo instalados en las estaciones de bomberos de la UAE Cuerpo oficial de Bomberos -SGC"/>
    <s v="17 - contrato de mantenimiento"/>
    <s v="72154100; 73152100"/>
    <n v="4"/>
    <n v="0"/>
    <n v="10"/>
    <n v="70000000"/>
    <s v="1-100-F001 VA-Recursos distrito"/>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715999 Servicio de mantenimiento y reparación de otros equipos n.c.p. "/>
    <s v="Si Secop "/>
  </r>
  <r>
    <x v="0"/>
    <x v="11"/>
    <s v="Fatima Veronica Quintero Nuñez"/>
    <s v="Realizar el mantenimiento preventivo, correctivo de puertas automatizadas para las salas de máquinas de las estaciones de la UAE Cuerpo Oficial de Bomberos-SGC"/>
    <s v="17 - contrato de mantenimiento"/>
    <s v="72121400;_x000a_72151700;_x000a_72154109;_x000a_95121700;"/>
    <n v="1"/>
    <n v="0"/>
    <n v="9"/>
    <n v="100000000"/>
    <s v="1-100-F001 VA-Recursos distrito"/>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715999 Servicio de mantenimiento y reparación de otros equipos n.c.p. "/>
    <s v="No Secop"/>
  </r>
  <r>
    <x v="0"/>
    <x v="11"/>
    <s v="Fatima Veronica Quintero Nuñez"/>
    <s v="Prestación de servicios profesionales para apoyar las actividades técnicas del Área de Infraestructura de la Subdirección de Gestión Corporativa-SGC"/>
    <s v="25 - contrato de prestacion de servicios profesionales"/>
    <s v="80111600;"/>
    <n v="2"/>
    <n v="0"/>
    <n v="11"/>
    <n v="11223766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3075136"/>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9918896"/>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3075136"/>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0"/>
    <x v="11"/>
    <s v="Fatima Veronica Quintero Nuñez"/>
    <s v="Prestación de servicios profesionales para adelantar actividades técnicas y trámites administrativos del Área de Infraestructura de la Subdirección de Gestión Corporativa-SGC"/>
    <s v="25 - contrato de prestacion de servicios profesionales"/>
    <s v="80111600;"/>
    <n v="2"/>
    <n v="0"/>
    <n v="11"/>
    <n v="84700000"/>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0"/>
    <n v="11"/>
    <n v="11223766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para la formulación, seguimiento y ejecución de procesos presupuestales y financieros a cargo de la Subdirección de Gestión Corporativa -SGC"/>
    <s v="25 - contrato de prestacion de servicios profesionales"/>
    <s v="80111600;"/>
    <n v="2"/>
    <n v="0"/>
    <n v="11"/>
    <n v="99918896"/>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1"/>
    <x v="11"/>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s v="80111600;"/>
    <n v="2"/>
    <n v="0"/>
    <n v="11"/>
    <n v="72600000"/>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0"/>
    <x v="11"/>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s v="80111600;"/>
    <n v="2"/>
    <n v="0"/>
    <n v="11"/>
    <n v="82280000"/>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s v="80111600;"/>
    <n v="2"/>
    <n v="0"/>
    <n v="11"/>
    <n v="82280000"/>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temas financieros, administrativas y misionales para apoyar los proyectos de infraestructura de la Subdirección de Gestión Corporativa.- SGC"/>
    <s v="25 - contrato de prestacion de servicios profesionales"/>
    <s v="80111600;"/>
    <n v="2"/>
    <n v="0"/>
    <n v="11"/>
    <n v="75281360"/>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servicios profesionales para acompañar jurídicamente los procesos y procedimientos del área de infraestructura de la Subdirección de Gestión Corporativa. SGC"/>
    <s v="25 - contrato de prestacion de servicios profesionales"/>
    <s v="80111600;"/>
    <n v="2"/>
    <n v="0"/>
    <n v="11"/>
    <n v="11223766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2199 Otros servicios jurídicos n.c.p. "/>
    <s v="Si Secop "/>
  </r>
  <r>
    <x v="0"/>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84700000"/>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servicios profesionales con el fin de atender los trámites ambientales y los demás que requiera el área de Infraestructura de la Subdirección de Gestión Corporativa. SGC"/>
    <s v="25 - contrato de prestacion de servicios profesionales"/>
    <s v="80111600;"/>
    <n v="2"/>
    <n v="0"/>
    <n v="11"/>
    <n v="58261500"/>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los servicios como conductor de la Subdirección de Gestión Corporativa -SGC"/>
    <s v="26 - contrato de prestacion de servicios de apoyo a la gestion"/>
    <s v="80111600;"/>
    <n v="2"/>
    <n v="0"/>
    <n v="11"/>
    <n v="38325056"/>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los servicios profesionales en los trámites técnicos y administrativos para la adquisición de los bienes y servicios del Área de Infraestructura de la Subdirección de Gestión Corporativa-SGC"/>
    <s v="25 - contrato de prestacion de servicios profesionales"/>
    <s v="80111600;"/>
    <n v="2"/>
    <n v="0"/>
    <n v="11"/>
    <n v="60500000"/>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al área Financiera de la Subdirección de Gestión Corporativa--SGC"/>
    <s v="25 - contrato de prestacion de servicios profesionales"/>
    <s v="80111600;"/>
    <n v="2"/>
    <n v="0"/>
    <n v="11"/>
    <n v="7700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al área Financiera de la Subdirección de Gestión Corporativa--SGC"/>
    <s v="25 - contrato de prestacion de servicios profesionales"/>
    <s v="80111600;"/>
    <n v="2"/>
    <n v="0"/>
    <n v="11"/>
    <n v="7700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el área Financiera de la Subdirección de Gestión Corporativa.-SGC"/>
    <s v="26 - contrato de prestacion de servicios de apoyo a la gestion"/>
    <s v="80111600;"/>
    <n v="2"/>
    <n v="0"/>
    <n v="11"/>
    <n v="45853192"/>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2"/>
    <n v="0"/>
    <n v="11"/>
    <n v="7700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2"/>
    <x v="11"/>
    <s v="Fatima Veronica Quintero Nuñez"/>
    <s v="Prestar los servicios de Custodia, Consulta y Traslado Documental de Acuerdo a las especificaciones Técnicas  y requisitos contemplados en la normatividad Archivística Vigente-SGC"/>
    <s v="11 - orden de prestacion de servicios"/>
    <s v="78131800;80101500;80101600;80161500;81111900;81112000"/>
    <n v="5"/>
    <n v="0"/>
    <n v="10"/>
    <n v="129996120"/>
    <s v="1-100-F001 VA-Recursos distrito"/>
    <s v=" 04 - contratación mínima cuantía "/>
    <s v="No aplica"/>
    <s v="NA"/>
    <s v="NA"/>
    <s v="NA"/>
    <s v="No Aplica"/>
    <s v=" "/>
    <s v="No Aplica- "/>
    <s v="No aplica"/>
    <s v=" "/>
    <s v="No aplica_ "/>
    <s v="No Aplica-  No aplica_ "/>
    <s v="NANANANo AplicaNo aplica"/>
    <s v=" "/>
    <s v=" No Aplica "/>
    <s v="Si Secop "/>
  </r>
  <r>
    <x v="2"/>
    <x v="11"/>
    <s v="Fatima Veronica Quintero Nuñez"/>
    <s v="Contratar el servicio de saneamiento ambiental, corte de césped, jardinería, poda y tala de árboles para las sedes (predios y/o estaciones) de la UAECOB-SGC"/>
    <s v="03 - contrato de prestacion de servicios"/>
    <s v="70111500;"/>
    <n v="1"/>
    <n v="0"/>
    <n v="10"/>
    <n v="240000000"/>
    <s v="1-100-F001 VA-Recursos distrito"/>
    <s v=" 02 - selec. abrev. menor cuantía "/>
    <s v="No aplica"/>
    <s v="NA"/>
    <s v="NA"/>
    <s v="NA"/>
    <s v="No Aplica"/>
    <s v=" "/>
    <s v="No Aplica- "/>
    <s v="No aplica"/>
    <s v=" "/>
    <s v="No aplica_ "/>
    <s v="No Aplica-  No aplica_ "/>
    <s v="NANANANo AplicaNo aplica"/>
    <s v=" "/>
    <s v=" No Aplica "/>
    <m/>
  </r>
  <r>
    <x v="2"/>
    <x v="11"/>
    <s v="Fatima Veronica Quintero Nuñez"/>
    <s v="Contratar la prestación del servicio de aseo y cafetería incluido insumos para la UAE Cuerpo Oficial de Bomberos -SGC"/>
    <s v="03 - contrato de prestacion de servicios"/>
    <s v="44121700;44121800;44121900;44122000"/>
    <n v="2"/>
    <n v="0"/>
    <n v="11"/>
    <n v="272011000"/>
    <s v="1-100-F001 VA-Recursos distrito"/>
    <s v=" 17 - acuerdo marco de precios "/>
    <s v="No aplica"/>
    <s v="NA"/>
    <s v="NA"/>
    <s v="NA"/>
    <s v="No Aplica"/>
    <s v=" "/>
    <s v="No Aplica- "/>
    <s v="No aplica"/>
    <s v=" "/>
    <s v="No aplica_ "/>
    <s v="No Aplica-  No aplica_ "/>
    <s v="NANANANo AplicaNo aplica"/>
    <s v=" "/>
    <s v=" No Aplica "/>
    <s v="Si Secop "/>
  </r>
  <r>
    <x v="2"/>
    <x v="11"/>
    <s v="Fatima Veronica Quintero Nuñez"/>
    <s v="Contratar la prestación del servicio de aseo y cafetería incluido insumos para la UAE Cuerpo Oficial de Bomberos -SGC"/>
    <s v="03 - contrato de prestacion de servicios"/>
    <s v="44121700;44121800;44121900;44122000"/>
    <n v="2"/>
    <n v="0"/>
    <n v="11"/>
    <n v="500000000"/>
    <s v="1-100-F001 VA-Recursos distrito"/>
    <s v=" 17 - acuerdo marco de precios "/>
    <s v="No aplica"/>
    <s v="NA"/>
    <s v="NA"/>
    <s v="NA"/>
    <s v="No Aplica"/>
    <s v=" "/>
    <s v="No Aplica- "/>
    <s v="No aplica"/>
    <s v=" "/>
    <s v="No aplica_ "/>
    <s v="No Aplica-  No aplica_ "/>
    <s v="NANANANo AplicaNo aplica"/>
    <s v=" "/>
    <s v=" No Aplica "/>
    <s v="Si Secop "/>
  </r>
  <r>
    <x v="2"/>
    <x v="11"/>
    <s v="Fatima Veronica Quintero Nuñez"/>
    <s v="Arrendamiento de instalaciones estación Ferias-SGC"/>
    <s v="07 - contrato de arrendamiento"/>
    <s v="80131502;"/>
    <n v="1"/>
    <n v="0"/>
    <n v="12"/>
    <n v="160000000"/>
    <s v="1-100-F001 VA-Recursos distrito"/>
    <s v=" 09 - contratación directa "/>
    <s v="No aplica"/>
    <s v="NA"/>
    <s v="NA"/>
    <s v="NA"/>
    <s v="No Aplica"/>
    <s v=" "/>
    <s v="No Aplica- "/>
    <s v="No aplica"/>
    <s v=" "/>
    <s v="No aplica_ "/>
    <s v="No Aplica-  No aplica_ "/>
    <s v="NANANANo AplicaNo aplica"/>
    <s v=" "/>
    <s v=" No Aplica "/>
    <s v="Si Secop "/>
  </r>
  <r>
    <x v="2"/>
    <x v="11"/>
    <s v="Fatima Veronica Quintero Nuñez"/>
    <s v="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3"/>
    <n v="0"/>
    <n v="12"/>
    <n v="164000000"/>
    <s v="1-100-F001 VA-Recursos distrito"/>
    <s v=" 09 - contratación directa "/>
    <s v="No aplica"/>
    <s v="NA"/>
    <s v="NA"/>
    <s v="NA"/>
    <s v="No Aplica"/>
    <s v=" "/>
    <s v="No Aplica- "/>
    <s v="No aplica"/>
    <s v=" "/>
    <s v="No aplica_ "/>
    <s v="No Aplica-  No aplica_ "/>
    <s v="NANANANo AplicaNo aplica"/>
    <s v=" "/>
    <s v=" No Aplica "/>
    <s v="Si Secop "/>
  </r>
  <r>
    <x v="2"/>
    <x v="11"/>
    <s v="Fatima Veronica Quintero Nuñez"/>
    <s v="Suministro  de implementos  de  papelería y oficina para las dependencias de la UAE Cuerpo  Oficial de Bomberos-SGC"/>
    <s v="08 - contrato de suministro"/>
    <s v="14111500;_x000a_14111800;_x000a_44121700; _x000a_44121800; _x000a_44122000; _x000a_44122100;_x000a_44121600;_x000a_60101900;_x000a_27112300;_x000a_60105700;"/>
    <n v="4"/>
    <n v="0"/>
    <n v="8"/>
    <n v="72917000"/>
    <s v="1-100-F001 VA-Recursos distrito"/>
    <s v="03 - selec. abrev. subasta inversa"/>
    <s v="No aplica"/>
    <s v="NA"/>
    <s v="NA"/>
    <s v="NA"/>
    <s v="No Aplica"/>
    <s v=" "/>
    <s v="No Aplica- "/>
    <s v="No aplica"/>
    <s v=" "/>
    <s v="No aplica_ "/>
    <s v="No Aplica-  No aplica_ "/>
    <s v="NANANANo AplicaNo aplica"/>
    <s v=" "/>
    <s v=" No Aplica "/>
    <s v="Si Secop "/>
  </r>
  <r>
    <x v="2"/>
    <x v="11"/>
    <s v="Fatima Veronica Quintero Nuñez"/>
    <s v="Suministro de insumos para las impresoras de las dependencias de la UAE Cuerpo Oficial de Bomberos.-SGC."/>
    <s v="08 - contrato de suministro"/>
    <s v="44103100;44103101;44103103;44103105;44103106;44103108;44103110;44103111;55101500;"/>
    <n v="3"/>
    <n v="0"/>
    <n v="9"/>
    <n v="80000000"/>
    <s v="1-100-F001 VA-Recursos distrito"/>
    <s v="03 - selec. abrev. subasta inversa"/>
    <s v="No aplica"/>
    <s v="NA"/>
    <s v="NA"/>
    <s v="NA"/>
    <s v="No Aplica"/>
    <s v=" "/>
    <s v="No Aplica- "/>
    <s v="No aplica"/>
    <s v=" "/>
    <s v="No aplica_ "/>
    <s v="No Aplica-  No aplica_ "/>
    <s v="NANANANo AplicaNo aplica"/>
    <s v=" "/>
    <s v=" No Aplica "/>
    <s v="Si Secop "/>
  </r>
  <r>
    <x v="2"/>
    <x v="11"/>
    <s v="Fatima Veronica Quintero Nuñez"/>
    <s v="Arrendamiento de instalaciones estación Caobos Salazar-SGC"/>
    <s v="07 - contrato de arrendamiento"/>
    <s v="80131502;"/>
    <n v="4"/>
    <n v="0"/>
    <n v="10"/>
    <n v="160000000"/>
    <s v="1-100-F001 VA-Recursos distrito"/>
    <s v=" 09 - contratación directa "/>
    <s v="No aplica"/>
    <s v="NA"/>
    <s v="NA"/>
    <s v="NA"/>
    <s v="No Aplica"/>
    <s v=" "/>
    <s v="No Aplica- "/>
    <s v="No aplica"/>
    <s v=" "/>
    <s v="No aplica_ "/>
    <s v="No Aplica-  No aplica_ "/>
    <s v="NANANANo AplicaNo aplica"/>
    <s v=" "/>
    <s v=" No Aplica "/>
    <s v="Si Secop "/>
  </r>
  <r>
    <x v="2"/>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0"/>
    <n v="8"/>
    <n v="560000000"/>
    <s v="1-100-F001 VA-Recursos distrito"/>
    <s v="01 - licitación pública"/>
    <s v="No aplica"/>
    <s v="NA"/>
    <s v="NA"/>
    <s v="NA"/>
    <s v="No Aplica"/>
    <s v=" "/>
    <s v="No Aplica- "/>
    <s v="No aplica"/>
    <s v=" "/>
    <s v="No aplica_ "/>
    <s v="No Aplica-  No aplica_ "/>
    <s v="NANANANo AplicaNo aplica"/>
    <s v=" "/>
    <s v=" No Aplica "/>
    <s v="Si Secop "/>
  </r>
  <r>
    <x v="2"/>
    <x v="11"/>
    <s v="Fatima Veronica Quintero Nuñez"/>
    <s v="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0"/>
    <n v="3"/>
    <n v="2000000000"/>
    <s v="1-100-F001 VA-Recursos distrito"/>
    <s v="01 - licitación pública"/>
    <s v="No aplica"/>
    <s v="NA"/>
    <s v="NA"/>
    <s v="NA"/>
    <s v="No Aplica"/>
    <s v=" "/>
    <s v="No Aplica- "/>
    <s v="No aplica"/>
    <s v=" "/>
    <s v="No aplica_ "/>
    <s v="No Aplica-  No aplica_ "/>
    <s v="NANANANo AplicaNo aplica"/>
    <s v=" "/>
    <s v=" No Aplica "/>
    <s v="No Secop"/>
  </r>
  <r>
    <x v="2"/>
    <x v="11"/>
    <s v="Fatima Veronica Quintero Nuñez"/>
    <s v="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1"/>
    <n v="0"/>
    <n v="3"/>
    <n v="14000000"/>
    <s v="1-100-F001 VA-Recursos distrito"/>
    <s v="01 - licitación pública"/>
    <s v="No aplica"/>
    <s v="NA"/>
    <s v="NA"/>
    <s v="NA"/>
    <s v="No Aplica"/>
    <s v=" "/>
    <s v="No Aplica- "/>
    <s v="No aplica"/>
    <s v=" "/>
    <s v="No aplica_ "/>
    <s v="No Aplica-  No aplica_ "/>
    <s v="NANANANo AplicaNo aplica"/>
    <s v=" "/>
    <s v=" No Aplica "/>
    <s v="No Secop"/>
  </r>
  <r>
    <x v="2"/>
    <x v="11"/>
    <s v="Fatima Veronica Quintero Nuñez"/>
    <s v="Seleccionar propuesta para contratar con una o varias compañías de seguros legalmente autorizadas para funcionar en el país, los seguros patrimoniales, generales, de aviación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5"/>
    <n v="0"/>
    <n v="10"/>
    <n v="6360939000"/>
    <s v="1-100-F001 VA-Recursos distrito"/>
    <s v="01 - licitación pública"/>
    <s v="No aplica"/>
    <s v="NA"/>
    <s v="NA"/>
    <s v="NA"/>
    <s v="No Aplica"/>
    <s v=" "/>
    <s v="No Aplica- "/>
    <s v="No aplica"/>
    <s v=" "/>
    <s v="No aplica_ "/>
    <s v="No Aplica-  No aplica_ "/>
    <s v="NANANANo AplicaNo aplica"/>
    <s v=" "/>
    <s v=" No Aplica "/>
    <s v="Si Secop "/>
  </r>
  <r>
    <x v="2"/>
    <x v="11"/>
    <s v="Fatima Veronica Quintero Nuñez"/>
    <s v="Adición No. 6 y prórroga No. 7 al contrato 409 de 2021 que tiene como objeto &quot;Prestar los servicios de Custodia, Consulta y Traslado Documental de Acuerdo a las especificaciones Técnicas y requisitos contemplados en la normatividad Archivística Vigente-SGC, Otro Si No. 06 de 2024."/>
    <s v="11 - orden de prestacion de servicios"/>
    <s v="78131800;80101500;80101600;80161500;81111900;81112000"/>
    <n v="2"/>
    <n v="0"/>
    <n v="3"/>
    <n v="20003880"/>
    <s v="1-100-F001 VA-Recursos distrito"/>
    <s v="01 - licitación pública"/>
    <s v="No aplica"/>
    <s v="NA"/>
    <s v="NA"/>
    <s v="NA"/>
    <s v="No Aplica"/>
    <s v=" "/>
    <s v="No Aplica- "/>
    <s v="No aplica"/>
    <s v=" "/>
    <s v="No aplica_ "/>
    <s v="No Aplica-  No aplica_ "/>
    <s v="NANANANo AplicaNo aplica"/>
    <s v=" "/>
    <s v=" No Aplica "/>
    <s v="No Secop"/>
  </r>
  <r>
    <x v="2"/>
    <x v="11"/>
    <s v="Fatima Veronica Quintero Nuñez"/>
    <s v="Mantenimiento ascensor nueva Estación de Bomberos de Fontibón-SGC"/>
    <s v="27 - contrato de prestacion de servicios de mantenimiento"/>
    <s v="80111600;"/>
    <n v="3"/>
    <n v="0"/>
    <n v="9"/>
    <n v="10000000"/>
    <s v="1-100-F001 VA-Recursos distrito"/>
    <s v=" 09 - contratación directa "/>
    <s v="No aplica"/>
    <s v="NA"/>
    <s v="NA"/>
    <s v="NA"/>
    <s v="No Aplica"/>
    <s v=" "/>
    <s v="No Aplica- "/>
    <s v="No aplica"/>
    <s v=" "/>
    <s v="No aplica_ "/>
    <s v="No Aplica-  No aplica_ "/>
    <s v="NANANANo AplicaNo aplica"/>
    <s v=" "/>
    <s v=" No Aplica "/>
    <s v="Si Secop "/>
  </r>
  <r>
    <x v="2"/>
    <x v="11"/>
    <s v="Fatima Veronica Quintero Nuñez"/>
    <s v="Prestación del servicio para inspección y certificación correspondientes a los sistemas de transporte vertical (ascensores) a cargo de la Unidad Administrativa Especial del Cuerpo Oficial de Bomberos Bogotá D.C. – SGC"/>
    <s v="03 - contrato de prestacion de servicios"/>
    <s v="80111600;"/>
    <n v="3"/>
    <n v="0"/>
    <n v="2"/>
    <n v="2000000"/>
    <s v="1-100-F001 VA-Recursos distrito"/>
    <s v=" 09 - contratación directa "/>
    <s v="No aplica"/>
    <s v="NA"/>
    <s v="NA"/>
    <s v="NA"/>
    <s v="No Aplica"/>
    <s v=" "/>
    <s v="No Aplica- "/>
    <s v="No aplica"/>
    <s v=" "/>
    <s v="No aplica_ "/>
    <s v="No Aplica-  No aplica_ "/>
    <s v="NANANANo AplicaNo aplica"/>
    <s v=" "/>
    <s v=" No Aplica "/>
    <s v="Si Secop "/>
  </r>
  <r>
    <x v="2"/>
    <x v="11"/>
    <s v="Fatima Veronica Quintero Nuñez"/>
    <s v="Mantenimiento correctivo y preventivo con suministro de repuestos para los Ascensores Edificio Comando-SGC"/>
    <s v="27 - contrato de prestacion de servicios de mantenimiento"/>
    <s v="80111600;"/>
    <n v="3"/>
    <n v="0"/>
    <n v="9"/>
    <n v="38000000"/>
    <s v="1-100-F001 VA-Recursos distrito"/>
    <s v=" 09 - contratación directa "/>
    <s v="No aplica"/>
    <s v="NA"/>
    <s v="NA"/>
    <s v="NA"/>
    <s v="No Aplica"/>
    <s v=" "/>
    <s v="No Aplica- "/>
    <s v="No aplica"/>
    <s v=" "/>
    <s v="No aplica_ "/>
    <s v="No Aplica-  No aplica_ "/>
    <s v="NANANANo AplicaNo aplica"/>
    <s v=" "/>
    <s v=" No Aplica "/>
    <s v="Si Secop "/>
  </r>
  <r>
    <x v="2"/>
    <x v="11"/>
    <s v="Fatima Veronica Quintero Nuñez"/>
    <s v="Mantenimiento correctivo y preventivo con suministro de repuestos ascensor nueva Estación de Bomberos BELLAVISTA- SGC"/>
    <s v="27 - contrato de prestacion de servicios de mantenimiento"/>
    <s v="80111600;"/>
    <n v="3"/>
    <n v="0"/>
    <n v="9"/>
    <n v="10000000"/>
    <s v="1-100-F001 VA-Recursos distrito"/>
    <s v=" 09 - contratación directa "/>
    <s v="No aplica"/>
    <s v="NA"/>
    <s v="NA"/>
    <s v="NA"/>
    <s v="No Aplica"/>
    <s v=" "/>
    <s v="No Aplica- "/>
    <s v="No aplica"/>
    <s v=" "/>
    <s v="No aplica_ "/>
    <s v="No Aplica-  No aplica_ "/>
    <s v="NANANANo AplicaNo aplica"/>
    <s v=" "/>
    <s v=" No Aplica "/>
    <s v="Si Secop "/>
  </r>
  <r>
    <x v="2"/>
    <x v="11"/>
    <s v="Fatima Veronica Quintero Nuñez"/>
    <s v="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
    <s v="27 - contrato de prestacion de servicios de mantenimiento"/>
    <s v="91111602;_x000d__x000a_47101568;_x000d__x000a_49241712;_x000d__x000a_"/>
    <n v="1"/>
    <n v="0"/>
    <n v="10"/>
    <n v="40000000"/>
    <s v="1-100-F001 VA-Recursos distrito"/>
    <s v="04 - contratación mínima cuantía"/>
    <s v="No aplica"/>
    <s v="NA"/>
    <s v="NA"/>
    <s v="NA"/>
    <s v="No Aplica"/>
    <s v=" "/>
    <s v="No Aplica- "/>
    <s v="No aplica"/>
    <s v=" "/>
    <s v="No aplica_ "/>
    <s v="No Aplica-  No aplica_ "/>
    <s v="NANANANo AplicaNo aplica"/>
    <s v=" "/>
    <s v=" No Aplica "/>
    <s v="Si Secop "/>
  </r>
  <r>
    <x v="2"/>
    <x v="11"/>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d__x000a_40151517;_x000d__x000a_76121701;_x000d__x000a_83101506;"/>
    <n v="3"/>
    <n v="0"/>
    <n v="10"/>
    <n v="30000000"/>
    <s v="1-100-F001 VA-Recursos distrito"/>
    <s v="04 - contratación mínima cuantía"/>
    <s v="No aplica"/>
    <s v="NA"/>
    <s v="NA"/>
    <s v="NA"/>
    <s v="No Aplica"/>
    <s v=" "/>
    <s v="No Aplica- "/>
    <s v="No aplica"/>
    <s v=" "/>
    <s v="No aplica_ "/>
    <s v="No Aplica-  No aplica_ "/>
    <s v="NANANANo AplicaNo aplica"/>
    <s v=" "/>
    <s v=" No Aplica "/>
    <s v="Si Secop "/>
  </r>
  <r>
    <x v="2"/>
    <x v="11"/>
    <s v="Fatima Veronica Quintero Nuñez"/>
    <s v="Suministro de insumos para lavadoras-SGC"/>
    <s v="08 - contrato de suministro"/>
    <s v="44103100;"/>
    <n v="3"/>
    <n v="0"/>
    <n v="8"/>
    <n v="10000000"/>
    <s v="1-100-F001 VA-Recursos distrito"/>
    <s v="04 - contratación mínima cuantía"/>
    <s v="No aplica"/>
    <s v="NA"/>
    <s v="NA"/>
    <s v="NA"/>
    <s v="No Aplica"/>
    <s v=" "/>
    <s v="No Aplica- "/>
    <s v="No aplica"/>
    <s v=" "/>
    <s v="No aplica_ "/>
    <s v="No Aplica-  No aplica_ "/>
    <s v="NANANANo AplicaNo aplica"/>
    <s v=" "/>
    <s v=" No Aplica "/>
    <s v="Si Secop "/>
  </r>
  <r>
    <x v="2"/>
    <x v="11"/>
    <s v="Fatima Veronica Quintero Nuñez"/>
    <s v="Adición y Prórroga No. 1 al contrato 639 de 2024 que tiene como objeto &quot;Suministro de implementos de papelería y oficina para las dependencias de la UAE Cuerpo Oficial de Bomberos-SGC"/>
    <s v="08 - contrato de suministro"/>
    <s v="14111500 _x000d__x000a_14111800_x000d__x000a_44121700 _x000d__x000a_44121800 _x000d__x000a_44122000 _x000d__x000a_44122100_x000d__x000a_44121600_x000d__x000a_60101900_x000d__x000a_27112300_x000d__x000a_60105700_x000d__x000a_"/>
    <n v="2"/>
    <n v="0"/>
    <n v="3"/>
    <n v="29250000"/>
    <s v="1-100-F001 VA-Recursos distrito"/>
    <s v="04 - contratación mínima cuantía"/>
    <s v="No aplica"/>
    <s v="NA"/>
    <s v="NA"/>
    <s v="NA"/>
    <s v="No Aplica"/>
    <s v=" "/>
    <s v="No Aplica- "/>
    <s v="No aplica"/>
    <s v=" "/>
    <s v="No aplica_ "/>
    <s v="No Aplica-  No aplica_ "/>
    <s v="NANANANo AplicaNo aplica"/>
    <s v=" "/>
    <s v=" No Aplica "/>
    <s v="No Secop"/>
  </r>
  <r>
    <x v="0"/>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0"/>
    <n v="8"/>
    <n v="600000000"/>
    <s v="1-100-F001 VA-Recursos distrito"/>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Si Secop "/>
  </r>
  <r>
    <x v="0"/>
    <x v="11"/>
    <s v="Fatima Veronica Quintero Nuñez"/>
    <s v="Realizar el mantenimiento preventivo, correctivo y suministro de repuestos para los equipos de gimnasio instalados en las diferentes instalaciones a cargo de la UAE Cuerpo Oficial de Bomberos. -SGC"/>
    <s v="27 - contrato de prestacion de servicios de mantenimiento"/>
    <s v="49201500; 49201600; 72151800"/>
    <n v="2"/>
    <n v="0"/>
    <n v="9"/>
    <n v="60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x v="0"/>
    <x v="11"/>
    <s v="Fatima Veronica Quintero Nuñez"/>
    <s v="Mantenimiento preventivo y correctivo de la red contraincendios  y sistemas de detención de alarmas contra incendios de las estaciones de bomberos de la UAE- Cuerpo Oficial de Bomberos Bogota SGC"/>
    <s v="27 - contrato de prestacion de servicios de mantenimiento"/>
    <s v="72101500; 92101600; 95121700"/>
    <n v="4"/>
    <n v="0"/>
    <n v="6"/>
    <n v="150000000"/>
    <s v="1-100-F001 VA-Recursos distrito"/>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x v="0"/>
    <x v="11"/>
    <s v="Fatima Veronica Quintero Nuñez"/>
    <s v="Mantenimiento preventivo y correctivo, que incluye el suministro de insumos y repuestos de los electrodomésticos de las instalaciones a cargo de la UAE Cuerpo Oficial de Bomberos Bogotá-SGC"/>
    <s v="27 - contrato de prestacion de servicios de mantenimiento"/>
    <s v="73152108;"/>
    <n v="3"/>
    <n v="0"/>
    <n v="8"/>
    <n v="30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x v="0"/>
    <x v="11"/>
    <s v="Fatima Veronica Quintero Nuñez"/>
    <s v="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0"/>
    <n v="8"/>
    <n v="243061556"/>
    <s v="1-100-F001 VA-Recursos distrito"/>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x v="0"/>
    <x v="11"/>
    <s v="Fatima Veronica Quintero Nuñez"/>
    <s v="Adición No. 2  al contrato 301 de 2024 cyto objeto es &quot;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0"/>
    <n v="2"/>
    <n v="56938444"/>
    <s v="1-100-F001 VA-Recursos distrito"/>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x v="0"/>
    <x v="11"/>
    <s v="Fatima Veronica Quintero Nuñez"/>
    <s v="Realizar el mantenimiento predictivo, preventivo, correctivo, mejoras y dotación a las instalaciones de las dependencias de la Unidad Administrativa Especial Cuerpo Oficial de Bomberos de Bogotá D.C. - SGC_x000d__x000a_"/>
    <s v="17 - contrato de mantenimiento"/>
    <s v="72102900; 72121400; 72151700;72154000;72101500"/>
    <n v="2"/>
    <n v="0"/>
    <n v="8"/>
    <n v="784028135"/>
    <s v="1-100-F001 VA-Recursos distrito"/>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Si Secop "/>
  </r>
  <r>
    <x v="0"/>
    <x v="11"/>
    <s v="Fatima Veronica Quintero Nuñez"/>
    <s v="Interventoría técnica, administrativa, financiera, contable, jurídica y ambiental  para la realizacion del mantenimiento predictivo, preventivo, correctivo, mejoras y dotación a las instalaciones de las dependencias de la Unidad Administrativa Especial Cuerpo Oficial de Bomberos de Bogotá D.C. - SGC"/>
    <s v="14 - contrato de interventoria"/>
    <s v="80101600; 81101500; 72101500; 72121400"/>
    <n v="2"/>
    <n v="0"/>
    <n v="8"/>
    <n v="181681869"/>
    <s v="1-100-F001 VA-Recursos distrito"/>
    <s v="06 - concurso de méritos abierto"/>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Si Secop "/>
  </r>
  <r>
    <x v="0"/>
    <x v="11"/>
    <s v="Fatima Veronica Quintero Nuñez"/>
    <s v="Suministro e instalación de las lavadoras y secadoras industriales  para las instalaciones de la UAE Cuerpo Oficial de Bomberos de Bogotá-SGC"/>
    <s v="08 - contrato de suministro"/>
    <s v="47111500; 47111700"/>
    <n v="4"/>
    <n v="0"/>
    <n v="3"/>
    <n v="200000000"/>
    <s v="1-100-F001 VA-Recursos distrito"/>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Si Secop "/>
  </r>
  <r>
    <x v="0"/>
    <x v="11"/>
    <s v="Fatima Veronica Quintero Nuñez"/>
    <s v="Suministro e instalación de equipos gasodomésticos y solares para las instalaciones de la UAE Cuerpo Oficial de Bomberos SGC"/>
    <s v="08 - contrato de suministro"/>
    <s v="48101500; 52141500; 40101800"/>
    <n v="4"/>
    <n v="0"/>
    <n v="3"/>
    <n v="50000000"/>
    <s v="1-100-F001 VA-Recursos distrito"/>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Si Secop "/>
  </r>
  <r>
    <x v="0"/>
    <x v="11"/>
    <s v="Fatima Veronica Quintero Nuñez"/>
    <s v="Suministro e instalación de equipos de gimnasio para las diferentes instalaciones a cargo de la UAE Cuerpo Oficial de Bomberos. -SGC"/>
    <s v="08 - contrato de suministro"/>
    <s v="49201500; 49201600"/>
    <n v="4"/>
    <n v="0"/>
    <n v="3"/>
    <n v="50000000"/>
    <s v="1-100-F001 VA-Recursos distrito"/>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Si Secop "/>
  </r>
  <r>
    <x v="0"/>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0"/>
    <n v="2"/>
    <n v="100000000"/>
    <s v="1-100-F001 VA-Recursos distrito"/>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No Secop"/>
  </r>
  <r>
    <x v="0"/>
    <x v="11"/>
    <s v="Fatima Veronica Quintero Nuñez"/>
    <s v="Adquisicion de Andamios certificados, escalera multifuncional y elemento de seguridad y salud en el trabajo (gafas,tapa oidos, lineas de vida)"/>
    <s v="08 - contrato de suministro"/>
    <s v="30191505;"/>
    <n v="1"/>
    <n v="0"/>
    <n v="2"/>
    <n v="50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Si Secop "/>
  </r>
  <r>
    <x v="1"/>
    <x v="11"/>
    <s v="Fatima Veronica Quintero Nuñez"/>
    <s v="Elaboración de estudios y diseños técnicos para la construcción de la estación de bomberos  B-18 de la UAE Cuerpo Oficial de Bomberos de Bogotá – SGC"/>
    <s v="04 - contrato de consultoria"/>
    <s v="81101500;80101600"/>
    <n v="4"/>
    <n v="0"/>
    <n v="10"/>
    <n v="50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Si Secop "/>
  </r>
  <r>
    <x v="1"/>
    <x v="11"/>
    <s v="Fatima Veronica Quintero Nuñez"/>
    <s v="Interventoría técnica, administrativa, financiera, contable, jurídica y ambiental para la elaboración de estudios y diseños técnicos para la construcción de la estación de bomberos B-18 de la UAE Cuerpo Oficial de Bomberos de Bogotá – SGC"/>
    <s v="14 - contrato de interventoria"/>
    <s v="80101600;81101500;72101500;72121400"/>
    <n v="4"/>
    <n v="0"/>
    <n v="10"/>
    <n v="15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Si Secop "/>
  </r>
  <r>
    <x v="1"/>
    <x v="11"/>
    <s v="Fatima Veronica Quintero Nuñez"/>
    <s v="Consultoria modalidad de licencias de la infraestructura existente de las estaciones de bomberos (reconocimiento, ampliacion etc)"/>
    <s v="04 - contrato de consultoria"/>
    <s v="81101500;80101600"/>
    <n v="4"/>
    <n v="0"/>
    <n v="10"/>
    <n v="20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Si Secop "/>
  </r>
  <r>
    <x v="1"/>
    <x v="11"/>
    <s v="Fatima Veronica Quintero Nuñez"/>
    <s v="Interventoria de la consultoria modalidad de licencias de la infraestructura existente de las estaciones de bomberos (reconocimiento, ampliacion etc)."/>
    <s v="14 - contrato de interventoria"/>
    <s v="80101600;81101500;72101500;72121400"/>
    <n v="4"/>
    <n v="0"/>
    <n v="10"/>
    <n v="15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Si Secop "/>
  </r>
  <r>
    <x v="1"/>
    <x v="11"/>
    <s v="Fatima Veronica Quintero Nuñez"/>
    <s v="Elaboración de estudios y diseños técnicos para la construcción de la estación de bomberos de Puente Aranda B-4 de la UAE Cuerpo Oficial de Bomberos de Bogotá – SGC"/>
    <s v="04 - contrato de consultoria"/>
    <s v="81101500;80101600"/>
    <n v="4"/>
    <n v="0"/>
    <n v="10"/>
    <n v="50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Si Secop "/>
  </r>
  <r>
    <x v="1"/>
    <x v="11"/>
    <s v="Fatima Veronica Quintero Nuñez"/>
    <s v="Interventoría técnica, administrativa, financiera, contable, jurídica y ambiental para la elaboración de estudios y diseños técnicos para la construcción de la estación de Bomberos de Punete Aranda B-4 de la UAE Cuerpo Oficial de Bomberos de Bogotá – SGC"/>
    <s v="14 - contrato de interventoria"/>
    <s v="80101600;81101500;72101500;72121400"/>
    <n v="4"/>
    <n v="0"/>
    <n v="10"/>
    <n v="15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Si Secop "/>
  </r>
  <r>
    <x v="1"/>
    <x v="11"/>
    <s v="Fatima Veronica Quintero Nuñez"/>
    <s v="Construcción de la estación de bomberos de Caobos Salazar B-13 de la UAE Cuerpo Oficial de Bomberos de Bogotá – SGC"/>
    <s v="05 - contrato de obra"/>
    <s v="72121400; 72151700; 72151700; 81101500"/>
    <n v="6"/>
    <n v="0"/>
    <n v="13"/>
    <n v="6000000000"/>
    <s v="1-100-F001 VA-Recursos distrito"/>
    <s v="01 - licitación públic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Si Secop "/>
  </r>
  <r>
    <x v="1"/>
    <x v="11"/>
    <s v="Fatima Veronica Quintero Nuñez"/>
    <s v="Interventoría técnica, administrativa, financiera, contable, jurídica y ambiental para la construcción de la estación de Bomberos de Caobos Salazar B-13 de la UAE Cuerpo Oficial de Bomberos de Bogotá – SGC"/>
    <s v="14 - contrato de interventoria"/>
    <s v="81101500; 80101600; 72121400; 95121700"/>
    <n v="6"/>
    <n v="0"/>
    <n v="13"/>
    <n v="1380000000"/>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5040554590 Otros servicios especializados de la construcción "/>
    <s v="Si Secop "/>
  </r>
  <r>
    <x v="0"/>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11223766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1"/>
    <x v="11"/>
    <s v="Fatima Veronica Quintero Nuñez"/>
    <s v="Prestación de servicios profesionales para apoyar las actividades jurídicas y gestión predial del Área de Infraestructura de la Subdirección de Gestión Corporativa-SGC"/>
    <s v="25 - contrato de prestacion de servicios profesionales"/>
    <s v="80111600;"/>
    <n v="2"/>
    <n v="0"/>
    <n v="11"/>
    <n v="78650000"/>
    <s v="1-100-F001 VA-Recursos distrito"/>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2199 Otros servicios jurídicos n.c.p."/>
    <s v="Si Secop "/>
  </r>
  <r>
    <x v="1"/>
    <x v="11"/>
    <s v="Fatima Veronica Quintero Nuñez"/>
    <s v="Prestación de servicios profesionales en la proyección y el seguimiento financiero a los proyectos de la Subdirección de Gestión Corporativa-SGC"/>
    <s v="25 - contrato de prestacion de servicios profesionales"/>
    <s v="80111600;"/>
    <n v="2"/>
    <n v="0"/>
    <n v="11"/>
    <n v="62920000"/>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1"/>
    <x v="11"/>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s v="80111600;"/>
    <n v="2"/>
    <n v="0"/>
    <n v="11"/>
    <n v="66550000"/>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0"/>
    <x v="11"/>
    <s v="Fatima Veronica Quintero Nuñez"/>
    <s v="Prestar los servicios profesionales en la Subdirección de Gestión Corporativa en las actividades asociadas a procesos jurídicos relacionados con la gestión administrativa.- SGC"/>
    <s v="25 - contrato de prestacion de servicios profesionales"/>
    <s v="80111600;"/>
    <n v="2"/>
    <n v="0"/>
    <n v="11"/>
    <n v="8833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1"/>
    <x v="11"/>
    <s v="Fatima Veronica Quintero Nuñez"/>
    <s v="Prestar los servicios profesionales para el acompañamiento y seguimiento de los planes y proyectos de la Subdireccion de Gestión Corporativa-SGC"/>
    <s v="25 - contrato de prestacion de servicios profesionales"/>
    <s v="80111600;"/>
    <n v="2"/>
    <n v="0"/>
    <n v="11"/>
    <n v="79406250"/>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s v="80111600;"/>
    <n v="2"/>
    <n v="0"/>
    <n v="11"/>
    <n v="11223766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s v="80111600;"/>
    <n v="2"/>
    <n v="0"/>
    <n v="11"/>
    <n v="7623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2"/>
    <n v="0"/>
    <n v="11"/>
    <n v="99918896"/>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x v="0"/>
    <x v="11"/>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s v="80111600;"/>
    <n v="2"/>
    <n v="0"/>
    <n v="11"/>
    <n v="4380006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1"/>
    <x v="11"/>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s v="80111600;"/>
    <n v="2"/>
    <n v="0"/>
    <n v="11"/>
    <n v="99918896"/>
    <s v="1-100-F001 VA-Recursos distrito"/>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3990 Otros servicios profesionales, técnicos y empresariales n.c.p."/>
    <s v="Si Secop "/>
  </r>
  <r>
    <x v="0"/>
    <x v="11"/>
    <s v="Fatima Veronica Quintero Nuñez"/>
    <s v="Prestación de servicios de apoyo en las actividades asociadas a los procesos de almacén de la Subdirección de Gestión Corporativa 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para atender las actividades financieras, a cargo de la Subdirección de Gestión Corporativa-SGC"/>
    <s v="25 - contrato de prestacion de servicios profesionales"/>
    <s v="80111600;"/>
    <n v="2"/>
    <n v="0"/>
    <n v="11"/>
    <n v="726000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e los procesos contractuales en la plataforma SECOP II a cargo de la Subdirección de Gestión Corporativa-SGC"/>
    <s v="26 - contrato de prestacion de servicios de apoyo a la gestion"/>
    <s v="80111600;"/>
    <n v="2"/>
    <n v="0"/>
    <n v="11"/>
    <n v="37243800"/>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profesionales en el marco de las actividades administrativas de la Subdirección de Gestión Corporativa--SGC"/>
    <s v="25 - contrato de prestacion de servicios profesionales"/>
    <s v="80111600;"/>
    <n v="2"/>
    <n v="0"/>
    <n v="11"/>
    <n v="67386352"/>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los servicios profesionales de la gestión administrativa, así como la adquisición de bienes y servicios de la Subdirección de Gestión Corporativa  SGC"/>
    <s v="25 - contrato de prestacion de servicios profesionales"/>
    <s v="80111600;"/>
    <n v="2"/>
    <n v="0"/>
    <n v="11"/>
    <n v="49066952"/>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1"/>
    <x v="11"/>
    <s v="Fatima Veronica Quintero Nuñez"/>
    <s v="Prestar servicios profesionales para realizar acompañamiento en los procesos contractuales adelantados por la Subdirección Gestión Corporativa -SGC"/>
    <s v="25 - contrato de prestacion de servicios profesionales"/>
    <s v="80111600;"/>
    <n v="2"/>
    <n v="0"/>
    <n v="11"/>
    <n v="60500000"/>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1"/>
    <x v="11"/>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s v="80111600;"/>
    <n v="2"/>
    <n v="0"/>
    <n v="11"/>
    <n v="72600000"/>
    <s v="1-100-F001 VA-Recursos distrito"/>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2199 Otros servicios jurídicos n.c.p."/>
    <s v="Si Secop "/>
  </r>
  <r>
    <x v="1"/>
    <x v="11"/>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s v="80111600;"/>
    <n v="2"/>
    <n v="0"/>
    <n v="11"/>
    <n v="72600000"/>
    <s v="1-100-F001 VA-Recursos distrito"/>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 O232020200883990 Otros servicios profesionales, técnicos y empresariales n.c.p. "/>
    <s v="Si Secop "/>
  </r>
  <r>
    <x v="1"/>
    <x v="11"/>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0"/>
    <n v="11"/>
    <n v="67386352"/>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1"/>
    <x v="11"/>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2"/>
    <n v="0"/>
    <n v="11"/>
    <n v="90750000"/>
    <s v="1-100-F001 VA-Recursos distrito"/>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x v="0"/>
    <x v="11"/>
    <s v="Fatima Veronica Quintero Nuñez"/>
    <s v="Prestación de servicios de apoyo a la gestión del proceso de inventarios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el proceso de inventarios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r los servicios de apoyo las actividades conforme a la política del Sistema de Gestión de la Seguridad y Salud en el Trabajo (SG-SST) que contribuyan para la adecuada prestación del servicio-SGC"/>
    <s v="26 - contrato de prestacion de servicios de apoyo a la gestion"/>
    <s v="80111600;"/>
    <n v="2"/>
    <n v="0"/>
    <n v="11"/>
    <n v="46585000"/>
    <s v="1-100-F001 VA-Recursos distrito"/>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ocumental de la Subdirección de Gestión Corporativa de la Unidad.-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a la gestión documental de la Subdirección de Gestión Corporativa de la Unidad.-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en las actividades asociadas a los procesos de gestión de inventarios de la Subdirección de Gestión Corporativa.-SGC"/>
    <s v="26 - contrato de prestacion de servicios de apoyo a la gestion"/>
    <s v="80111600;"/>
    <n v="2"/>
    <n v="0"/>
    <n v="11"/>
    <n v="33534424"/>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0"/>
    <x v="11"/>
    <s v="Fatima Veronica Quintero Nuñez"/>
    <s v="Prestación de servicios de apoyo técnico en la gestión documental de la Subdirección de Gestión Corporativa de la Unidad-SGC"/>
    <s v="26 - contrato de prestacion de servicios de apoyo a la gestion"/>
    <s v="80111600;"/>
    <n v="2"/>
    <n v="0"/>
    <n v="11"/>
    <n v="45853192"/>
    <s v="1-100-F001 VA-Recursos distrito"/>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Si Secop "/>
  </r>
  <r>
    <x v="2"/>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0"/>
    <n v="2"/>
    <n v="240000000"/>
    <s v="1-100-F001 VA-Recursos distrito"/>
    <s v="01 - licitación pública"/>
    <s v="No aplica"/>
    <s v="NA"/>
    <s v="NA"/>
    <s v="NA"/>
    <s v="No Aplica"/>
    <s v=" "/>
    <s v="No Aplica- "/>
    <s v="No aplica"/>
    <s v=" "/>
    <s v="No aplica_ "/>
    <s v="No Aplica-  No aplica_ "/>
    <s v="NANANANo AplicaNo aplica"/>
    <s v=" "/>
    <s v=" No Aplica "/>
    <s v="Si Secop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CC7809-6678-4525-8581-96D714D66340}" name="TablaDinámica2" cacheId="3"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16" firstHeaderRow="1" firstDataRow="1" firstDataCol="1" rowPageCount="1" colPageCount="1"/>
  <pivotFields count="27">
    <pivotField axis="axisPage" multipleItemSelectionAllowed="1" showAll="0">
      <items count="5">
        <item x="2"/>
        <item x="0"/>
        <item x="1"/>
        <item m="1" x="3"/>
        <item t="default"/>
      </items>
    </pivotField>
    <pivotField axis="axisRow" outline="0" showAll="0" defaultSubtotal="0">
      <items count="12">
        <item x="4"/>
        <item x="5"/>
        <item x="10"/>
        <item x="3"/>
        <item x="2"/>
        <item x="0"/>
        <item x="1"/>
        <item x="11"/>
        <item x="6"/>
        <item x="8"/>
        <item x="7"/>
        <item x="9"/>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1"/>
  </rowFields>
  <rowItems count="13">
    <i>
      <x/>
    </i>
    <i>
      <x v="1"/>
    </i>
    <i>
      <x v="2"/>
    </i>
    <i>
      <x v="3"/>
    </i>
    <i>
      <x v="4"/>
    </i>
    <i>
      <x v="5"/>
    </i>
    <i>
      <x v="6"/>
    </i>
    <i>
      <x v="7"/>
    </i>
    <i>
      <x v="8"/>
    </i>
    <i>
      <x v="9"/>
    </i>
    <i>
      <x v="10"/>
    </i>
    <i>
      <x v="11"/>
    </i>
    <i t="grand">
      <x/>
    </i>
  </rowItems>
  <colItems count="1">
    <i/>
  </colItems>
  <pageFields count="1">
    <pageField fld="0" hier="-1"/>
  </pageFields>
  <dataFields count="1">
    <dataField name="Suma de Valor Programado" fld="9" baseField="0" baseItem="0" numFmtId="165"/>
  </dataFields>
  <formats count="16">
    <format dxfId="89">
      <pivotArea type="all" dataOnly="0" outline="0" fieldPosition="0"/>
    </format>
    <format dxfId="88">
      <pivotArea outline="0" collapsedLevelsAreSubtotals="1" fieldPosition="0"/>
    </format>
    <format dxfId="87">
      <pivotArea field="1" type="button" dataOnly="0" labelOnly="1" outline="0" axis="axisRow" fieldPosition="0"/>
    </format>
    <format dxfId="86">
      <pivotArea dataOnly="0" labelOnly="1" fieldPosition="0">
        <references count="1">
          <reference field="1" count="0"/>
        </references>
      </pivotArea>
    </format>
    <format dxfId="85">
      <pivotArea dataOnly="0" labelOnly="1" grandRow="1" outline="0" fieldPosition="0"/>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field="1" type="button" dataOnly="0" labelOnly="1" outline="0" axis="axisRow" fieldPosition="0"/>
    </format>
    <format dxfId="80">
      <pivotArea dataOnly="0" labelOnly="1" fieldPosition="0">
        <references count="1">
          <reference field="1" count="0"/>
        </references>
      </pivotArea>
    </format>
    <format dxfId="79">
      <pivotArea dataOnly="0" labelOnly="1" grandRow="1" outline="0" fieldPosition="0"/>
    </format>
    <format dxfId="78">
      <pivotArea dataOnly="0" labelOnly="1" outline="0" axis="axisValues" fieldPosition="0"/>
    </format>
    <format dxfId="77">
      <pivotArea dataOnly="0" labelOnly="1" fieldPosition="0">
        <references count="1">
          <reference field="1" count="1">
            <x v="4"/>
          </reference>
        </references>
      </pivotArea>
    </format>
    <format dxfId="76">
      <pivotArea outline="0" collapsedLevelsAreSubtotals="1" fieldPosition="0"/>
    </format>
    <format dxfId="75">
      <pivotArea dataOnly="0" labelOnly="1" outline="0" fieldPosition="0">
        <references count="1">
          <reference field="0" count="0"/>
        </references>
      </pivotArea>
    </format>
    <format dxfId="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F9670A2-FB5D-413E-B462-72E5006DF889}" name="TablaDinámica6"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fieldListSortAscending="1">
  <location ref="A22:D35" firstHeaderRow="1" firstDataRow="1" firstDataCol="3" rowPageCount="1" colPageCount="1"/>
  <pivotFields count="28">
    <pivotField showAll="0"/>
    <pivotField axis="axisPage" multipleItemSelectionAllowed="1" showAll="0">
      <items count="4">
        <item h="1" x="2"/>
        <item h="1" x="0"/>
        <item x="1"/>
        <item t="default"/>
      </items>
    </pivotField>
    <pivotField axis="axisRow" outline="0" showAll="0" sortType="descending" defaultSubtotal="0">
      <items count="12">
        <item x="9"/>
        <item x="7"/>
        <item x="8"/>
        <item x="6"/>
        <item x="11"/>
        <item x="1"/>
        <item x="0"/>
        <item x="2"/>
        <item x="3"/>
        <item x="10"/>
        <item x="5"/>
        <item x="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items count="3">
        <item x="1"/>
        <item x="2"/>
        <item x="0"/>
      </items>
      <extLst>
        <ext xmlns:x14="http://schemas.microsoft.com/office/spreadsheetml/2009/9/main" uri="{2946ED86-A175-432a-8AC1-64E0C546D7DE}">
          <x14:pivotField fillDownLabels="1"/>
        </ext>
      </extLst>
    </pivotField>
    <pivotField showAll="0"/>
    <pivotField outline="0" showAll="0" sortType="ascending" defaultSubtotal="0">
      <items count="25">
        <item x="4"/>
        <item x="1"/>
        <item x="2"/>
        <item x="3"/>
        <item x="15"/>
        <item x="13"/>
        <item x="14"/>
        <item x="16"/>
        <item x="22"/>
        <item x="0"/>
        <item x="18"/>
        <item x="19"/>
        <item x="17"/>
        <item x="20"/>
        <item x="23"/>
        <item x="8"/>
        <item x="11"/>
        <item x="12"/>
        <item x="7"/>
        <item x="9"/>
        <item x="10"/>
        <item x="21"/>
        <item x="24"/>
        <item x="5"/>
        <item x="6"/>
      </items>
      <extLst>
        <ext xmlns:x14="http://schemas.microsoft.com/office/spreadsheetml/2009/9/main" uri="{2946ED86-A175-432a-8AC1-64E0C546D7DE}">
          <x14:pivotField fillDownLabels="1"/>
        </ext>
      </extLst>
    </pivotField>
    <pivotField outline="0" showAll="0" defaultSubtotal="0">
      <items count="2">
        <item x="1"/>
        <item x="0"/>
      </items>
      <extLst>
        <ext xmlns:x14="http://schemas.microsoft.com/office/spreadsheetml/2009/9/main" uri="{2946ED86-A175-432a-8AC1-64E0C546D7DE}">
          <x14:pivotField fillDownLabels="1"/>
        </ext>
      </extLst>
    </pivotField>
    <pivotField outline="0" showAll="0" sortType="descending" defaultSubtotal="0">
      <items count="3">
        <item x="2"/>
        <item x="0"/>
        <item x="1"/>
      </items>
      <extLst>
        <ext xmlns:x14="http://schemas.microsoft.com/office/spreadsheetml/2009/9/main" uri="{2946ED86-A175-432a-8AC1-64E0C546D7DE}">
          <x14:pivotField fillDownLabels="1"/>
        </ext>
      </extLst>
    </pivotField>
    <pivotField outline="0" showAll="0" sortType="descending" defaultSubtotal="0">
      <items count="3">
        <item x="2"/>
        <item x="1"/>
        <item x="0"/>
      </items>
      <extLst>
        <ext xmlns:x14="http://schemas.microsoft.com/office/spreadsheetml/2009/9/main" uri="{2946ED86-A175-432a-8AC1-64E0C546D7DE}">
          <x14:pivotField fillDownLabels="1"/>
        </ext>
      </extLst>
    </pivotField>
    <pivotField axis="axisRow" outline="0" showAll="0" sortType="ascending" defaultSubtotal="0">
      <items count="12">
        <item x="9"/>
        <item x="6"/>
        <item x="8"/>
        <item x="2"/>
        <item x="0"/>
        <item x="4"/>
        <item x="10"/>
        <item x="7"/>
        <item x="5"/>
        <item x="1"/>
        <item x="3"/>
        <item x="11"/>
      </items>
      <extLst>
        <ext xmlns:x14="http://schemas.microsoft.com/office/spreadsheetml/2009/9/main" uri="{2946ED86-A175-432a-8AC1-64E0C546D7DE}">
          <x14:pivotField fillDownLabels="1"/>
        </ext>
      </extLst>
    </pivotField>
    <pivotField showAll="0"/>
    <pivotField showAll="0"/>
    <pivotField axis="axisRow" outline="0" showAll="0" defaultSubtotal="0">
      <items count="14">
        <item x="4"/>
        <item x="6"/>
        <item x="9"/>
        <item x="10"/>
        <item x="13"/>
        <item x="0"/>
        <item x="8"/>
        <item x="3"/>
        <item x="2"/>
        <item x="1"/>
        <item x="12"/>
        <item x="7"/>
        <item x="5"/>
        <item x="11"/>
      </items>
      <extLst>
        <ext xmlns:x14="http://schemas.microsoft.com/office/spreadsheetml/2009/9/main" uri="{2946ED86-A175-432a-8AC1-64E0C546D7DE}">
          <x14:pivotField fillDownLabels="1"/>
        </ext>
      </extLst>
    </pivotField>
    <pivotField showAll="0"/>
    <pivotField showAll="0"/>
    <pivotField showAll="0"/>
    <pivotField outline="0" showAll="0" defaultSubtotal="0">
      <items count="19">
        <item x="5"/>
        <item x="12"/>
        <item x="10"/>
        <item x="8"/>
        <item x="11"/>
        <item x="4"/>
        <item x="15"/>
        <item x="17"/>
        <item x="6"/>
        <item x="13"/>
        <item x="9"/>
        <item x="7"/>
        <item x="0"/>
        <item x="14"/>
        <item x="3"/>
        <item x="2"/>
        <item x="1"/>
        <item x="18"/>
        <item x="16"/>
      </items>
      <extLst>
        <ext xmlns:x14="http://schemas.microsoft.com/office/spreadsheetml/2009/9/main" uri="{2946ED86-A175-432a-8AC1-64E0C546D7DE}">
          <x14:pivotField fillDownLabels="1"/>
        </ext>
      </extLst>
    </pivotField>
    <pivotField showAll="0">
      <items count="20">
        <item x="5"/>
        <item x="12"/>
        <item x="10"/>
        <item x="8"/>
        <item x="11"/>
        <item x="4"/>
        <item x="15"/>
        <item x="17"/>
        <item x="0"/>
        <item x="6"/>
        <item x="13"/>
        <item x="9"/>
        <item x="14"/>
        <item x="7"/>
        <item x="3"/>
        <item x="2"/>
        <item x="1"/>
        <item x="18"/>
        <item x="16"/>
        <item t="default"/>
      </items>
    </pivotField>
    <pivotField outline="0" showAll="0" defaultSubtotal="0">
      <items count="22">
        <item x="12"/>
        <item x="2"/>
        <item x="4"/>
        <item x="21"/>
        <item x="5"/>
        <item x="1"/>
        <item x="9"/>
        <item x="11"/>
        <item x="7"/>
        <item x="0"/>
        <item x="3"/>
        <item x="20"/>
        <item x="8"/>
        <item x="6"/>
        <item x="10"/>
        <item x="13"/>
        <item x="14"/>
        <item x="15"/>
        <item x="16"/>
        <item x="17"/>
        <item x="18"/>
        <item x="19"/>
      </items>
      <extLst>
        <ext xmlns:x14="http://schemas.microsoft.com/office/spreadsheetml/2009/9/main" uri="{2946ED86-A175-432a-8AC1-64E0C546D7DE}">
          <x14:pivotField fillDownLabels="1"/>
        </ext>
      </extLst>
    </pivotField>
    <pivotField showAll="0"/>
  </pivotFields>
  <rowFields count="3">
    <field x="2"/>
    <field x="17"/>
    <field x="20"/>
  </rowFields>
  <rowItems count="13">
    <i>
      <x/>
      <x/>
      <x v="1"/>
    </i>
    <i r="1">
      <x v="6"/>
      <x v="1"/>
    </i>
    <i>
      <x v="1"/>
      <x v="5"/>
      <x v="1"/>
    </i>
    <i r="1">
      <x v="8"/>
      <x v="1"/>
    </i>
    <i>
      <x v="2"/>
      <x v="1"/>
      <x/>
    </i>
    <i r="2">
      <x v="11"/>
    </i>
    <i r="1">
      <x v="2"/>
      <x v="11"/>
    </i>
    <i r="1">
      <x v="7"/>
      <x v="6"/>
    </i>
    <i>
      <x v="3"/>
      <x v="3"/>
      <x/>
    </i>
    <i>
      <x v="4"/>
      <x v="4"/>
      <x v="3"/>
    </i>
    <i r="2">
      <x v="4"/>
    </i>
    <i r="2">
      <x v="10"/>
    </i>
    <i t="grand">
      <x/>
    </i>
  </rowItems>
  <colItems count="1">
    <i/>
  </colItems>
  <pageFields count="1">
    <pageField fld="1" hier="-1"/>
  </pageFields>
  <dataFields count="1">
    <dataField name="Suma de Valor Programado" fld="10" baseField="0" baseItem="0" numFmtId="43"/>
  </dataFields>
  <formats count="77">
    <format dxfId="166">
      <pivotArea type="all" dataOnly="0" outline="0" fieldPosition="0"/>
    </format>
    <format dxfId="165">
      <pivotArea outline="0" collapsedLevelsAreSubtotals="1" fieldPosition="0"/>
    </format>
    <format dxfId="164">
      <pivotArea field="2" type="button" dataOnly="0" labelOnly="1" outline="0" axis="axisRow" fieldPosition="0"/>
    </format>
    <format dxfId="163">
      <pivotArea field="14" type="button" dataOnly="0" labelOnly="1" outline="0"/>
    </format>
    <format dxfId="162">
      <pivotArea field="15" type="button" dataOnly="0" labelOnly="1" outline="0"/>
    </format>
    <format dxfId="161">
      <pivotArea field="16" type="button" dataOnly="0" labelOnly="1" outline="0"/>
    </format>
    <format dxfId="160">
      <pivotArea field="17" type="button" dataOnly="0" labelOnly="1" outline="0" axis="axisRow" fieldPosition="1"/>
    </format>
    <format dxfId="159">
      <pivotArea field="20" type="button" dataOnly="0" labelOnly="1" outline="0" axis="axisRow" fieldPosition="2"/>
    </format>
    <format dxfId="158">
      <pivotArea field="24" type="button" dataOnly="0" labelOnly="1" outline="0"/>
    </format>
    <format dxfId="157">
      <pivotArea field="25" type="button" dataOnly="0" labelOnly="1" outline="0"/>
    </format>
    <format dxfId="156">
      <pivotArea dataOnly="0" labelOnly="1" fieldPosition="0">
        <references count="1">
          <reference field="2" count="12">
            <x v="0"/>
            <x v="1"/>
            <x v="2"/>
            <x v="3"/>
            <x v="4"/>
            <x v="5"/>
            <x v="6"/>
            <x v="7"/>
            <x v="8"/>
            <x v="9"/>
            <x v="10"/>
            <x v="11"/>
          </reference>
        </references>
      </pivotArea>
    </format>
    <format dxfId="155">
      <pivotArea dataOnly="0" labelOnly="1" grandRow="1" outline="0" fieldPosition="0"/>
    </format>
    <format dxfId="154">
      <pivotArea dataOnly="0" labelOnly="1" outline="0" axis="axisValues" fieldPosition="0"/>
    </format>
    <format dxfId="153">
      <pivotArea field="14" type="button" dataOnly="0" labelOnly="1" outline="0"/>
    </format>
    <format dxfId="152">
      <pivotArea dataOnly="0" labelOnly="1" outline="0" axis="axisValues" fieldPosition="0"/>
    </format>
    <format dxfId="151">
      <pivotArea field="2" type="button" dataOnly="0" labelOnly="1" outline="0" axis="axisRow" fieldPosition="0"/>
    </format>
    <format dxfId="150">
      <pivotArea field="14" type="button" dataOnly="0" labelOnly="1" outline="0"/>
    </format>
    <format dxfId="149">
      <pivotArea field="15" type="button" dataOnly="0" labelOnly="1" outline="0"/>
    </format>
    <format dxfId="148">
      <pivotArea field="16" type="button" dataOnly="0" labelOnly="1" outline="0"/>
    </format>
    <format dxfId="147">
      <pivotArea field="17" type="button" dataOnly="0" labelOnly="1" outline="0" axis="axisRow" fieldPosition="1"/>
    </format>
    <format dxfId="146">
      <pivotArea field="20" type="button" dataOnly="0" labelOnly="1" outline="0" axis="axisRow" fieldPosition="2"/>
    </format>
    <format dxfId="145">
      <pivotArea field="24" type="button" dataOnly="0" labelOnly="1" outline="0"/>
    </format>
    <format dxfId="144">
      <pivotArea field="25" type="button" dataOnly="0" labelOnly="1" outline="0"/>
    </format>
    <format dxfId="143">
      <pivotArea dataOnly="0" labelOnly="1" outline="0" axis="axisValues" fieldPosition="0"/>
    </format>
    <format dxfId="142">
      <pivotArea field="2" type="button" dataOnly="0" labelOnly="1" outline="0" axis="axisRow" fieldPosition="0"/>
    </format>
    <format dxfId="141">
      <pivotArea field="14" type="button" dataOnly="0" labelOnly="1" outline="0"/>
    </format>
    <format dxfId="140">
      <pivotArea field="15" type="button" dataOnly="0" labelOnly="1" outline="0"/>
    </format>
    <format dxfId="139">
      <pivotArea field="16" type="button" dataOnly="0" labelOnly="1" outline="0"/>
    </format>
    <format dxfId="138">
      <pivotArea field="17" type="button" dataOnly="0" labelOnly="1" outline="0" axis="axisRow" fieldPosition="1"/>
    </format>
    <format dxfId="137">
      <pivotArea field="20" type="button" dataOnly="0" labelOnly="1" outline="0" axis="axisRow" fieldPosition="2"/>
    </format>
    <format dxfId="136">
      <pivotArea field="24" type="button" dataOnly="0" labelOnly="1" outline="0"/>
    </format>
    <format dxfId="135">
      <pivotArea field="25" type="button" dataOnly="0" labelOnly="1" outline="0"/>
    </format>
    <format dxfId="134">
      <pivotArea dataOnly="0" labelOnly="1" outline="0" axis="axisValues" fieldPosition="0"/>
    </format>
    <format dxfId="133">
      <pivotArea field="2" type="button" dataOnly="0" labelOnly="1" outline="0" axis="axisRow" fieldPosition="0"/>
    </format>
    <format dxfId="132">
      <pivotArea field="14" type="button" dataOnly="0" labelOnly="1" outline="0"/>
    </format>
    <format dxfId="131">
      <pivotArea field="15" type="button" dataOnly="0" labelOnly="1" outline="0"/>
    </format>
    <format dxfId="130">
      <pivotArea field="16" type="button" dataOnly="0" labelOnly="1" outline="0"/>
    </format>
    <format dxfId="129">
      <pivotArea field="17" type="button" dataOnly="0" labelOnly="1" outline="0" axis="axisRow" fieldPosition="1"/>
    </format>
    <format dxfId="128">
      <pivotArea field="20" type="button" dataOnly="0" labelOnly="1" outline="0" axis="axisRow" fieldPosition="2"/>
    </format>
    <format dxfId="127">
      <pivotArea field="24" type="button" dataOnly="0" labelOnly="1" outline="0"/>
    </format>
    <format dxfId="126">
      <pivotArea field="25" type="button" dataOnly="0" labelOnly="1" outline="0"/>
    </format>
    <format dxfId="125">
      <pivotArea dataOnly="0" labelOnly="1" outline="0" axis="axisValues" fieldPosition="0"/>
    </format>
    <format dxfId="124">
      <pivotArea field="2" type="button" dataOnly="0" labelOnly="1" outline="0" axis="axisRow" fieldPosition="0"/>
    </format>
    <format dxfId="123">
      <pivotArea field="14" type="button" dataOnly="0" labelOnly="1" outline="0"/>
    </format>
    <format dxfId="122">
      <pivotArea field="15" type="button" dataOnly="0" labelOnly="1" outline="0"/>
    </format>
    <format dxfId="121">
      <pivotArea field="16" type="button" dataOnly="0" labelOnly="1" outline="0"/>
    </format>
    <format dxfId="120">
      <pivotArea field="17" type="button" dataOnly="0" labelOnly="1" outline="0" axis="axisRow" fieldPosition="1"/>
    </format>
    <format dxfId="119">
      <pivotArea field="20" type="button" dataOnly="0" labelOnly="1" outline="0" axis="axisRow" fieldPosition="2"/>
    </format>
    <format dxfId="118">
      <pivotArea field="24" type="button" dataOnly="0" labelOnly="1" outline="0"/>
    </format>
    <format dxfId="117">
      <pivotArea dataOnly="0" labelOnly="1" outline="0" axis="axisValues" fieldPosition="0"/>
    </format>
    <format dxfId="116">
      <pivotArea field="24" type="button" dataOnly="0" labelOnly="1" outline="0"/>
    </format>
    <format dxfId="115">
      <pivotArea field="2" type="button" dataOnly="0" labelOnly="1" outline="0" axis="axisRow" fieldPosition="0"/>
    </format>
    <format dxfId="114">
      <pivotArea field="14" type="button" dataOnly="0" labelOnly="1" outline="0"/>
    </format>
    <format dxfId="113">
      <pivotArea field="15" type="button" dataOnly="0" labelOnly="1" outline="0"/>
    </format>
    <format dxfId="112">
      <pivotArea field="16" type="button" dataOnly="0" labelOnly="1" outline="0"/>
    </format>
    <format dxfId="111">
      <pivotArea field="17" type="button" dataOnly="0" labelOnly="1" outline="0" axis="axisRow" fieldPosition="1"/>
    </format>
    <format dxfId="110">
      <pivotArea field="20" type="button" dataOnly="0" labelOnly="1" outline="0" axis="axisRow" fieldPosition="2"/>
    </format>
    <format dxfId="109">
      <pivotArea dataOnly="0" labelOnly="1" outline="0" axis="axisValues" fieldPosition="0"/>
    </format>
    <format dxfId="108">
      <pivotArea field="13" type="button" dataOnly="0" labelOnly="1" outline="0"/>
    </format>
    <format dxfId="107">
      <pivotArea field="2" type="button" dataOnly="0" labelOnly="1" outline="0" axis="axisRow" fieldPosition="0"/>
    </format>
    <format dxfId="106">
      <pivotArea field="13" type="button" dataOnly="0" labelOnly="1" outline="0"/>
    </format>
    <format dxfId="105">
      <pivotArea field="17" type="button" dataOnly="0" labelOnly="1" outline="0" axis="axisRow" fieldPosition="1"/>
    </format>
    <format dxfId="104">
      <pivotArea field="20" type="button" dataOnly="0" labelOnly="1" outline="0" axis="axisRow" fieldPosition="2"/>
    </format>
    <format dxfId="103">
      <pivotArea field="24" type="button" dataOnly="0" labelOnly="1" outline="0"/>
    </format>
    <format dxfId="102">
      <pivotArea field="25" type="button" dataOnly="0" labelOnly="1" outline="0"/>
    </format>
    <format dxfId="101">
      <pivotArea dataOnly="0" labelOnly="1" outline="0" axis="axisValues" fieldPosition="0"/>
    </format>
    <format dxfId="100">
      <pivotArea grandRow="1" outline="0" collapsedLevelsAreSubtotals="1" fieldPosition="0"/>
    </format>
    <format dxfId="99">
      <pivotArea dataOnly="0" labelOnly="1" grandRow="1" outline="0" fieldPosition="0"/>
    </format>
    <format dxfId="98">
      <pivotArea dataOnly="0" labelOnly="1" outline="0" fieldPosition="0">
        <references count="1">
          <reference field="1" count="0"/>
        </references>
      </pivotArea>
    </format>
    <format dxfId="97">
      <pivotArea field="13" type="button" dataOnly="0" labelOnly="1" outline="0"/>
    </format>
    <format dxfId="96">
      <pivotArea field="15" type="button" dataOnly="0" labelOnly="1" outline="0"/>
    </format>
    <format dxfId="95">
      <pivotArea field="11" type="button" dataOnly="0" labelOnly="1" outline="0"/>
    </format>
    <format dxfId="94">
      <pivotArea field="26" type="button" dataOnly="0" labelOnly="1" outline="0"/>
    </format>
    <format dxfId="93">
      <pivotArea outline="0" collapsedLevelsAreSubtotals="1" fieldPosition="0"/>
    </format>
    <format dxfId="92">
      <pivotArea dataOnly="0" labelOnly="1" outline="0" axis="axisValues" fieldPosition="0"/>
    </format>
    <format dxfId="91">
      <pivotArea field="25" type="button" dataOnly="0" labelOnly="1" outline="0"/>
    </format>
    <format dxfId="9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 displayName="PAA" ref="B10:AC861" totalsRowShown="0" headerRowDxfId="73" dataDxfId="71" headerRowBorderDxfId="72" tableBorderDxfId="70" totalsRowBorderDxfId="69">
  <autoFilter ref="B10:AC861" xr:uid="{00000000-0009-0000-0100-000001000000}"/>
  <tableColumns count="28">
    <tableColumn id="1" xr3:uid="{00000000-0010-0000-0000-000001000000}" name="Id" dataDxfId="68" dataCellStyle="Millares"/>
    <tableColumn id="2" xr3:uid="{00000000-0010-0000-0000-000002000000}" name="Proyecto y nombre " dataDxfId="67" dataCellStyle="Millares"/>
    <tableColumn id="3" xr3:uid="{00000000-0010-0000-0000-000003000000}" name="Dependencia " dataDxfId="66"/>
    <tableColumn id="4" xr3:uid="{00000000-0010-0000-0000-000004000000}" name="Responsable" dataDxfId="65" dataCellStyle="Normal 2"/>
    <tableColumn id="5" xr3:uid="{00000000-0010-0000-0000-000005000000}" name="Objeto" dataDxfId="64"/>
    <tableColumn id="6" xr3:uid="{00000000-0010-0000-0000-000006000000}" name="Tipo de Contratación" dataDxfId="63"/>
    <tableColumn id="7" xr3:uid="{00000000-0010-0000-0000-000007000000}" name="Código UNSPSC (cada código separado por ;)" dataDxfId="62" dataCellStyle="Moneda"/>
    <tableColumn id="8" xr3:uid="{00000000-0010-0000-0000-000008000000}" name="Mes inicio de ejecución" dataDxfId="61"/>
    <tableColumn id="9" xr3:uid="{00000000-0010-0000-0000-000009000000}" name="plazo ejec Meses" dataDxfId="60"/>
    <tableColumn id="10" xr3:uid="{00000000-0010-0000-0000-00000A000000}" name="mas plazo ejec Días (si aplica)" dataDxfId="59" dataCellStyle="Millares"/>
    <tableColumn id="11" xr3:uid="{00000000-0010-0000-0000-00000B000000}" name="Valor Programado" dataDxfId="58" dataCellStyle="Millares"/>
    <tableColumn id="12" xr3:uid="{00000000-0010-0000-0000-00000C000000}" name="Fuente de Recursos" dataDxfId="57"/>
    <tableColumn id="13" xr3:uid="{00000000-0010-0000-0000-00000D000000}" name="Modalidad de Selección" dataDxfId="56" dataCellStyle="Millares"/>
    <tableColumn id="14" xr3:uid="{00000000-0010-0000-0000-00000E000000}" name="Meta Proyecto de Inversión" dataDxfId="55" dataCellStyle="Normal 2"/>
    <tableColumn id="15" xr3:uid="{00000000-0010-0000-0000-00000F000000}" name="Bogotá camina segura" dataDxfId="54" dataCellStyle="Normal 2">
      <calculatedColumnFormula>IFERROR(VLOOKUP(C11,TD!$B$32:$F$36,2,0)," ")</calculatedColumnFormula>
    </tableColumn>
    <tableColumn id="16" xr3:uid="{00000000-0010-0000-0000-000010000000}" name="Sector_Programa MGA" dataDxfId="53" dataCellStyle="Normal 2">
      <calculatedColumnFormula>IFERROR(VLOOKUP(C11,TD!$B$32:$F$36,3,0)," ")</calculatedColumnFormula>
    </tableColumn>
    <tableColumn id="17" xr3:uid="{00000000-0010-0000-0000-000011000000}" name="BPIN (AÑO+COD_PROYECTO)" dataDxfId="52" dataCellStyle="Normal 2">
      <calculatedColumnFormula>IFERROR(VLOOKUP(C11,TD!$B$32:$F$36,4,0)," ")</calculatedColumnFormula>
    </tableColumn>
    <tableColumn id="18" xr3:uid="{00000000-0010-0000-0000-000012000000}" name="Producto PMR" dataDxfId="51" dataCellStyle="Normal 2"/>
    <tableColumn id="19" xr3:uid="{00000000-0010-0000-0000-000013000000}" name="Descripción Producto PMR" dataDxfId="50" dataCellStyle="Normal 2"/>
    <tableColumn id="20" xr3:uid="{00000000-0010-0000-0000-000014000000}" name="PMR conca" dataDxfId="49" dataCellStyle="Normal 2">
      <calculatedColumnFormula>CONCATENATE(S11,"-",T11)</calculatedColumnFormula>
    </tableColumn>
    <tableColumn id="21" xr3:uid="{00000000-0010-0000-0000-000015000000}" name="Producto MGA" dataDxfId="48" dataCellStyle="Normal 2"/>
    <tableColumn id="22" xr3:uid="{00000000-0010-0000-0000-000016000000}" name="Descripción Producto MGA" dataDxfId="47" dataCellStyle="Normal 2"/>
    <tableColumn id="23" xr3:uid="{00000000-0010-0000-0000-000017000000}" name="concatenarMGA" dataDxfId="46" dataCellStyle="Normal 2">
      <calculatedColumnFormula>CONCATENATE(V11,"_",W11)</calculatedColumnFormula>
    </tableColumn>
    <tableColumn id="24" xr3:uid="{00000000-0010-0000-0000-000018000000}" name="PM MGA conca" dataDxfId="45" dataCellStyle="Normal 2">
      <calculatedColumnFormula>CONCATENATE(U11," ",X11)</calculatedColumnFormula>
    </tableColumn>
    <tableColumn id="25" xr3:uid="{00000000-0010-0000-0000-000019000000}" name="Código de proyecto de inversión, asociado a productos PMR y MGA" dataDxfId="44" dataCellStyle="Normal 2">
      <calculatedColumnFormula>CONCATENATE(P11,Q11,R11,S11,V11)</calculatedColumnFormula>
    </tableColumn>
    <tableColumn id="26" xr3:uid="{00000000-0010-0000-0000-00001A000000}" name="codigo PEP" dataDxfId="43" dataCellStyle="Normal 2">
      <calculatedColumnFormula>IFERROR(VLOOKUP(Y11,TD!$K$46:$L$64,2,0)," ")</calculatedColumnFormula>
    </tableColumn>
    <tableColumn id="27" xr3:uid="{00000000-0010-0000-0000-00001B000000}" name="POSPRE" dataDxfId="42" dataCellStyle="Millares"/>
    <tableColumn id="28" xr3:uid="{00000000-0010-0000-0000-00001C000000}" name="Si Secop / No Secop" dataDxfId="41"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I80"/>
  <sheetViews>
    <sheetView topLeftCell="A16" zoomScale="85" zoomScaleNormal="85" workbookViewId="0">
      <selection activeCell="B23" sqref="B23:C24"/>
    </sheetView>
  </sheetViews>
  <sheetFormatPr baseColWidth="10" defaultRowHeight="15" x14ac:dyDescent="0.2"/>
  <cols>
    <col min="1" max="1" width="35.5" bestFit="1" customWidth="1"/>
    <col min="2" max="2" width="19.83203125" style="112" customWidth="1"/>
    <col min="3" max="3" width="21" customWidth="1"/>
    <col min="4" max="4" width="28.1640625" customWidth="1"/>
    <col min="5" max="5" width="27.83203125" style="130" customWidth="1"/>
    <col min="6" max="6" width="20.5" style="109" customWidth="1"/>
    <col min="7" max="7" width="31.5" customWidth="1"/>
    <col min="8" max="8" width="27.1640625" bestFit="1" customWidth="1"/>
    <col min="9" max="9" width="19" style="112" customWidth="1"/>
  </cols>
  <sheetData>
    <row r="1" spans="1:8" x14ac:dyDescent="0.2">
      <c r="A1" s="114" t="s">
        <v>296</v>
      </c>
      <c r="B1" s="119" t="s">
        <v>901</v>
      </c>
    </row>
    <row r="2" spans="1:8" x14ac:dyDescent="0.2">
      <c r="H2" s="112"/>
    </row>
    <row r="3" spans="1:8" x14ac:dyDescent="0.2">
      <c r="A3" s="114" t="s">
        <v>487</v>
      </c>
      <c r="B3" s="119" t="s">
        <v>489</v>
      </c>
      <c r="E3" s="10"/>
    </row>
    <row r="4" spans="1:8" x14ac:dyDescent="0.2">
      <c r="A4" s="115" t="s">
        <v>45</v>
      </c>
      <c r="B4" s="119">
        <v>1010000000</v>
      </c>
      <c r="E4" s="10"/>
      <c r="F4" s="126"/>
    </row>
    <row r="5" spans="1:8" x14ac:dyDescent="0.2">
      <c r="A5" s="115" t="s">
        <v>161</v>
      </c>
      <c r="B5" s="119">
        <v>1257000000</v>
      </c>
      <c r="E5" s="10"/>
      <c r="F5" s="126"/>
    </row>
    <row r="6" spans="1:8" x14ac:dyDescent="0.2">
      <c r="A6" s="115" t="s">
        <v>162</v>
      </c>
      <c r="B6" s="119">
        <v>7006050493</v>
      </c>
      <c r="E6" s="10"/>
      <c r="F6" s="126"/>
    </row>
    <row r="7" spans="1:8" x14ac:dyDescent="0.2">
      <c r="A7" s="115" t="s">
        <v>36</v>
      </c>
      <c r="B7" s="119">
        <v>1200000000</v>
      </c>
      <c r="E7" s="10"/>
      <c r="F7" s="126"/>
    </row>
    <row r="8" spans="1:8" ht="16" x14ac:dyDescent="0.2">
      <c r="A8" s="116" t="s">
        <v>46</v>
      </c>
      <c r="B8" s="119">
        <v>710000000</v>
      </c>
      <c r="E8" s="10"/>
    </row>
    <row r="9" spans="1:8" x14ac:dyDescent="0.2">
      <c r="A9" s="115" t="s">
        <v>163</v>
      </c>
      <c r="B9" s="119">
        <v>310000000</v>
      </c>
      <c r="E9" s="10"/>
    </row>
    <row r="10" spans="1:8" x14ac:dyDescent="0.2">
      <c r="A10" s="115" t="s">
        <v>164</v>
      </c>
      <c r="B10" s="119">
        <v>2500000000</v>
      </c>
    </row>
    <row r="11" spans="1:8" x14ac:dyDescent="0.2">
      <c r="A11" s="115" t="s">
        <v>166</v>
      </c>
      <c r="B11" s="119">
        <v>29783117000</v>
      </c>
      <c r="E11" s="10"/>
    </row>
    <row r="12" spans="1:8" x14ac:dyDescent="0.2">
      <c r="A12" s="115" t="s">
        <v>165</v>
      </c>
      <c r="B12" s="119">
        <v>6163587000</v>
      </c>
      <c r="E12" s="10"/>
    </row>
    <row r="13" spans="1:8" x14ac:dyDescent="0.2">
      <c r="A13" s="115" t="s">
        <v>167</v>
      </c>
      <c r="B13" s="119">
        <v>4500000000</v>
      </c>
      <c r="E13" s="10"/>
    </row>
    <row r="14" spans="1:8" x14ac:dyDescent="0.2">
      <c r="A14" s="115" t="s">
        <v>168</v>
      </c>
      <c r="B14" s="119">
        <v>11048795000</v>
      </c>
      <c r="E14" s="10"/>
    </row>
    <row r="15" spans="1:8" x14ac:dyDescent="0.2">
      <c r="A15" s="115" t="s">
        <v>169</v>
      </c>
      <c r="B15" s="119">
        <v>16294426507</v>
      </c>
      <c r="E15" s="10"/>
    </row>
    <row r="16" spans="1:8" x14ac:dyDescent="0.2">
      <c r="A16" s="115" t="s">
        <v>488</v>
      </c>
      <c r="B16" s="119">
        <v>81782976000</v>
      </c>
      <c r="E16" s="10"/>
    </row>
    <row r="17" spans="1:9" x14ac:dyDescent="0.2">
      <c r="B17"/>
      <c r="E17" s="10"/>
    </row>
    <row r="18" spans="1:9" x14ac:dyDescent="0.2">
      <c r="B18" s="112">
        <f>+GETPIVOTDATA("Valor Programado",$A$3)-GETPIVOTDATA("Valor Programado",$A$3)</f>
        <v>0</v>
      </c>
      <c r="E18" s="10"/>
    </row>
    <row r="19" spans="1:9" x14ac:dyDescent="0.2">
      <c r="E19" s="10"/>
    </row>
    <row r="20" spans="1:9" x14ac:dyDescent="0.2">
      <c r="A20" s="113" t="s">
        <v>296</v>
      </c>
      <c r="B20" s="117" t="s">
        <v>209</v>
      </c>
      <c r="E20" s="10"/>
    </row>
    <row r="21" spans="1:9" x14ac:dyDescent="0.2">
      <c r="E21" s="10"/>
    </row>
    <row r="22" spans="1:9" ht="16" x14ac:dyDescent="0.2">
      <c r="A22" s="118" t="s">
        <v>487</v>
      </c>
      <c r="B22" s="118" t="s">
        <v>79</v>
      </c>
      <c r="C22" s="118" t="s">
        <v>81</v>
      </c>
      <c r="D22" s="127" t="s">
        <v>489</v>
      </c>
      <c r="E22"/>
      <c r="F22"/>
      <c r="I22"/>
    </row>
    <row r="23" spans="1:9" x14ac:dyDescent="0.2">
      <c r="A23" s="2" t="s">
        <v>169</v>
      </c>
      <c r="B23" s="2" t="s">
        <v>175</v>
      </c>
      <c r="C23" s="2" t="s">
        <v>232</v>
      </c>
      <c r="D23" s="128">
        <v>11557909154</v>
      </c>
      <c r="E23"/>
      <c r="F23"/>
      <c r="I23"/>
    </row>
    <row r="24" spans="1:9" x14ac:dyDescent="0.2">
      <c r="A24" s="2" t="s">
        <v>169</v>
      </c>
      <c r="B24" s="2" t="s">
        <v>189</v>
      </c>
      <c r="C24" s="2" t="s">
        <v>232</v>
      </c>
      <c r="D24" s="128">
        <v>4436467353</v>
      </c>
      <c r="E24"/>
      <c r="F24"/>
      <c r="I24"/>
    </row>
    <row r="25" spans="1:9" x14ac:dyDescent="0.2">
      <c r="A25" s="2" t="s">
        <v>168</v>
      </c>
      <c r="B25" s="2" t="s">
        <v>187</v>
      </c>
      <c r="C25" s="2" t="s">
        <v>232</v>
      </c>
      <c r="D25" s="128">
        <v>6869414320</v>
      </c>
      <c r="E25"/>
      <c r="F25"/>
      <c r="I25"/>
    </row>
    <row r="26" spans="1:9" x14ac:dyDescent="0.2">
      <c r="A26" s="2" t="s">
        <v>168</v>
      </c>
      <c r="B26" s="2" t="s">
        <v>191</v>
      </c>
      <c r="C26" s="2" t="s">
        <v>232</v>
      </c>
      <c r="D26" s="128">
        <v>4130585680</v>
      </c>
      <c r="E26"/>
      <c r="F26"/>
      <c r="I26"/>
    </row>
    <row r="27" spans="1:9" x14ac:dyDescent="0.2">
      <c r="A27" s="2" t="s">
        <v>167</v>
      </c>
      <c r="B27" s="2" t="s">
        <v>177</v>
      </c>
      <c r="C27" s="2" t="s">
        <v>233</v>
      </c>
      <c r="D27" s="128">
        <v>1245000000</v>
      </c>
      <c r="E27"/>
      <c r="F27"/>
      <c r="I27"/>
    </row>
    <row r="28" spans="1:9" x14ac:dyDescent="0.2">
      <c r="A28" s="2" t="s">
        <v>167</v>
      </c>
      <c r="B28" s="2" t="s">
        <v>177</v>
      </c>
      <c r="C28" s="2" t="s">
        <v>234</v>
      </c>
      <c r="D28" s="128">
        <v>663000000</v>
      </c>
      <c r="E28"/>
      <c r="F28"/>
      <c r="I28"/>
    </row>
    <row r="29" spans="1:9" x14ac:dyDescent="0.2">
      <c r="A29" s="2" t="s">
        <v>167</v>
      </c>
      <c r="B29" s="2" t="s">
        <v>181</v>
      </c>
      <c r="C29" s="2" t="s">
        <v>234</v>
      </c>
      <c r="D29" s="128">
        <v>796000000</v>
      </c>
      <c r="E29"/>
      <c r="F29"/>
      <c r="I29"/>
    </row>
    <row r="30" spans="1:9" x14ac:dyDescent="0.2">
      <c r="A30" s="2" t="s">
        <v>167</v>
      </c>
      <c r="B30" s="2" t="s">
        <v>179</v>
      </c>
      <c r="C30" s="2" t="s">
        <v>235</v>
      </c>
      <c r="D30" s="128">
        <v>1796000000</v>
      </c>
      <c r="E30"/>
      <c r="F30"/>
      <c r="I30"/>
    </row>
    <row r="31" spans="1:9" x14ac:dyDescent="0.2">
      <c r="A31" s="2" t="s">
        <v>165</v>
      </c>
      <c r="B31" s="2" t="s">
        <v>183</v>
      </c>
      <c r="C31" s="2" t="s">
        <v>233</v>
      </c>
      <c r="D31" s="128">
        <v>4000000000</v>
      </c>
      <c r="E31"/>
      <c r="F31"/>
      <c r="I31"/>
    </row>
    <row r="32" spans="1:9" x14ac:dyDescent="0.2">
      <c r="A32" s="2" t="s">
        <v>166</v>
      </c>
      <c r="B32" s="2" t="s">
        <v>185</v>
      </c>
      <c r="C32" s="2" t="s">
        <v>236</v>
      </c>
      <c r="D32" s="128">
        <v>10416231104</v>
      </c>
      <c r="E32"/>
      <c r="F32"/>
      <c r="I32"/>
    </row>
    <row r="33" spans="1:9" x14ac:dyDescent="0.2">
      <c r="A33" s="2" t="s">
        <v>166</v>
      </c>
      <c r="B33" s="2" t="s">
        <v>185</v>
      </c>
      <c r="C33" s="2" t="s">
        <v>237</v>
      </c>
      <c r="D33" s="128">
        <v>172518896</v>
      </c>
      <c r="E33"/>
      <c r="F33"/>
      <c r="I33"/>
    </row>
    <row r="34" spans="1:9" x14ac:dyDescent="0.2">
      <c r="A34" s="2" t="s">
        <v>166</v>
      </c>
      <c r="B34" s="2" t="s">
        <v>185</v>
      </c>
      <c r="C34" s="2" t="s">
        <v>294</v>
      </c>
      <c r="D34" s="128">
        <v>151250000</v>
      </c>
      <c r="E34"/>
      <c r="F34"/>
      <c r="I34"/>
    </row>
    <row r="35" spans="1:9" x14ac:dyDescent="0.2">
      <c r="A35" s="131" t="s">
        <v>488</v>
      </c>
      <c r="B35" s="131"/>
      <c r="C35" s="131"/>
      <c r="D35" s="129">
        <v>46234376507</v>
      </c>
      <c r="E35"/>
      <c r="F35"/>
      <c r="I35"/>
    </row>
    <row r="36" spans="1:9" x14ac:dyDescent="0.2">
      <c r="B36"/>
      <c r="E36"/>
      <c r="F36"/>
      <c r="I36"/>
    </row>
    <row r="37" spans="1:9" x14ac:dyDescent="0.2">
      <c r="B37"/>
      <c r="E37"/>
      <c r="F37"/>
      <c r="I37"/>
    </row>
    <row r="38" spans="1:9" x14ac:dyDescent="0.2">
      <c r="B38"/>
      <c r="E38"/>
      <c r="F38"/>
      <c r="I38"/>
    </row>
    <row r="39" spans="1:9" x14ac:dyDescent="0.2">
      <c r="B39"/>
      <c r="E39"/>
      <c r="F39"/>
      <c r="I39"/>
    </row>
    <row r="40" spans="1:9" x14ac:dyDescent="0.2">
      <c r="B40"/>
      <c r="E40"/>
      <c r="F40"/>
      <c r="I40"/>
    </row>
    <row r="41" spans="1:9" x14ac:dyDescent="0.2">
      <c r="B41"/>
      <c r="E41"/>
      <c r="F41"/>
      <c r="I41"/>
    </row>
    <row r="42" spans="1:9" x14ac:dyDescent="0.2">
      <c r="B42"/>
      <c r="E42"/>
      <c r="F42"/>
      <c r="I42"/>
    </row>
    <row r="43" spans="1:9" x14ac:dyDescent="0.2">
      <c r="B43"/>
      <c r="E43"/>
      <c r="F43"/>
      <c r="I43"/>
    </row>
    <row r="44" spans="1:9" x14ac:dyDescent="0.2">
      <c r="B44"/>
      <c r="E44"/>
      <c r="F44"/>
      <c r="I44"/>
    </row>
    <row r="45" spans="1:9" x14ac:dyDescent="0.2">
      <c r="B45"/>
      <c r="E45"/>
      <c r="F45"/>
      <c r="I45"/>
    </row>
    <row r="46" spans="1:9" x14ac:dyDescent="0.2">
      <c r="B46"/>
      <c r="E46"/>
      <c r="F46"/>
      <c r="I46"/>
    </row>
    <row r="47" spans="1:9" x14ac:dyDescent="0.2">
      <c r="B47"/>
      <c r="E47"/>
      <c r="F47"/>
    </row>
    <row r="48" spans="1:9" x14ac:dyDescent="0.2">
      <c r="B48"/>
      <c r="E48"/>
      <c r="F48"/>
    </row>
    <row r="49" spans="2:6" x14ac:dyDescent="0.2">
      <c r="B49"/>
      <c r="E49"/>
      <c r="F49"/>
    </row>
    <row r="50" spans="2:6" x14ac:dyDescent="0.2">
      <c r="B50"/>
      <c r="E50"/>
      <c r="F50"/>
    </row>
    <row r="51" spans="2:6" x14ac:dyDescent="0.2">
      <c r="B51"/>
      <c r="E51"/>
      <c r="F51"/>
    </row>
    <row r="52" spans="2:6" x14ac:dyDescent="0.2">
      <c r="B52"/>
      <c r="E52"/>
      <c r="F52"/>
    </row>
    <row r="53" spans="2:6" x14ac:dyDescent="0.2">
      <c r="B53"/>
      <c r="E53"/>
      <c r="F53"/>
    </row>
    <row r="54" spans="2:6" x14ac:dyDescent="0.2">
      <c r="B54"/>
      <c r="E54"/>
      <c r="F54"/>
    </row>
    <row r="55" spans="2:6" x14ac:dyDescent="0.2">
      <c r="B55"/>
      <c r="E55"/>
      <c r="F55"/>
    </row>
    <row r="56" spans="2:6" x14ac:dyDescent="0.2">
      <c r="B56"/>
      <c r="E56"/>
      <c r="F56"/>
    </row>
    <row r="57" spans="2:6" x14ac:dyDescent="0.2">
      <c r="B57"/>
      <c r="E57"/>
      <c r="F57"/>
    </row>
    <row r="58" spans="2:6" x14ac:dyDescent="0.2">
      <c r="B58"/>
      <c r="E58"/>
      <c r="F58"/>
    </row>
    <row r="59" spans="2:6" x14ac:dyDescent="0.2">
      <c r="B59"/>
      <c r="E59"/>
      <c r="F59"/>
    </row>
    <row r="60" spans="2:6" x14ac:dyDescent="0.2">
      <c r="B60"/>
      <c r="E60"/>
      <c r="F60"/>
    </row>
    <row r="61" spans="2:6" x14ac:dyDescent="0.2">
      <c r="B61"/>
      <c r="E61"/>
      <c r="F61"/>
    </row>
    <row r="62" spans="2:6" x14ac:dyDescent="0.2">
      <c r="B62"/>
      <c r="E62"/>
      <c r="F62"/>
    </row>
    <row r="63" spans="2:6" x14ac:dyDescent="0.2">
      <c r="B63"/>
      <c r="E63"/>
      <c r="F63"/>
    </row>
    <row r="64" spans="2:6" x14ac:dyDescent="0.2">
      <c r="B64"/>
      <c r="E64"/>
      <c r="F64"/>
    </row>
    <row r="65" spans="2:6" x14ac:dyDescent="0.2">
      <c r="B65"/>
      <c r="E65"/>
      <c r="F65"/>
    </row>
    <row r="66" spans="2:6" x14ac:dyDescent="0.2">
      <c r="B66"/>
      <c r="E66"/>
      <c r="F66"/>
    </row>
    <row r="67" spans="2:6" x14ac:dyDescent="0.2">
      <c r="B67"/>
      <c r="E67"/>
      <c r="F67"/>
    </row>
    <row r="68" spans="2:6" x14ac:dyDescent="0.2">
      <c r="B68"/>
      <c r="E68"/>
      <c r="F68"/>
    </row>
    <row r="69" spans="2:6" x14ac:dyDescent="0.2">
      <c r="B69"/>
      <c r="E69"/>
      <c r="F69"/>
    </row>
    <row r="70" spans="2:6" x14ac:dyDescent="0.2">
      <c r="B70"/>
      <c r="E70"/>
      <c r="F70"/>
    </row>
    <row r="71" spans="2:6" x14ac:dyDescent="0.2">
      <c r="B71"/>
      <c r="E71"/>
      <c r="F71"/>
    </row>
    <row r="72" spans="2:6" x14ac:dyDescent="0.2">
      <c r="B72"/>
      <c r="E72"/>
      <c r="F72"/>
    </row>
    <row r="73" spans="2:6" x14ac:dyDescent="0.2">
      <c r="B73"/>
      <c r="E73"/>
      <c r="F73"/>
    </row>
    <row r="74" spans="2:6" x14ac:dyDescent="0.2">
      <c r="B74"/>
      <c r="E74"/>
      <c r="F74"/>
    </row>
    <row r="75" spans="2:6" x14ac:dyDescent="0.2">
      <c r="B75"/>
      <c r="E75"/>
      <c r="F75"/>
    </row>
    <row r="76" spans="2:6" x14ac:dyDescent="0.2">
      <c r="B76"/>
      <c r="E76"/>
      <c r="F76"/>
    </row>
    <row r="77" spans="2:6" x14ac:dyDescent="0.2">
      <c r="B77"/>
      <c r="E77"/>
      <c r="F77"/>
    </row>
    <row r="78" spans="2:6" x14ac:dyDescent="0.2">
      <c r="B78"/>
      <c r="E78" s="10"/>
    </row>
    <row r="79" spans="2:6" x14ac:dyDescent="0.2">
      <c r="B79"/>
      <c r="E79" s="10"/>
    </row>
    <row r="80" spans="2:6" x14ac:dyDescent="0.2">
      <c r="B80"/>
      <c r="E80"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AD873"/>
  <sheetViews>
    <sheetView showGridLines="0" tabSelected="1" topLeftCell="G2" zoomScale="70" zoomScaleNormal="70" zoomScaleSheetLayoutView="55" workbookViewId="0">
      <selection activeCell="N11" sqref="N11:N569"/>
    </sheetView>
  </sheetViews>
  <sheetFormatPr baseColWidth="10" defaultColWidth="17.5" defaultRowHeight="14" x14ac:dyDescent="0.2"/>
  <cols>
    <col min="1" max="1" width="17.5" style="72"/>
    <col min="2" max="2" width="17.5" style="106"/>
    <col min="3" max="3" width="33.6640625" style="71" customWidth="1"/>
    <col min="4" max="5" width="17.5" style="72"/>
    <col min="6" max="6" width="64.1640625" style="72" customWidth="1"/>
    <col min="7" max="7" width="34.1640625" style="72" customWidth="1"/>
    <col min="8" max="10" width="17.5" style="72"/>
    <col min="11" max="12" width="17.5" style="73"/>
    <col min="13" max="13" width="17.5" style="106"/>
    <col min="14" max="14" width="17.5" style="72"/>
    <col min="15" max="15" width="49.5" style="107" customWidth="1"/>
    <col min="16" max="16" width="17.5" style="72"/>
    <col min="17" max="19" width="17.5" style="75"/>
    <col min="20" max="20" width="17.5" style="72"/>
    <col min="21" max="21" width="0" style="75" hidden="1" customWidth="1"/>
    <col min="22" max="22" width="17.5" style="153"/>
    <col min="23" max="23" width="17.5" style="72"/>
    <col min="24" max="24" width="0" style="75" hidden="1" customWidth="1"/>
    <col min="25" max="25" width="0" style="153" hidden="1" customWidth="1"/>
    <col min="26" max="26" width="36.5" style="153" customWidth="1"/>
    <col min="27" max="27" width="32.33203125" style="75" customWidth="1"/>
    <col min="28" max="28" width="34.5" style="75" customWidth="1"/>
    <col min="29" max="29" width="17.5" style="107"/>
    <col min="30" max="16384" width="17.5" style="72"/>
  </cols>
  <sheetData>
    <row r="1" spans="2:29" x14ac:dyDescent="0.2">
      <c r="B1" s="70"/>
      <c r="M1" s="70"/>
      <c r="O1" s="74"/>
      <c r="AC1" s="74"/>
    </row>
    <row r="2" spans="2:29" s="28" customFormat="1" x14ac:dyDescent="0.2">
      <c r="B2" s="182"/>
      <c r="C2" s="182"/>
      <c r="D2" s="27"/>
      <c r="F2" s="27"/>
      <c r="G2" s="27"/>
      <c r="H2" s="27"/>
      <c r="I2" s="27"/>
      <c r="J2" s="27"/>
      <c r="K2" s="77"/>
      <c r="L2" s="27"/>
      <c r="M2" s="122"/>
      <c r="N2" s="27"/>
      <c r="O2" s="27"/>
      <c r="P2" s="27"/>
      <c r="Q2" s="29"/>
      <c r="R2" s="29"/>
      <c r="S2" s="29"/>
      <c r="U2" s="30"/>
      <c r="V2" s="154"/>
      <c r="X2" s="30"/>
      <c r="Y2" s="154"/>
      <c r="Z2" s="154"/>
      <c r="AA2" s="30"/>
      <c r="AB2" s="30"/>
      <c r="AC2" s="27"/>
    </row>
    <row r="3" spans="2:29" s="28" customFormat="1" ht="18" x14ac:dyDescent="0.2">
      <c r="C3" s="27"/>
      <c r="D3" s="27"/>
      <c r="E3" s="183" t="s">
        <v>66</v>
      </c>
      <c r="F3" s="183"/>
      <c r="G3" s="183"/>
      <c r="H3" s="183"/>
      <c r="I3" s="183"/>
      <c r="J3" s="183"/>
      <c r="K3" s="183"/>
      <c r="L3" s="183"/>
      <c r="M3" s="123"/>
      <c r="N3" s="68" t="s">
        <v>477</v>
      </c>
      <c r="O3" s="31" t="s">
        <v>67</v>
      </c>
      <c r="P3" s="32">
        <v>2025</v>
      </c>
      <c r="Q3" s="30"/>
      <c r="R3" s="149"/>
      <c r="S3" s="29"/>
      <c r="T3"/>
      <c r="U3" s="109"/>
      <c r="V3" s="154"/>
      <c r="X3" s="30"/>
      <c r="Y3" s="154"/>
      <c r="Z3" s="154"/>
      <c r="AA3" s="30"/>
      <c r="AB3" s="30"/>
    </row>
    <row r="4" spans="2:29" s="28" customFormat="1" ht="18" x14ac:dyDescent="0.2">
      <c r="C4" s="27"/>
      <c r="D4" s="27"/>
      <c r="E4" s="183" t="s">
        <v>500</v>
      </c>
      <c r="F4" s="183"/>
      <c r="G4" s="183"/>
      <c r="H4" s="183"/>
      <c r="I4" s="183"/>
      <c r="J4" s="183"/>
      <c r="K4" s="183"/>
      <c r="L4" s="183"/>
      <c r="M4" s="181" t="s">
        <v>299</v>
      </c>
      <c r="N4" s="181"/>
      <c r="O4" s="181"/>
      <c r="P4" s="105">
        <f>IFERROR(SUMIF($C$11:$C$861,"8126-Fortalecimiento institucional de la UAECOB para un gobierno confiable Bogotá D.C.",$L$11:$L$861),0)</f>
        <v>21893050493</v>
      </c>
      <c r="Q4" s="30"/>
      <c r="R4" s="76" t="s">
        <v>302</v>
      </c>
      <c r="S4" s="104">
        <f>IFERROR(SUMIF($C$11:$C$861,"131- Funcionamiento",$L$11:$L$861),0)</f>
        <v>14185883000</v>
      </c>
      <c r="T4" s="109"/>
      <c r="U4" s="109"/>
      <c r="V4" s="154"/>
      <c r="X4" s="30"/>
      <c r="Y4" s="154"/>
      <c r="Z4" s="154"/>
      <c r="AA4" s="30"/>
      <c r="AB4" s="30"/>
    </row>
    <row r="5" spans="2:29" s="28" customFormat="1" ht="18" x14ac:dyDescent="0.2">
      <c r="B5" s="34"/>
      <c r="C5" s="35"/>
      <c r="D5" s="35"/>
      <c r="E5" s="183" t="s">
        <v>909</v>
      </c>
      <c r="F5" s="183"/>
      <c r="G5" s="183"/>
      <c r="H5" s="183"/>
      <c r="I5" s="183"/>
      <c r="J5" s="183"/>
      <c r="K5" s="183"/>
      <c r="L5" s="183"/>
      <c r="M5" s="181" t="s">
        <v>300</v>
      </c>
      <c r="N5" s="181"/>
      <c r="O5" s="181"/>
      <c r="P5" s="105">
        <f>IFERROR(SUMIF($C$11:$C$861,"8173-Modernización de las capacidades del Cuerpo Oficial de Bomberos Bogotá D.C.",$L$11:$L$861),0)</f>
        <v>45634327173</v>
      </c>
      <c r="Q5" s="30"/>
      <c r="R5" s="30"/>
      <c r="S5" s="33"/>
      <c r="T5" s="109"/>
      <c r="U5" s="109"/>
      <c r="V5" s="154"/>
      <c r="X5" s="30"/>
      <c r="Y5" s="154"/>
      <c r="Z5" s="154"/>
      <c r="AA5" s="30"/>
      <c r="AB5" s="30"/>
    </row>
    <row r="6" spans="2:29" s="28" customFormat="1" ht="15" x14ac:dyDescent="0.2">
      <c r="B6" s="34"/>
      <c r="C6" s="35"/>
      <c r="D6" s="35"/>
      <c r="E6" s="36"/>
      <c r="F6" s="35"/>
      <c r="G6" s="35"/>
      <c r="H6" s="35"/>
      <c r="I6" s="35"/>
      <c r="J6" s="37"/>
      <c r="K6" s="38"/>
      <c r="L6" s="38"/>
      <c r="M6" s="181" t="s">
        <v>301</v>
      </c>
      <c r="N6" s="181"/>
      <c r="O6" s="181"/>
      <c r="P6" s="35">
        <f>+P4+P5</f>
        <v>67527377666</v>
      </c>
      <c r="Q6" s="30"/>
      <c r="R6" s="76" t="s">
        <v>303</v>
      </c>
      <c r="S6" s="39">
        <f>+S4+P6</f>
        <v>81713260666</v>
      </c>
      <c r="T6" s="109"/>
      <c r="U6" s="109"/>
      <c r="V6" s="154"/>
      <c r="X6" s="30"/>
      <c r="Y6" s="154"/>
      <c r="Z6" s="154"/>
      <c r="AA6" s="30"/>
      <c r="AB6" s="30"/>
    </row>
    <row r="7" spans="2:29" s="28" customFormat="1" ht="15" x14ac:dyDescent="0.2">
      <c r="B7" s="34"/>
      <c r="C7" s="35"/>
      <c r="D7" s="35"/>
      <c r="E7" s="36"/>
      <c r="F7" s="35"/>
      <c r="G7" s="35"/>
      <c r="H7" s="56"/>
      <c r="I7" s="35"/>
      <c r="J7" s="37"/>
      <c r="K7" s="38"/>
      <c r="L7" s="38"/>
      <c r="M7" s="124"/>
      <c r="O7" s="69" t="s">
        <v>78</v>
      </c>
      <c r="P7" s="108">
        <v>45657</v>
      </c>
      <c r="Q7" s="42"/>
      <c r="R7" s="67"/>
      <c r="S7" s="29"/>
      <c r="T7" s="132"/>
      <c r="U7" s="30"/>
      <c r="V7" s="154"/>
      <c r="X7" s="30"/>
      <c r="Y7" s="154"/>
      <c r="Z7" s="154"/>
      <c r="AA7" s="30"/>
      <c r="AB7" s="30"/>
    </row>
    <row r="8" spans="2:29" s="28" customFormat="1" x14ac:dyDescent="0.2">
      <c r="B8" s="34"/>
      <c r="C8" s="35"/>
      <c r="D8" s="35"/>
      <c r="E8" s="36"/>
      <c r="F8" s="35"/>
      <c r="G8" s="35"/>
      <c r="H8" s="56"/>
      <c r="I8" s="35"/>
      <c r="J8" s="37"/>
      <c r="K8" s="38"/>
      <c r="L8" s="38"/>
      <c r="M8" s="124"/>
      <c r="N8" s="132"/>
      <c r="P8" s="40"/>
      <c r="Q8" s="41"/>
      <c r="R8" s="41"/>
      <c r="S8" s="29"/>
      <c r="U8" s="30"/>
      <c r="V8" s="154"/>
      <c r="X8" s="30"/>
      <c r="Y8" s="154"/>
      <c r="Z8" s="154"/>
      <c r="AA8" s="30"/>
      <c r="AB8" s="30"/>
      <c r="AC8" s="35"/>
    </row>
    <row r="9" spans="2:29" s="28" customFormat="1" x14ac:dyDescent="0.2">
      <c r="B9" s="34"/>
      <c r="C9" s="43"/>
      <c r="D9" s="44"/>
      <c r="E9" s="26"/>
      <c r="I9" s="45"/>
      <c r="J9" s="46"/>
      <c r="K9" s="78"/>
      <c r="L9" s="47"/>
      <c r="M9" s="125"/>
      <c r="P9" s="48"/>
      <c r="Q9" s="49"/>
      <c r="R9" s="49"/>
      <c r="S9" s="49"/>
      <c r="T9" s="50"/>
      <c r="U9" s="30"/>
      <c r="V9" s="154"/>
      <c r="X9" s="30"/>
      <c r="Y9" s="154"/>
      <c r="Z9" s="154"/>
      <c r="AA9" s="30"/>
      <c r="AB9" s="30"/>
    </row>
    <row r="10" spans="2:29" s="180" customFormat="1" ht="71.5" customHeight="1" x14ac:dyDescent="0.2">
      <c r="B10" s="168" t="s">
        <v>68</v>
      </c>
      <c r="C10" s="169" t="s">
        <v>296</v>
      </c>
      <c r="D10" s="170" t="s">
        <v>74</v>
      </c>
      <c r="E10" s="171" t="s">
        <v>75</v>
      </c>
      <c r="F10" s="172" t="s">
        <v>69</v>
      </c>
      <c r="G10" s="172" t="s">
        <v>82</v>
      </c>
      <c r="H10" s="171" t="s">
        <v>1</v>
      </c>
      <c r="I10" s="173" t="s">
        <v>72</v>
      </c>
      <c r="J10" s="173" t="s">
        <v>73</v>
      </c>
      <c r="K10" s="174" t="s">
        <v>368</v>
      </c>
      <c r="L10" s="175" t="s">
        <v>70</v>
      </c>
      <c r="M10" s="176" t="s">
        <v>71</v>
      </c>
      <c r="N10" s="174" t="s">
        <v>76</v>
      </c>
      <c r="O10" s="171" t="s">
        <v>2</v>
      </c>
      <c r="P10" s="177" t="s">
        <v>195</v>
      </c>
      <c r="Q10" s="177" t="s">
        <v>196</v>
      </c>
      <c r="R10" s="177" t="s">
        <v>174</v>
      </c>
      <c r="S10" s="169" t="s">
        <v>79</v>
      </c>
      <c r="T10" s="177" t="s">
        <v>80</v>
      </c>
      <c r="U10" s="178" t="s">
        <v>298</v>
      </c>
      <c r="V10" s="169" t="s">
        <v>81</v>
      </c>
      <c r="W10" s="177" t="s">
        <v>244</v>
      </c>
      <c r="X10" s="178" t="s">
        <v>275</v>
      </c>
      <c r="Y10" s="178" t="s">
        <v>297</v>
      </c>
      <c r="Z10" s="177" t="s">
        <v>206</v>
      </c>
      <c r="AA10" s="177" t="s">
        <v>231</v>
      </c>
      <c r="AB10" s="174" t="s">
        <v>84</v>
      </c>
      <c r="AC10" s="179" t="s">
        <v>77</v>
      </c>
    </row>
    <row r="11" spans="2:29" s="28" customFormat="1" ht="71.5" customHeight="1" x14ac:dyDescent="0.2">
      <c r="B11" s="79">
        <v>20250001</v>
      </c>
      <c r="C11" s="51" t="s">
        <v>208</v>
      </c>
      <c r="D11" s="133" t="s">
        <v>163</v>
      </c>
      <c r="E11" s="52" t="s">
        <v>350</v>
      </c>
      <c r="F11" s="133" t="s">
        <v>351</v>
      </c>
      <c r="G11" s="133" t="s">
        <v>155</v>
      </c>
      <c r="H11" s="100">
        <v>80111600</v>
      </c>
      <c r="I11" s="134" t="s">
        <v>493</v>
      </c>
      <c r="J11" s="134">
        <v>10</v>
      </c>
      <c r="K11" s="54">
        <v>0</v>
      </c>
      <c r="L11" s="55">
        <v>76650001</v>
      </c>
      <c r="M11" s="133" t="s">
        <v>516</v>
      </c>
      <c r="N11" s="55" t="s">
        <v>113</v>
      </c>
      <c r="O11" s="52" t="s">
        <v>219</v>
      </c>
      <c r="P11" s="135" t="str">
        <f>IFERROR(VLOOKUP(C11,TD!$B$32:$F$36,2,0)," ")</f>
        <v>O230117</v>
      </c>
      <c r="Q11" s="135" t="str">
        <f>IFERROR(VLOOKUP(C11,TD!$B$32:$F$36,3,0)," ")</f>
        <v>4599</v>
      </c>
      <c r="R11" s="135">
        <f>IFERROR(VLOOKUP(C11,TD!$B$32:$F$36,4,0)," ")</f>
        <v>20240207</v>
      </c>
      <c r="S11" s="52" t="s">
        <v>185</v>
      </c>
      <c r="T11" s="135" t="str">
        <f>IFERROR(VLOOKUP(S11,TD!$J$33:$K$43,2,0)," ")</f>
        <v>Infraestructura física, mantenimiento y dotación (Sedes construidas, mantenidas reforzadas)</v>
      </c>
      <c r="U11" s="137" t="str">
        <f>CONCATENATE(S11,"-",T11)</f>
        <v>08-Infraestructura física, mantenimiento y dotación (Sedes construidas, mantenidas reforzadas)</v>
      </c>
      <c r="V11" s="52" t="s">
        <v>238</v>
      </c>
      <c r="W11" s="135" t="str">
        <f>IFERROR(VLOOKUP(V11,TD!$N$33:$O$45,2,0)," ")</f>
        <v>Sedes mantenidas</v>
      </c>
      <c r="X11" s="137" t="str">
        <f t="shared" ref="X11:X71" si="0">CONCATENATE(V11,"_",W11)</f>
        <v>016_Sedes mantenidas</v>
      </c>
      <c r="Y11" s="137" t="str">
        <f t="shared" ref="Y11:Y71" si="1">CONCATENATE(U11," ",X11)</f>
        <v>08-Infraestructura física, mantenimiento y dotación (Sedes construidas, mantenidas reforzadas) 016_Sedes mantenidas</v>
      </c>
      <c r="Z11" s="135" t="str">
        <f>CONCATENATE(P11,Q11,R11,S11,V11)</f>
        <v>O23011745992024020708016</v>
      </c>
      <c r="AA11" s="135" t="str">
        <f>IFERROR(VLOOKUP(Y11,TD!$K$46:$L$64,2,0)," ")</f>
        <v>PM/0131/0108/45990160207</v>
      </c>
      <c r="AB11" s="55" t="s">
        <v>138</v>
      </c>
      <c r="AC11" s="136" t="s">
        <v>204</v>
      </c>
    </row>
    <row r="12" spans="2:29" s="28" customFormat="1" ht="71.5" customHeight="1" x14ac:dyDescent="0.2">
      <c r="B12" s="79">
        <v>20250002</v>
      </c>
      <c r="C12" s="51" t="s">
        <v>208</v>
      </c>
      <c r="D12" s="133" t="s">
        <v>163</v>
      </c>
      <c r="E12" s="52" t="s">
        <v>350</v>
      </c>
      <c r="F12" s="133" t="s">
        <v>352</v>
      </c>
      <c r="G12" s="133" t="s">
        <v>155</v>
      </c>
      <c r="H12" s="100">
        <v>80111600</v>
      </c>
      <c r="I12" s="134">
        <v>1</v>
      </c>
      <c r="J12" s="134">
        <v>10</v>
      </c>
      <c r="K12" s="54">
        <v>0</v>
      </c>
      <c r="L12" s="55">
        <v>76650001</v>
      </c>
      <c r="M12" s="133" t="s">
        <v>516</v>
      </c>
      <c r="N12" s="55" t="s">
        <v>113</v>
      </c>
      <c r="O12" s="52" t="s">
        <v>219</v>
      </c>
      <c r="P12" s="135" t="str">
        <f>IFERROR(VLOOKUP(C12,TD!$B$32:$F$36,2,0)," ")</f>
        <v>O230117</v>
      </c>
      <c r="Q12" s="135" t="str">
        <f>IFERROR(VLOOKUP(C12,TD!$B$32:$F$36,3,0)," ")</f>
        <v>4599</v>
      </c>
      <c r="R12" s="135">
        <f>IFERROR(VLOOKUP(C12,TD!$B$32:$F$36,4,0)," ")</f>
        <v>20240207</v>
      </c>
      <c r="S12" s="52" t="s">
        <v>185</v>
      </c>
      <c r="T12" s="135" t="str">
        <f>IFERROR(VLOOKUP(S12,TD!$J$33:$K$43,2,0)," ")</f>
        <v>Infraestructura física, mantenimiento y dotación (Sedes construidas, mantenidas reforzadas)</v>
      </c>
      <c r="U12" s="137" t="str">
        <f>CONCATENATE(S12,"-",T12)</f>
        <v>08-Infraestructura física, mantenimiento y dotación (Sedes construidas, mantenidas reforzadas)</v>
      </c>
      <c r="V12" s="52" t="s">
        <v>238</v>
      </c>
      <c r="W12" s="135" t="str">
        <f>IFERROR(VLOOKUP(V12,TD!$N$33:$O$45,2,0)," ")</f>
        <v>Sedes mantenidas</v>
      </c>
      <c r="X12" s="137" t="str">
        <f t="shared" si="0"/>
        <v>016_Sedes mantenidas</v>
      </c>
      <c r="Y12" s="137" t="str">
        <f t="shared" si="1"/>
        <v>08-Infraestructura física, mantenimiento y dotación (Sedes construidas, mantenidas reforzadas) 016_Sedes mantenidas</v>
      </c>
      <c r="Z12" s="135" t="str">
        <f>CONCATENATE(P12,Q12,R12,S12,V12)</f>
        <v>O23011745992024020708016</v>
      </c>
      <c r="AA12" s="135" t="str">
        <f>IFERROR(VLOOKUP(Y12,TD!$K$46:$L$64,2,0)," ")</f>
        <v>PM/0131/0108/45990160207</v>
      </c>
      <c r="AB12" s="55" t="s">
        <v>138</v>
      </c>
      <c r="AC12" s="136" t="s">
        <v>204</v>
      </c>
    </row>
    <row r="13" spans="2:29" s="28" customFormat="1" ht="71.5" customHeight="1" x14ac:dyDescent="0.2">
      <c r="B13" s="79">
        <v>20250003</v>
      </c>
      <c r="C13" s="51" t="s">
        <v>208</v>
      </c>
      <c r="D13" s="133" t="s">
        <v>163</v>
      </c>
      <c r="E13" s="52" t="s">
        <v>350</v>
      </c>
      <c r="F13" s="133" t="s">
        <v>353</v>
      </c>
      <c r="G13" s="133" t="s">
        <v>155</v>
      </c>
      <c r="H13" s="100">
        <v>80111600</v>
      </c>
      <c r="I13" s="134">
        <v>1</v>
      </c>
      <c r="J13" s="134">
        <v>9</v>
      </c>
      <c r="K13" s="54">
        <v>12</v>
      </c>
      <c r="L13" s="55">
        <v>72174097</v>
      </c>
      <c r="M13" s="133" t="s">
        <v>516</v>
      </c>
      <c r="N13" s="55" t="s">
        <v>113</v>
      </c>
      <c r="O13" s="52" t="s">
        <v>219</v>
      </c>
      <c r="P13" s="135" t="str">
        <f>IFERROR(VLOOKUP(C13,TD!$B$32:$F$36,2,0)," ")</f>
        <v>O230117</v>
      </c>
      <c r="Q13" s="135" t="str">
        <f>IFERROR(VLOOKUP(C13,TD!$B$32:$F$36,3,0)," ")</f>
        <v>4599</v>
      </c>
      <c r="R13" s="135">
        <f>IFERROR(VLOOKUP(C13,TD!$B$32:$F$36,4,0)," ")</f>
        <v>20240207</v>
      </c>
      <c r="S13" s="52" t="s">
        <v>185</v>
      </c>
      <c r="T13" s="135" t="str">
        <f>IFERROR(VLOOKUP(S13,TD!$J$33:$K$43,2,0)," ")</f>
        <v>Infraestructura física, mantenimiento y dotación (Sedes construidas, mantenidas reforzadas)</v>
      </c>
      <c r="U13" s="137" t="str">
        <f>CONCATENATE(S13,"-",T13)</f>
        <v>08-Infraestructura física, mantenimiento y dotación (Sedes construidas, mantenidas reforzadas)</v>
      </c>
      <c r="V13" s="52" t="s">
        <v>238</v>
      </c>
      <c r="W13" s="135" t="str">
        <f>IFERROR(VLOOKUP(V13,TD!$N$33:$O$45,2,0)," ")</f>
        <v>Sedes mantenidas</v>
      </c>
      <c r="X13" s="137" t="str">
        <f t="shared" si="0"/>
        <v>016_Sedes mantenidas</v>
      </c>
      <c r="Y13" s="137" t="str">
        <f t="shared" si="1"/>
        <v>08-Infraestructura física, mantenimiento y dotación (Sedes construidas, mantenidas reforzadas) 016_Sedes mantenidas</v>
      </c>
      <c r="Z13" s="135" t="str">
        <f>CONCATENATE(P13,Q13,R13,S13,V13)</f>
        <v>O23011745992024020708016</v>
      </c>
      <c r="AA13" s="135" t="str">
        <f>IFERROR(VLOOKUP(Y13,TD!$K$46:$L$64,2,0)," ")</f>
        <v>PM/0131/0108/45990160207</v>
      </c>
      <c r="AB13" s="55" t="s">
        <v>138</v>
      </c>
      <c r="AC13" s="136" t="s">
        <v>204</v>
      </c>
    </row>
    <row r="14" spans="2:29" s="28" customFormat="1" ht="71.5" customHeight="1" x14ac:dyDescent="0.2">
      <c r="B14" s="79">
        <v>20250004</v>
      </c>
      <c r="C14" s="51" t="s">
        <v>208</v>
      </c>
      <c r="D14" s="133" t="s">
        <v>163</v>
      </c>
      <c r="E14" s="52" t="s">
        <v>350</v>
      </c>
      <c r="F14" s="133" t="s">
        <v>353</v>
      </c>
      <c r="G14" s="133" t="s">
        <v>155</v>
      </c>
      <c r="H14" s="100">
        <v>80111600</v>
      </c>
      <c r="I14" s="134">
        <v>1</v>
      </c>
      <c r="J14" s="134">
        <v>10</v>
      </c>
      <c r="K14" s="54">
        <v>0</v>
      </c>
      <c r="L14" s="55">
        <v>46285827</v>
      </c>
      <c r="M14" s="133" t="s">
        <v>516</v>
      </c>
      <c r="N14" s="55" t="s">
        <v>113</v>
      </c>
      <c r="O14" s="52" t="s">
        <v>219</v>
      </c>
      <c r="P14" s="135" t="str">
        <f>IFERROR(VLOOKUP(C14,TD!$B$32:$F$36,2,0)," ")</f>
        <v>O230117</v>
      </c>
      <c r="Q14" s="135" t="str">
        <f>IFERROR(VLOOKUP(C14,TD!$B$32:$F$36,3,0)," ")</f>
        <v>4599</v>
      </c>
      <c r="R14" s="135">
        <f>IFERROR(VLOOKUP(C14,TD!$B$32:$F$36,4,0)," ")</f>
        <v>20240207</v>
      </c>
      <c r="S14" s="52" t="s">
        <v>185</v>
      </c>
      <c r="T14" s="135" t="str">
        <f>IFERROR(VLOOKUP(S14,TD!$J$33:$K$43,2,0)," ")</f>
        <v>Infraestructura física, mantenimiento y dotación (Sedes construidas, mantenidas reforzadas)</v>
      </c>
      <c r="U14" s="137" t="str">
        <f>CONCATENATE(S14,"-",T14)</f>
        <v>08-Infraestructura física, mantenimiento y dotación (Sedes construidas, mantenidas reforzadas)</v>
      </c>
      <c r="V14" s="52" t="s">
        <v>238</v>
      </c>
      <c r="W14" s="135" t="str">
        <f>IFERROR(VLOOKUP(V14,TD!$N$33:$O$45,2,0)," ")</f>
        <v>Sedes mantenidas</v>
      </c>
      <c r="X14" s="137" t="str">
        <f t="shared" si="0"/>
        <v>016_Sedes mantenidas</v>
      </c>
      <c r="Y14" s="137" t="str">
        <f t="shared" si="1"/>
        <v>08-Infraestructura física, mantenimiento y dotación (Sedes construidas, mantenidas reforzadas) 016_Sedes mantenidas</v>
      </c>
      <c r="Z14" s="135" t="str">
        <f>CONCATENATE(P14,Q14,R14,S14,V14)</f>
        <v>O23011745992024020708016</v>
      </c>
      <c r="AA14" s="135" t="str">
        <f>IFERROR(VLOOKUP(Y14,TD!$K$46:$L$64,2,0)," ")</f>
        <v>PM/0131/0108/45990160207</v>
      </c>
      <c r="AB14" s="55" t="s">
        <v>138</v>
      </c>
      <c r="AC14" s="136" t="s">
        <v>204</v>
      </c>
    </row>
    <row r="15" spans="2:29" s="28" customFormat="1" ht="71.5" customHeight="1" x14ac:dyDescent="0.2">
      <c r="B15" s="79">
        <v>20250005</v>
      </c>
      <c r="C15" s="51" t="s">
        <v>208</v>
      </c>
      <c r="D15" s="133" t="s">
        <v>163</v>
      </c>
      <c r="E15" s="52" t="s">
        <v>350</v>
      </c>
      <c r="F15" s="133" t="s">
        <v>354</v>
      </c>
      <c r="G15" s="133" t="s">
        <v>156</v>
      </c>
      <c r="H15" s="100">
        <v>80111600</v>
      </c>
      <c r="I15" s="134">
        <v>1</v>
      </c>
      <c r="J15" s="134">
        <v>10</v>
      </c>
      <c r="K15" s="54">
        <v>0</v>
      </c>
      <c r="L15" s="55">
        <v>38240074</v>
      </c>
      <c r="M15" s="133" t="s">
        <v>516</v>
      </c>
      <c r="N15" s="55" t="s">
        <v>113</v>
      </c>
      <c r="O15" s="52" t="s">
        <v>219</v>
      </c>
      <c r="P15" s="135" t="str">
        <f>IFERROR(VLOOKUP(C15,TD!$B$32:$F$36,2,0)," ")</f>
        <v>O230117</v>
      </c>
      <c r="Q15" s="135" t="str">
        <f>IFERROR(VLOOKUP(C15,TD!$B$32:$F$36,3,0)," ")</f>
        <v>4599</v>
      </c>
      <c r="R15" s="135">
        <f>IFERROR(VLOOKUP(C15,TD!$B$32:$F$36,4,0)," ")</f>
        <v>20240207</v>
      </c>
      <c r="S15" s="52" t="s">
        <v>185</v>
      </c>
      <c r="T15" s="135" t="str">
        <f>IFERROR(VLOOKUP(S15,TD!$J$33:$K$43,2,0)," ")</f>
        <v>Infraestructura física, mantenimiento y dotación (Sedes construidas, mantenidas reforzadas)</v>
      </c>
      <c r="U15" s="137" t="str">
        <f>CONCATENATE(S15,"-",T15)</f>
        <v>08-Infraestructura física, mantenimiento y dotación (Sedes construidas, mantenidas reforzadas)</v>
      </c>
      <c r="V15" s="52" t="s">
        <v>238</v>
      </c>
      <c r="W15" s="135" t="str">
        <f>IFERROR(VLOOKUP(V15,TD!$N$33:$O$45,2,0)," ")</f>
        <v>Sedes mantenidas</v>
      </c>
      <c r="X15" s="137" t="str">
        <f t="shared" si="0"/>
        <v>016_Sedes mantenidas</v>
      </c>
      <c r="Y15" s="137" t="str">
        <f t="shared" si="1"/>
        <v>08-Infraestructura física, mantenimiento y dotación (Sedes construidas, mantenidas reforzadas) 016_Sedes mantenidas</v>
      </c>
      <c r="Z15" s="135" t="str">
        <f>CONCATENATE(P15,Q15,R15,S15,V15)</f>
        <v>O23011745992024020708016</v>
      </c>
      <c r="AA15" s="135" t="str">
        <f>IFERROR(VLOOKUP(Y15,TD!$K$46:$L$64,2,0)," ")</f>
        <v>PM/0131/0108/45990160207</v>
      </c>
      <c r="AB15" s="55" t="s">
        <v>138</v>
      </c>
      <c r="AC15" s="136" t="s">
        <v>204</v>
      </c>
    </row>
    <row r="16" spans="2:29" s="28" customFormat="1" ht="71.5" customHeight="1" x14ac:dyDescent="0.2">
      <c r="B16" s="79">
        <v>20250006</v>
      </c>
      <c r="C16" s="51" t="s">
        <v>208</v>
      </c>
      <c r="D16" s="133" t="s">
        <v>164</v>
      </c>
      <c r="E16" s="52" t="s">
        <v>392</v>
      </c>
      <c r="F16" s="133" t="s">
        <v>501</v>
      </c>
      <c r="G16" s="133" t="s">
        <v>155</v>
      </c>
      <c r="H16" s="100">
        <v>80111600</v>
      </c>
      <c r="I16" s="134">
        <v>2</v>
      </c>
      <c r="J16" s="134">
        <v>11</v>
      </c>
      <c r="K16" s="54">
        <v>0</v>
      </c>
      <c r="L16" s="55">
        <v>110000000</v>
      </c>
      <c r="M16" s="133" t="s">
        <v>516</v>
      </c>
      <c r="N16" s="55" t="s">
        <v>113</v>
      </c>
      <c r="O16" s="52" t="s">
        <v>219</v>
      </c>
      <c r="P16" s="135" t="str">
        <f>IFERROR(VLOOKUP(C16,TD!$B$32:$F$36,2,0)," ")</f>
        <v>O230117</v>
      </c>
      <c r="Q16" s="135" t="str">
        <f>IFERROR(VLOOKUP(C16,TD!$B$32:$F$36,3,0)," ")</f>
        <v>4599</v>
      </c>
      <c r="R16" s="135">
        <f>IFERROR(VLOOKUP(C16,TD!$B$32:$F$36,4,0)," ")</f>
        <v>20240207</v>
      </c>
      <c r="S16" s="52" t="s">
        <v>185</v>
      </c>
      <c r="T16" s="135" t="str">
        <f>IFERROR(VLOOKUP(S16,TD!$J$33:$K$43,2,0)," ")</f>
        <v>Infraestructura física, mantenimiento y dotación (Sedes construidas, mantenidas reforzadas)</v>
      </c>
      <c r="U16" s="137" t="str">
        <f t="shared" ref="U16:U71" si="2">CONCATENATE(S16,"-",T16)</f>
        <v>08-Infraestructura física, mantenimiento y dotación (Sedes construidas, mantenidas reforzadas)</v>
      </c>
      <c r="V16" s="52" t="s">
        <v>238</v>
      </c>
      <c r="W16" s="135" t="str">
        <f>IFERROR(VLOOKUP(V16,TD!$N$33:$O$45,2,0)," ")</f>
        <v>Sedes mantenidas</v>
      </c>
      <c r="X16" s="137" t="str">
        <f t="shared" si="0"/>
        <v>016_Sedes mantenidas</v>
      </c>
      <c r="Y16" s="137" t="str">
        <f t="shared" si="1"/>
        <v>08-Infraestructura física, mantenimiento y dotación (Sedes construidas, mantenidas reforzadas) 016_Sedes mantenidas</v>
      </c>
      <c r="Z16" s="135" t="str">
        <f t="shared" ref="Z16:Z71" si="3">CONCATENATE(P16,Q16,R16,S16,V16)</f>
        <v>O23011745992024020708016</v>
      </c>
      <c r="AA16" s="135" t="str">
        <f>IFERROR(VLOOKUP(Y16,TD!$K$46:$L$64,2,0)," ")</f>
        <v>PM/0131/0108/45990160207</v>
      </c>
      <c r="AB16" s="55" t="s">
        <v>138</v>
      </c>
      <c r="AC16" s="136" t="s">
        <v>204</v>
      </c>
    </row>
    <row r="17" spans="2:29" s="28" customFormat="1" ht="71.5" customHeight="1" x14ac:dyDescent="0.2">
      <c r="B17" s="79">
        <v>20250007</v>
      </c>
      <c r="C17" s="51" t="s">
        <v>208</v>
      </c>
      <c r="D17" s="133" t="s">
        <v>164</v>
      </c>
      <c r="E17" s="52" t="s">
        <v>392</v>
      </c>
      <c r="F17" s="133" t="s">
        <v>501</v>
      </c>
      <c r="G17" s="133" t="s">
        <v>155</v>
      </c>
      <c r="H17" s="100">
        <v>80111600</v>
      </c>
      <c r="I17" s="134">
        <v>2</v>
      </c>
      <c r="J17" s="134">
        <v>11</v>
      </c>
      <c r="K17" s="54">
        <v>0</v>
      </c>
      <c r="L17" s="55">
        <v>110000000</v>
      </c>
      <c r="M17" s="133" t="s">
        <v>516</v>
      </c>
      <c r="N17" s="55" t="s">
        <v>113</v>
      </c>
      <c r="O17" s="52" t="s">
        <v>219</v>
      </c>
      <c r="P17" s="135" t="str">
        <f>IFERROR(VLOOKUP(C17,TD!$B$32:$F$36,2,0)," ")</f>
        <v>O230117</v>
      </c>
      <c r="Q17" s="135" t="str">
        <f>IFERROR(VLOOKUP(C17,TD!$B$32:$F$36,3,0)," ")</f>
        <v>4599</v>
      </c>
      <c r="R17" s="135">
        <f>IFERROR(VLOOKUP(C17,TD!$B$32:$F$36,4,0)," ")</f>
        <v>20240207</v>
      </c>
      <c r="S17" s="52" t="s">
        <v>185</v>
      </c>
      <c r="T17" s="135" t="str">
        <f>IFERROR(VLOOKUP(S17,TD!$J$33:$K$43,2,0)," ")</f>
        <v>Infraestructura física, mantenimiento y dotación (Sedes construidas, mantenidas reforzadas)</v>
      </c>
      <c r="U17" s="137" t="str">
        <f t="shared" si="2"/>
        <v>08-Infraestructura física, mantenimiento y dotación (Sedes construidas, mantenidas reforzadas)</v>
      </c>
      <c r="V17" s="52" t="s">
        <v>238</v>
      </c>
      <c r="W17" s="135" t="str">
        <f>IFERROR(VLOOKUP(V17,TD!$N$33:$O$45,2,0)," ")</f>
        <v>Sedes mantenidas</v>
      </c>
      <c r="X17" s="137" t="str">
        <f t="shared" si="0"/>
        <v>016_Sedes mantenidas</v>
      </c>
      <c r="Y17" s="137" t="str">
        <f t="shared" si="1"/>
        <v>08-Infraestructura física, mantenimiento y dotación (Sedes construidas, mantenidas reforzadas) 016_Sedes mantenidas</v>
      </c>
      <c r="Z17" s="135" t="str">
        <f t="shared" si="3"/>
        <v>O23011745992024020708016</v>
      </c>
      <c r="AA17" s="135" t="str">
        <f>IFERROR(VLOOKUP(Y17,TD!$K$46:$L$64,2,0)," ")</f>
        <v>PM/0131/0108/45990160207</v>
      </c>
      <c r="AB17" s="55" t="s">
        <v>138</v>
      </c>
      <c r="AC17" s="136" t="s">
        <v>204</v>
      </c>
    </row>
    <row r="18" spans="2:29" s="28" customFormat="1" ht="71.5" customHeight="1" x14ac:dyDescent="0.2">
      <c r="B18" s="79">
        <v>20250008</v>
      </c>
      <c r="C18" s="51" t="s">
        <v>208</v>
      </c>
      <c r="D18" s="133" t="s">
        <v>164</v>
      </c>
      <c r="E18" s="52" t="s">
        <v>392</v>
      </c>
      <c r="F18" s="133" t="s">
        <v>502</v>
      </c>
      <c r="G18" s="133" t="s">
        <v>155</v>
      </c>
      <c r="H18" s="100">
        <v>80111600</v>
      </c>
      <c r="I18" s="134">
        <v>2</v>
      </c>
      <c r="J18" s="134">
        <v>11</v>
      </c>
      <c r="K18" s="54">
        <v>0</v>
      </c>
      <c r="L18" s="55">
        <v>88000000</v>
      </c>
      <c r="M18" s="133" t="s">
        <v>516</v>
      </c>
      <c r="N18" s="55" t="s">
        <v>113</v>
      </c>
      <c r="O18" s="52" t="s">
        <v>219</v>
      </c>
      <c r="P18" s="135" t="str">
        <f>IFERROR(VLOOKUP(C18,TD!$B$32:$F$36,2,0)," ")</f>
        <v>O230117</v>
      </c>
      <c r="Q18" s="135" t="str">
        <f>IFERROR(VLOOKUP(C18,TD!$B$32:$F$36,3,0)," ")</f>
        <v>4599</v>
      </c>
      <c r="R18" s="135">
        <f>IFERROR(VLOOKUP(C18,TD!$B$32:$F$36,4,0)," ")</f>
        <v>20240207</v>
      </c>
      <c r="S18" s="52" t="s">
        <v>185</v>
      </c>
      <c r="T18" s="135" t="str">
        <f>IFERROR(VLOOKUP(S18,TD!$J$33:$K$43,2,0)," ")</f>
        <v>Infraestructura física, mantenimiento y dotación (Sedes construidas, mantenidas reforzadas)</v>
      </c>
      <c r="U18" s="137" t="str">
        <f t="shared" si="2"/>
        <v>08-Infraestructura física, mantenimiento y dotación (Sedes construidas, mantenidas reforzadas)</v>
      </c>
      <c r="V18" s="52" t="s">
        <v>238</v>
      </c>
      <c r="W18" s="135" t="str">
        <f>IFERROR(VLOOKUP(V18,TD!$N$33:$O$45,2,0)," ")</f>
        <v>Sedes mantenidas</v>
      </c>
      <c r="X18" s="137" t="str">
        <f t="shared" si="0"/>
        <v>016_Sedes mantenidas</v>
      </c>
      <c r="Y18" s="137" t="str">
        <f t="shared" si="1"/>
        <v>08-Infraestructura física, mantenimiento y dotación (Sedes construidas, mantenidas reforzadas) 016_Sedes mantenidas</v>
      </c>
      <c r="Z18" s="135" t="str">
        <f t="shared" si="3"/>
        <v>O23011745992024020708016</v>
      </c>
      <c r="AA18" s="135" t="str">
        <f>IFERROR(VLOOKUP(Y18,TD!$K$46:$L$64,2,0)," ")</f>
        <v>PM/0131/0108/45990160207</v>
      </c>
      <c r="AB18" s="55" t="s">
        <v>138</v>
      </c>
      <c r="AC18" s="136" t="s">
        <v>204</v>
      </c>
    </row>
    <row r="19" spans="2:29" s="28" customFormat="1" ht="71.5" customHeight="1" x14ac:dyDescent="0.2">
      <c r="B19" s="79">
        <v>20250009</v>
      </c>
      <c r="C19" s="51" t="s">
        <v>208</v>
      </c>
      <c r="D19" s="133" t="s">
        <v>164</v>
      </c>
      <c r="E19" s="52" t="s">
        <v>392</v>
      </c>
      <c r="F19" s="133" t="s">
        <v>503</v>
      </c>
      <c r="G19" s="133" t="s">
        <v>155</v>
      </c>
      <c r="H19" s="100">
        <v>80111600</v>
      </c>
      <c r="I19" s="134">
        <v>2</v>
      </c>
      <c r="J19" s="134">
        <v>11</v>
      </c>
      <c r="K19" s="54">
        <v>0</v>
      </c>
      <c r="L19" s="55">
        <v>99000000</v>
      </c>
      <c r="M19" s="133" t="s">
        <v>516</v>
      </c>
      <c r="N19" s="55" t="s">
        <v>113</v>
      </c>
      <c r="O19" s="52" t="s">
        <v>219</v>
      </c>
      <c r="P19" s="135" t="str">
        <f>IFERROR(VLOOKUP(C19,TD!$B$32:$F$36,2,0)," ")</f>
        <v>O230117</v>
      </c>
      <c r="Q19" s="135" t="str">
        <f>IFERROR(VLOOKUP(C19,TD!$B$32:$F$36,3,0)," ")</f>
        <v>4599</v>
      </c>
      <c r="R19" s="135">
        <f>IFERROR(VLOOKUP(C19,TD!$B$32:$F$36,4,0)," ")</f>
        <v>20240207</v>
      </c>
      <c r="S19" s="52" t="s">
        <v>185</v>
      </c>
      <c r="T19" s="135" t="str">
        <f>IFERROR(VLOOKUP(S19,TD!$J$33:$K$43,2,0)," ")</f>
        <v>Infraestructura física, mantenimiento y dotación (Sedes construidas, mantenidas reforzadas)</v>
      </c>
      <c r="U19" s="137" t="str">
        <f t="shared" si="2"/>
        <v>08-Infraestructura física, mantenimiento y dotación (Sedes construidas, mantenidas reforzadas)</v>
      </c>
      <c r="V19" s="52" t="s">
        <v>238</v>
      </c>
      <c r="W19" s="135" t="str">
        <f>IFERROR(VLOOKUP(V19,TD!$N$33:$O$45,2,0)," ")</f>
        <v>Sedes mantenidas</v>
      </c>
      <c r="X19" s="137" t="str">
        <f t="shared" si="0"/>
        <v>016_Sedes mantenidas</v>
      </c>
      <c r="Y19" s="137" t="str">
        <f t="shared" si="1"/>
        <v>08-Infraestructura física, mantenimiento y dotación (Sedes construidas, mantenidas reforzadas) 016_Sedes mantenidas</v>
      </c>
      <c r="Z19" s="135" t="str">
        <f t="shared" si="3"/>
        <v>O23011745992024020708016</v>
      </c>
      <c r="AA19" s="135" t="str">
        <f>IFERROR(VLOOKUP(Y19,TD!$K$46:$L$64,2,0)," ")</f>
        <v>PM/0131/0108/45990160207</v>
      </c>
      <c r="AB19" s="55" t="s">
        <v>138</v>
      </c>
      <c r="AC19" s="136" t="s">
        <v>204</v>
      </c>
    </row>
    <row r="20" spans="2:29" s="28" customFormat="1" ht="71.5" customHeight="1" x14ac:dyDescent="0.2">
      <c r="B20" s="79">
        <v>20250010</v>
      </c>
      <c r="C20" s="51" t="s">
        <v>208</v>
      </c>
      <c r="D20" s="133" t="s">
        <v>164</v>
      </c>
      <c r="E20" s="52" t="s">
        <v>392</v>
      </c>
      <c r="F20" s="133" t="s">
        <v>504</v>
      </c>
      <c r="G20" s="133" t="s">
        <v>155</v>
      </c>
      <c r="H20" s="100">
        <v>80111600</v>
      </c>
      <c r="I20" s="134">
        <v>2</v>
      </c>
      <c r="J20" s="134">
        <v>11</v>
      </c>
      <c r="K20" s="54">
        <v>0</v>
      </c>
      <c r="L20" s="55">
        <v>61300000</v>
      </c>
      <c r="M20" s="133" t="s">
        <v>516</v>
      </c>
      <c r="N20" s="55" t="s">
        <v>113</v>
      </c>
      <c r="O20" s="52" t="s">
        <v>219</v>
      </c>
      <c r="P20" s="135" t="str">
        <f>IFERROR(VLOOKUP(C20,TD!$B$32:$F$36,2,0)," ")</f>
        <v>O230117</v>
      </c>
      <c r="Q20" s="135" t="str">
        <f>IFERROR(VLOOKUP(C20,TD!$B$32:$F$36,3,0)," ")</f>
        <v>4599</v>
      </c>
      <c r="R20" s="135">
        <f>IFERROR(VLOOKUP(C20,TD!$B$32:$F$36,4,0)," ")</f>
        <v>20240207</v>
      </c>
      <c r="S20" s="52" t="s">
        <v>185</v>
      </c>
      <c r="T20" s="135" t="str">
        <f>IFERROR(VLOOKUP(S20,TD!$J$33:$K$43,2,0)," ")</f>
        <v>Infraestructura física, mantenimiento y dotación (Sedes construidas, mantenidas reforzadas)</v>
      </c>
      <c r="U20" s="137" t="str">
        <f t="shared" si="2"/>
        <v>08-Infraestructura física, mantenimiento y dotación (Sedes construidas, mantenidas reforzadas)</v>
      </c>
      <c r="V20" s="52" t="s">
        <v>238</v>
      </c>
      <c r="W20" s="135" t="str">
        <f>IFERROR(VLOOKUP(V20,TD!$N$33:$O$45,2,0)," ")</f>
        <v>Sedes mantenidas</v>
      </c>
      <c r="X20" s="137" t="str">
        <f t="shared" si="0"/>
        <v>016_Sedes mantenidas</v>
      </c>
      <c r="Y20" s="137" t="str">
        <f t="shared" si="1"/>
        <v>08-Infraestructura física, mantenimiento y dotación (Sedes construidas, mantenidas reforzadas) 016_Sedes mantenidas</v>
      </c>
      <c r="Z20" s="135" t="str">
        <f t="shared" si="3"/>
        <v>O23011745992024020708016</v>
      </c>
      <c r="AA20" s="135" t="str">
        <f>IFERROR(VLOOKUP(Y20,TD!$K$46:$L$64,2,0)," ")</f>
        <v>PM/0131/0108/45990160207</v>
      </c>
      <c r="AB20" s="55" t="s">
        <v>138</v>
      </c>
      <c r="AC20" s="136" t="s">
        <v>204</v>
      </c>
    </row>
    <row r="21" spans="2:29" s="28" customFormat="1" ht="71.5" customHeight="1" x14ac:dyDescent="0.2">
      <c r="B21" s="79">
        <v>20250011</v>
      </c>
      <c r="C21" s="51" t="s">
        <v>208</v>
      </c>
      <c r="D21" s="133" t="s">
        <v>164</v>
      </c>
      <c r="E21" s="52" t="s">
        <v>392</v>
      </c>
      <c r="F21" s="133" t="s">
        <v>505</v>
      </c>
      <c r="G21" s="133" t="s">
        <v>155</v>
      </c>
      <c r="H21" s="100">
        <v>80111600</v>
      </c>
      <c r="I21" s="134">
        <v>2</v>
      </c>
      <c r="J21" s="134">
        <v>11</v>
      </c>
      <c r="K21" s="54">
        <v>0</v>
      </c>
      <c r="L21" s="55">
        <v>121000000</v>
      </c>
      <c r="M21" s="133" t="s">
        <v>516</v>
      </c>
      <c r="N21" s="55" t="s">
        <v>113</v>
      </c>
      <c r="O21" s="52" t="s">
        <v>219</v>
      </c>
      <c r="P21" s="135" t="str">
        <f>IFERROR(VLOOKUP(C21,TD!$B$32:$F$36,2,0)," ")</f>
        <v>O230117</v>
      </c>
      <c r="Q21" s="135" t="str">
        <f>IFERROR(VLOOKUP(C21,TD!$B$32:$F$36,3,0)," ")</f>
        <v>4599</v>
      </c>
      <c r="R21" s="135">
        <f>IFERROR(VLOOKUP(C21,TD!$B$32:$F$36,4,0)," ")</f>
        <v>20240207</v>
      </c>
      <c r="S21" s="52" t="s">
        <v>185</v>
      </c>
      <c r="T21" s="135" t="str">
        <f>IFERROR(VLOOKUP(S21,TD!$J$33:$K$43,2,0)," ")</f>
        <v>Infraestructura física, mantenimiento y dotación (Sedes construidas, mantenidas reforzadas)</v>
      </c>
      <c r="U21" s="137" t="str">
        <f t="shared" si="2"/>
        <v>08-Infraestructura física, mantenimiento y dotación (Sedes construidas, mantenidas reforzadas)</v>
      </c>
      <c r="V21" s="52" t="s">
        <v>238</v>
      </c>
      <c r="W21" s="135" t="str">
        <f>IFERROR(VLOOKUP(V21,TD!$N$33:$O$45,2,0)," ")</f>
        <v>Sedes mantenidas</v>
      </c>
      <c r="X21" s="137" t="str">
        <f t="shared" si="0"/>
        <v>016_Sedes mantenidas</v>
      </c>
      <c r="Y21" s="137" t="str">
        <f t="shared" si="1"/>
        <v>08-Infraestructura física, mantenimiento y dotación (Sedes construidas, mantenidas reforzadas) 016_Sedes mantenidas</v>
      </c>
      <c r="Z21" s="135" t="str">
        <f t="shared" si="3"/>
        <v>O23011745992024020708016</v>
      </c>
      <c r="AA21" s="135" t="str">
        <f>IFERROR(VLOOKUP(Y21,TD!$K$46:$L$64,2,0)," ")</f>
        <v>PM/0131/0108/45990160207</v>
      </c>
      <c r="AB21" s="55" t="s">
        <v>138</v>
      </c>
      <c r="AC21" s="136" t="s">
        <v>204</v>
      </c>
    </row>
    <row r="22" spans="2:29" s="28" customFormat="1" ht="71.5" customHeight="1" x14ac:dyDescent="0.2">
      <c r="B22" s="79">
        <v>20250012</v>
      </c>
      <c r="C22" s="51" t="s">
        <v>208</v>
      </c>
      <c r="D22" s="133" t="s">
        <v>164</v>
      </c>
      <c r="E22" s="52" t="s">
        <v>392</v>
      </c>
      <c r="F22" s="133" t="s">
        <v>506</v>
      </c>
      <c r="G22" s="133" t="s">
        <v>155</v>
      </c>
      <c r="H22" s="100">
        <v>80111600</v>
      </c>
      <c r="I22" s="134">
        <v>2</v>
      </c>
      <c r="J22" s="134">
        <v>11</v>
      </c>
      <c r="K22" s="54">
        <v>0</v>
      </c>
      <c r="L22" s="55">
        <v>93500000</v>
      </c>
      <c r="M22" s="133" t="s">
        <v>516</v>
      </c>
      <c r="N22" s="55" t="s">
        <v>113</v>
      </c>
      <c r="O22" s="52" t="s">
        <v>219</v>
      </c>
      <c r="P22" s="135" t="str">
        <f>IFERROR(VLOOKUP(C22,TD!$B$32:$F$36,2,0)," ")</f>
        <v>O230117</v>
      </c>
      <c r="Q22" s="135" t="str">
        <f>IFERROR(VLOOKUP(C22,TD!$B$32:$F$36,3,0)," ")</f>
        <v>4599</v>
      </c>
      <c r="R22" s="135">
        <f>IFERROR(VLOOKUP(C22,TD!$B$32:$F$36,4,0)," ")</f>
        <v>20240207</v>
      </c>
      <c r="S22" s="52" t="s">
        <v>185</v>
      </c>
      <c r="T22" s="135" t="str">
        <f>IFERROR(VLOOKUP(S22,TD!$J$33:$K$43,2,0)," ")</f>
        <v>Infraestructura física, mantenimiento y dotación (Sedes construidas, mantenidas reforzadas)</v>
      </c>
      <c r="U22" s="137" t="str">
        <f t="shared" si="2"/>
        <v>08-Infraestructura física, mantenimiento y dotación (Sedes construidas, mantenidas reforzadas)</v>
      </c>
      <c r="V22" s="52" t="s">
        <v>238</v>
      </c>
      <c r="W22" s="135" t="str">
        <f>IFERROR(VLOOKUP(V22,TD!$N$33:$O$45,2,0)," ")</f>
        <v>Sedes mantenidas</v>
      </c>
      <c r="X22" s="137" t="str">
        <f t="shared" si="0"/>
        <v>016_Sedes mantenidas</v>
      </c>
      <c r="Y22" s="137" t="str">
        <f t="shared" si="1"/>
        <v>08-Infraestructura física, mantenimiento y dotación (Sedes construidas, mantenidas reforzadas) 016_Sedes mantenidas</v>
      </c>
      <c r="Z22" s="135" t="str">
        <f t="shared" si="3"/>
        <v>O23011745992024020708016</v>
      </c>
      <c r="AA22" s="135" t="str">
        <f>IFERROR(VLOOKUP(Y22,TD!$K$46:$L$64,2,0)," ")</f>
        <v>PM/0131/0108/45990160207</v>
      </c>
      <c r="AB22" s="55" t="s">
        <v>138</v>
      </c>
      <c r="AC22" s="136" t="s">
        <v>204</v>
      </c>
    </row>
    <row r="23" spans="2:29" s="28" customFormat="1" ht="71.5" customHeight="1" x14ac:dyDescent="0.2">
      <c r="B23" s="79">
        <v>20250013</v>
      </c>
      <c r="C23" s="51" t="s">
        <v>208</v>
      </c>
      <c r="D23" s="133" t="s">
        <v>164</v>
      </c>
      <c r="E23" s="52" t="s">
        <v>392</v>
      </c>
      <c r="F23" s="133" t="s">
        <v>506</v>
      </c>
      <c r="G23" s="133" t="s">
        <v>155</v>
      </c>
      <c r="H23" s="100">
        <v>80111600</v>
      </c>
      <c r="I23" s="134">
        <v>2</v>
      </c>
      <c r="J23" s="134">
        <v>11</v>
      </c>
      <c r="K23" s="54">
        <v>0</v>
      </c>
      <c r="L23" s="55">
        <v>93500000</v>
      </c>
      <c r="M23" s="133" t="s">
        <v>516</v>
      </c>
      <c r="N23" s="55" t="s">
        <v>113</v>
      </c>
      <c r="O23" s="52" t="s">
        <v>219</v>
      </c>
      <c r="P23" s="135" t="str">
        <f>IFERROR(VLOOKUP(C23,TD!$B$32:$F$36,2,0)," ")</f>
        <v>O230117</v>
      </c>
      <c r="Q23" s="135" t="str">
        <f>IFERROR(VLOOKUP(C23,TD!$B$32:$F$36,3,0)," ")</f>
        <v>4599</v>
      </c>
      <c r="R23" s="135">
        <f>IFERROR(VLOOKUP(C23,TD!$B$32:$F$36,4,0)," ")</f>
        <v>20240207</v>
      </c>
      <c r="S23" s="52" t="s">
        <v>185</v>
      </c>
      <c r="T23" s="135" t="str">
        <f>IFERROR(VLOOKUP(S23,TD!$J$33:$K$43,2,0)," ")</f>
        <v>Infraestructura física, mantenimiento y dotación (Sedes construidas, mantenidas reforzadas)</v>
      </c>
      <c r="U23" s="137" t="str">
        <f t="shared" si="2"/>
        <v>08-Infraestructura física, mantenimiento y dotación (Sedes construidas, mantenidas reforzadas)</v>
      </c>
      <c r="V23" s="52" t="s">
        <v>238</v>
      </c>
      <c r="W23" s="135" t="str">
        <f>IFERROR(VLOOKUP(V23,TD!$N$33:$O$45,2,0)," ")</f>
        <v>Sedes mantenidas</v>
      </c>
      <c r="X23" s="137" t="str">
        <f t="shared" si="0"/>
        <v>016_Sedes mantenidas</v>
      </c>
      <c r="Y23" s="137" t="str">
        <f t="shared" si="1"/>
        <v>08-Infraestructura física, mantenimiento y dotación (Sedes construidas, mantenidas reforzadas) 016_Sedes mantenidas</v>
      </c>
      <c r="Z23" s="135" t="str">
        <f t="shared" si="3"/>
        <v>O23011745992024020708016</v>
      </c>
      <c r="AA23" s="135" t="str">
        <f>IFERROR(VLOOKUP(Y23,TD!$K$46:$L$64,2,0)," ")</f>
        <v>PM/0131/0108/45990160207</v>
      </c>
      <c r="AB23" s="55" t="s">
        <v>138</v>
      </c>
      <c r="AC23" s="136" t="s">
        <v>204</v>
      </c>
    </row>
    <row r="24" spans="2:29" s="28" customFormat="1" ht="71.5" customHeight="1" x14ac:dyDescent="0.2">
      <c r="B24" s="79">
        <v>20250014</v>
      </c>
      <c r="C24" s="51" t="s">
        <v>208</v>
      </c>
      <c r="D24" s="133" t="s">
        <v>164</v>
      </c>
      <c r="E24" s="52" t="s">
        <v>392</v>
      </c>
      <c r="F24" s="133" t="s">
        <v>506</v>
      </c>
      <c r="G24" s="133" t="s">
        <v>155</v>
      </c>
      <c r="H24" s="100">
        <v>80111600</v>
      </c>
      <c r="I24" s="134">
        <v>2</v>
      </c>
      <c r="J24" s="134">
        <v>11</v>
      </c>
      <c r="K24" s="54">
        <v>0</v>
      </c>
      <c r="L24" s="55">
        <v>93500000</v>
      </c>
      <c r="M24" s="133" t="s">
        <v>516</v>
      </c>
      <c r="N24" s="55" t="s">
        <v>113</v>
      </c>
      <c r="O24" s="52" t="s">
        <v>219</v>
      </c>
      <c r="P24" s="135" t="str">
        <f>IFERROR(VLOOKUP(C24,TD!$B$32:$F$36,2,0)," ")</f>
        <v>O230117</v>
      </c>
      <c r="Q24" s="135" t="str">
        <f>IFERROR(VLOOKUP(C24,TD!$B$32:$F$36,3,0)," ")</f>
        <v>4599</v>
      </c>
      <c r="R24" s="135">
        <f>IFERROR(VLOOKUP(C24,TD!$B$32:$F$36,4,0)," ")</f>
        <v>20240207</v>
      </c>
      <c r="S24" s="52" t="s">
        <v>185</v>
      </c>
      <c r="T24" s="135" t="str">
        <f>IFERROR(VLOOKUP(S24,TD!$J$33:$K$43,2,0)," ")</f>
        <v>Infraestructura física, mantenimiento y dotación (Sedes construidas, mantenidas reforzadas)</v>
      </c>
      <c r="U24" s="137" t="str">
        <f t="shared" si="2"/>
        <v>08-Infraestructura física, mantenimiento y dotación (Sedes construidas, mantenidas reforzadas)</v>
      </c>
      <c r="V24" s="52" t="s">
        <v>238</v>
      </c>
      <c r="W24" s="135" t="str">
        <f>IFERROR(VLOOKUP(V24,TD!$N$33:$O$45,2,0)," ")</f>
        <v>Sedes mantenidas</v>
      </c>
      <c r="X24" s="137" t="str">
        <f t="shared" si="0"/>
        <v>016_Sedes mantenidas</v>
      </c>
      <c r="Y24" s="137" t="str">
        <f t="shared" si="1"/>
        <v>08-Infraestructura física, mantenimiento y dotación (Sedes construidas, mantenidas reforzadas) 016_Sedes mantenidas</v>
      </c>
      <c r="Z24" s="135" t="str">
        <f t="shared" si="3"/>
        <v>O23011745992024020708016</v>
      </c>
      <c r="AA24" s="135" t="str">
        <f>IFERROR(VLOOKUP(Y24,TD!$K$46:$L$64,2,0)," ")</f>
        <v>PM/0131/0108/45990160207</v>
      </c>
      <c r="AB24" s="55" t="s">
        <v>138</v>
      </c>
      <c r="AC24" s="136" t="s">
        <v>204</v>
      </c>
    </row>
    <row r="25" spans="2:29" s="28" customFormat="1" ht="71.5" customHeight="1" x14ac:dyDescent="0.2">
      <c r="B25" s="79">
        <v>20250015</v>
      </c>
      <c r="C25" s="51" t="s">
        <v>208</v>
      </c>
      <c r="D25" s="133" t="s">
        <v>164</v>
      </c>
      <c r="E25" s="52" t="s">
        <v>392</v>
      </c>
      <c r="F25" s="133" t="s">
        <v>506</v>
      </c>
      <c r="G25" s="133" t="s">
        <v>155</v>
      </c>
      <c r="H25" s="100">
        <v>80111600</v>
      </c>
      <c r="I25" s="134">
        <v>2</v>
      </c>
      <c r="J25" s="134">
        <v>11</v>
      </c>
      <c r="K25" s="54">
        <v>0</v>
      </c>
      <c r="L25" s="55">
        <v>82500000</v>
      </c>
      <c r="M25" s="133" t="s">
        <v>516</v>
      </c>
      <c r="N25" s="55" t="s">
        <v>113</v>
      </c>
      <c r="O25" s="52" t="s">
        <v>219</v>
      </c>
      <c r="P25" s="135" t="str">
        <f>IFERROR(VLOOKUP(C25,TD!$B$32:$F$36,2,0)," ")</f>
        <v>O230117</v>
      </c>
      <c r="Q25" s="135" t="str">
        <f>IFERROR(VLOOKUP(C25,TD!$B$32:$F$36,3,0)," ")</f>
        <v>4599</v>
      </c>
      <c r="R25" s="135">
        <f>IFERROR(VLOOKUP(C25,TD!$B$32:$F$36,4,0)," ")</f>
        <v>20240207</v>
      </c>
      <c r="S25" s="52" t="s">
        <v>185</v>
      </c>
      <c r="T25" s="135" t="str">
        <f>IFERROR(VLOOKUP(S25,TD!$J$33:$K$43,2,0)," ")</f>
        <v>Infraestructura física, mantenimiento y dotación (Sedes construidas, mantenidas reforzadas)</v>
      </c>
      <c r="U25" s="137" t="str">
        <f t="shared" si="2"/>
        <v>08-Infraestructura física, mantenimiento y dotación (Sedes construidas, mantenidas reforzadas)</v>
      </c>
      <c r="V25" s="52" t="s">
        <v>238</v>
      </c>
      <c r="W25" s="135" t="str">
        <f>IFERROR(VLOOKUP(V25,TD!$N$33:$O$45,2,0)," ")</f>
        <v>Sedes mantenidas</v>
      </c>
      <c r="X25" s="137" t="str">
        <f t="shared" si="0"/>
        <v>016_Sedes mantenidas</v>
      </c>
      <c r="Y25" s="137" t="str">
        <f t="shared" si="1"/>
        <v>08-Infraestructura física, mantenimiento y dotación (Sedes construidas, mantenidas reforzadas) 016_Sedes mantenidas</v>
      </c>
      <c r="Z25" s="135" t="str">
        <f t="shared" si="3"/>
        <v>O23011745992024020708016</v>
      </c>
      <c r="AA25" s="135" t="str">
        <f>IFERROR(VLOOKUP(Y25,TD!$K$46:$L$64,2,0)," ")</f>
        <v>PM/0131/0108/45990160207</v>
      </c>
      <c r="AB25" s="55" t="s">
        <v>138</v>
      </c>
      <c r="AC25" s="136" t="s">
        <v>204</v>
      </c>
    </row>
    <row r="26" spans="2:29" s="28" customFormat="1" ht="71.5" customHeight="1" x14ac:dyDescent="0.2">
      <c r="B26" s="79">
        <v>20250016</v>
      </c>
      <c r="C26" s="51" t="s">
        <v>208</v>
      </c>
      <c r="D26" s="133" t="s">
        <v>164</v>
      </c>
      <c r="E26" s="52" t="s">
        <v>392</v>
      </c>
      <c r="F26" s="133" t="s">
        <v>506</v>
      </c>
      <c r="G26" s="133" t="s">
        <v>155</v>
      </c>
      <c r="H26" s="100">
        <v>80111600</v>
      </c>
      <c r="I26" s="134">
        <v>2</v>
      </c>
      <c r="J26" s="134">
        <v>11</v>
      </c>
      <c r="K26" s="54">
        <v>0</v>
      </c>
      <c r="L26" s="55">
        <v>82500000</v>
      </c>
      <c r="M26" s="133" t="s">
        <v>516</v>
      </c>
      <c r="N26" s="55" t="s">
        <v>113</v>
      </c>
      <c r="O26" s="52" t="s">
        <v>219</v>
      </c>
      <c r="P26" s="135" t="str">
        <f>IFERROR(VLOOKUP(C26,TD!$B$32:$F$36,2,0)," ")</f>
        <v>O230117</v>
      </c>
      <c r="Q26" s="135" t="str">
        <f>IFERROR(VLOOKUP(C26,TD!$B$32:$F$36,3,0)," ")</f>
        <v>4599</v>
      </c>
      <c r="R26" s="135">
        <f>IFERROR(VLOOKUP(C26,TD!$B$32:$F$36,4,0)," ")</f>
        <v>20240207</v>
      </c>
      <c r="S26" s="52" t="s">
        <v>185</v>
      </c>
      <c r="T26" s="135" t="str">
        <f>IFERROR(VLOOKUP(S26,TD!$J$33:$K$43,2,0)," ")</f>
        <v>Infraestructura física, mantenimiento y dotación (Sedes construidas, mantenidas reforzadas)</v>
      </c>
      <c r="U26" s="137" t="str">
        <f t="shared" si="2"/>
        <v>08-Infraestructura física, mantenimiento y dotación (Sedes construidas, mantenidas reforzadas)</v>
      </c>
      <c r="V26" s="52" t="s">
        <v>238</v>
      </c>
      <c r="W26" s="135" t="str">
        <f>IFERROR(VLOOKUP(V26,TD!$N$33:$O$45,2,0)," ")</f>
        <v>Sedes mantenidas</v>
      </c>
      <c r="X26" s="137" t="str">
        <f t="shared" si="0"/>
        <v>016_Sedes mantenidas</v>
      </c>
      <c r="Y26" s="137" t="str">
        <f t="shared" si="1"/>
        <v>08-Infraestructura física, mantenimiento y dotación (Sedes construidas, mantenidas reforzadas) 016_Sedes mantenidas</v>
      </c>
      <c r="Z26" s="135" t="str">
        <f t="shared" si="3"/>
        <v>O23011745992024020708016</v>
      </c>
      <c r="AA26" s="135" t="str">
        <f>IFERROR(VLOOKUP(Y26,TD!$K$46:$L$64,2,0)," ")</f>
        <v>PM/0131/0108/45990160207</v>
      </c>
      <c r="AB26" s="55" t="s">
        <v>138</v>
      </c>
      <c r="AC26" s="136" t="s">
        <v>204</v>
      </c>
    </row>
    <row r="27" spans="2:29" s="28" customFormat="1" ht="71.5" customHeight="1" x14ac:dyDescent="0.2">
      <c r="B27" s="79">
        <v>20250017</v>
      </c>
      <c r="C27" s="51" t="s">
        <v>208</v>
      </c>
      <c r="D27" s="133" t="s">
        <v>164</v>
      </c>
      <c r="E27" s="52" t="s">
        <v>392</v>
      </c>
      <c r="F27" s="133" t="s">
        <v>506</v>
      </c>
      <c r="G27" s="133" t="s">
        <v>155</v>
      </c>
      <c r="H27" s="100">
        <v>80111600</v>
      </c>
      <c r="I27" s="134">
        <v>2</v>
      </c>
      <c r="J27" s="134">
        <v>11</v>
      </c>
      <c r="K27" s="54">
        <v>0</v>
      </c>
      <c r="L27" s="55">
        <v>82500000</v>
      </c>
      <c r="M27" s="133" t="s">
        <v>516</v>
      </c>
      <c r="N27" s="55" t="s">
        <v>113</v>
      </c>
      <c r="O27" s="52" t="s">
        <v>219</v>
      </c>
      <c r="P27" s="135" t="str">
        <f>IFERROR(VLOOKUP(C27,TD!$B$32:$F$36,2,0)," ")</f>
        <v>O230117</v>
      </c>
      <c r="Q27" s="135" t="str">
        <f>IFERROR(VLOOKUP(C27,TD!$B$32:$F$36,3,0)," ")</f>
        <v>4599</v>
      </c>
      <c r="R27" s="135">
        <f>IFERROR(VLOOKUP(C27,TD!$B$32:$F$36,4,0)," ")</f>
        <v>20240207</v>
      </c>
      <c r="S27" s="52" t="s">
        <v>185</v>
      </c>
      <c r="T27" s="135" t="str">
        <f>IFERROR(VLOOKUP(S27,TD!$J$33:$K$43,2,0)," ")</f>
        <v>Infraestructura física, mantenimiento y dotación (Sedes construidas, mantenidas reforzadas)</v>
      </c>
      <c r="U27" s="137" t="str">
        <f t="shared" si="2"/>
        <v>08-Infraestructura física, mantenimiento y dotación (Sedes construidas, mantenidas reforzadas)</v>
      </c>
      <c r="V27" s="52" t="s">
        <v>238</v>
      </c>
      <c r="W27" s="135" t="str">
        <f>IFERROR(VLOOKUP(V27,TD!$N$33:$O$45,2,0)," ")</f>
        <v>Sedes mantenidas</v>
      </c>
      <c r="X27" s="137" t="str">
        <f t="shared" si="0"/>
        <v>016_Sedes mantenidas</v>
      </c>
      <c r="Y27" s="137" t="str">
        <f t="shared" si="1"/>
        <v>08-Infraestructura física, mantenimiento y dotación (Sedes construidas, mantenidas reforzadas) 016_Sedes mantenidas</v>
      </c>
      <c r="Z27" s="135" t="str">
        <f t="shared" si="3"/>
        <v>O23011745992024020708016</v>
      </c>
      <c r="AA27" s="135" t="str">
        <f>IFERROR(VLOOKUP(Y27,TD!$K$46:$L$64,2,0)," ")</f>
        <v>PM/0131/0108/45990160207</v>
      </c>
      <c r="AB27" s="55" t="s">
        <v>138</v>
      </c>
      <c r="AC27" s="136" t="s">
        <v>204</v>
      </c>
    </row>
    <row r="28" spans="2:29" s="28" customFormat="1" ht="71.5" customHeight="1" x14ac:dyDescent="0.2">
      <c r="B28" s="79">
        <v>20250018</v>
      </c>
      <c r="C28" s="51" t="s">
        <v>208</v>
      </c>
      <c r="D28" s="133" t="s">
        <v>164</v>
      </c>
      <c r="E28" s="52" t="s">
        <v>392</v>
      </c>
      <c r="F28" s="133" t="s">
        <v>506</v>
      </c>
      <c r="G28" s="133" t="s">
        <v>155</v>
      </c>
      <c r="H28" s="100">
        <v>80111600</v>
      </c>
      <c r="I28" s="134">
        <v>2</v>
      </c>
      <c r="J28" s="134">
        <v>11</v>
      </c>
      <c r="K28" s="54">
        <v>0</v>
      </c>
      <c r="L28" s="55">
        <v>82500000</v>
      </c>
      <c r="M28" s="133" t="s">
        <v>516</v>
      </c>
      <c r="N28" s="55" t="s">
        <v>113</v>
      </c>
      <c r="O28" s="52" t="s">
        <v>219</v>
      </c>
      <c r="P28" s="135" t="str">
        <f>IFERROR(VLOOKUP(C28,TD!$B$32:$F$36,2,0)," ")</f>
        <v>O230117</v>
      </c>
      <c r="Q28" s="135" t="str">
        <f>IFERROR(VLOOKUP(C28,TD!$B$32:$F$36,3,0)," ")</f>
        <v>4599</v>
      </c>
      <c r="R28" s="135">
        <f>IFERROR(VLOOKUP(C28,TD!$B$32:$F$36,4,0)," ")</f>
        <v>20240207</v>
      </c>
      <c r="S28" s="52" t="s">
        <v>185</v>
      </c>
      <c r="T28" s="135" t="str">
        <f>IFERROR(VLOOKUP(S28,TD!$J$33:$K$43,2,0)," ")</f>
        <v>Infraestructura física, mantenimiento y dotación (Sedes construidas, mantenidas reforzadas)</v>
      </c>
      <c r="U28" s="137" t="str">
        <f t="shared" si="2"/>
        <v>08-Infraestructura física, mantenimiento y dotación (Sedes construidas, mantenidas reforzadas)</v>
      </c>
      <c r="V28" s="52" t="s">
        <v>238</v>
      </c>
      <c r="W28" s="135" t="str">
        <f>IFERROR(VLOOKUP(V28,TD!$N$33:$O$45,2,0)," ")</f>
        <v>Sedes mantenidas</v>
      </c>
      <c r="X28" s="137" t="str">
        <f t="shared" si="0"/>
        <v>016_Sedes mantenidas</v>
      </c>
      <c r="Y28" s="137" t="str">
        <f t="shared" si="1"/>
        <v>08-Infraestructura física, mantenimiento y dotación (Sedes construidas, mantenidas reforzadas) 016_Sedes mantenidas</v>
      </c>
      <c r="Z28" s="135" t="str">
        <f t="shared" si="3"/>
        <v>O23011745992024020708016</v>
      </c>
      <c r="AA28" s="135" t="str">
        <f>IFERROR(VLOOKUP(Y28,TD!$K$46:$L$64,2,0)," ")</f>
        <v>PM/0131/0108/45990160207</v>
      </c>
      <c r="AB28" s="55" t="s">
        <v>138</v>
      </c>
      <c r="AC28" s="136" t="s">
        <v>204</v>
      </c>
    </row>
    <row r="29" spans="2:29" s="28" customFormat="1" ht="71.5" customHeight="1" x14ac:dyDescent="0.2">
      <c r="B29" s="79">
        <v>20250019</v>
      </c>
      <c r="C29" s="51" t="s">
        <v>208</v>
      </c>
      <c r="D29" s="133" t="s">
        <v>164</v>
      </c>
      <c r="E29" s="52" t="s">
        <v>392</v>
      </c>
      <c r="F29" s="133" t="s">
        <v>507</v>
      </c>
      <c r="G29" s="133" t="s">
        <v>156</v>
      </c>
      <c r="H29" s="100">
        <v>80111600</v>
      </c>
      <c r="I29" s="134">
        <v>2</v>
      </c>
      <c r="J29" s="134">
        <v>11</v>
      </c>
      <c r="K29" s="54">
        <v>0</v>
      </c>
      <c r="L29" s="55">
        <v>66000000</v>
      </c>
      <c r="M29" s="133" t="s">
        <v>516</v>
      </c>
      <c r="N29" s="55" t="s">
        <v>113</v>
      </c>
      <c r="O29" s="52" t="s">
        <v>219</v>
      </c>
      <c r="P29" s="135" t="str">
        <f>IFERROR(VLOOKUP(C29,TD!$B$32:$F$36,2,0)," ")</f>
        <v>O230117</v>
      </c>
      <c r="Q29" s="135" t="str">
        <f>IFERROR(VLOOKUP(C29,TD!$B$32:$F$36,3,0)," ")</f>
        <v>4599</v>
      </c>
      <c r="R29" s="135">
        <f>IFERROR(VLOOKUP(C29,TD!$B$32:$F$36,4,0)," ")</f>
        <v>20240207</v>
      </c>
      <c r="S29" s="52" t="s">
        <v>185</v>
      </c>
      <c r="T29" s="135" t="str">
        <f>IFERROR(VLOOKUP(S29,TD!$J$33:$K$43,2,0)," ")</f>
        <v>Infraestructura física, mantenimiento y dotación (Sedes construidas, mantenidas reforzadas)</v>
      </c>
      <c r="U29" s="137" t="str">
        <f t="shared" si="2"/>
        <v>08-Infraestructura física, mantenimiento y dotación (Sedes construidas, mantenidas reforzadas)</v>
      </c>
      <c r="V29" s="52" t="s">
        <v>238</v>
      </c>
      <c r="W29" s="135" t="str">
        <f>IFERROR(VLOOKUP(V29,TD!$N$33:$O$45,2,0)," ")</f>
        <v>Sedes mantenidas</v>
      </c>
      <c r="X29" s="137" t="str">
        <f t="shared" si="0"/>
        <v>016_Sedes mantenidas</v>
      </c>
      <c r="Y29" s="137" t="str">
        <f t="shared" si="1"/>
        <v>08-Infraestructura física, mantenimiento y dotación (Sedes construidas, mantenidas reforzadas) 016_Sedes mantenidas</v>
      </c>
      <c r="Z29" s="135" t="str">
        <f t="shared" si="3"/>
        <v>O23011745992024020708016</v>
      </c>
      <c r="AA29" s="135" t="str">
        <f>IFERROR(VLOOKUP(Y29,TD!$K$46:$L$64,2,0)," ")</f>
        <v>PM/0131/0108/45990160207</v>
      </c>
      <c r="AB29" s="55" t="s">
        <v>138</v>
      </c>
      <c r="AC29" s="136" t="s">
        <v>204</v>
      </c>
    </row>
    <row r="30" spans="2:29" s="28" customFormat="1" ht="71.5" customHeight="1" x14ac:dyDescent="0.2">
      <c r="B30" s="79">
        <v>20250020</v>
      </c>
      <c r="C30" s="51" t="s">
        <v>208</v>
      </c>
      <c r="D30" s="133" t="s">
        <v>164</v>
      </c>
      <c r="E30" s="52" t="s">
        <v>392</v>
      </c>
      <c r="F30" s="133" t="s">
        <v>507</v>
      </c>
      <c r="G30" s="133" t="s">
        <v>156</v>
      </c>
      <c r="H30" s="100">
        <v>80111600</v>
      </c>
      <c r="I30" s="134">
        <v>2</v>
      </c>
      <c r="J30" s="134">
        <v>11</v>
      </c>
      <c r="K30" s="54">
        <v>0</v>
      </c>
      <c r="L30" s="55">
        <v>66000000</v>
      </c>
      <c r="M30" s="133" t="s">
        <v>516</v>
      </c>
      <c r="N30" s="55" t="s">
        <v>113</v>
      </c>
      <c r="O30" s="52" t="s">
        <v>219</v>
      </c>
      <c r="P30" s="135" t="str">
        <f>IFERROR(VLOOKUP(C30,TD!$B$32:$F$36,2,0)," ")</f>
        <v>O230117</v>
      </c>
      <c r="Q30" s="135" t="str">
        <f>IFERROR(VLOOKUP(C30,TD!$B$32:$F$36,3,0)," ")</f>
        <v>4599</v>
      </c>
      <c r="R30" s="135">
        <f>IFERROR(VLOOKUP(C30,TD!$B$32:$F$36,4,0)," ")</f>
        <v>20240207</v>
      </c>
      <c r="S30" s="52" t="s">
        <v>185</v>
      </c>
      <c r="T30" s="135" t="str">
        <f>IFERROR(VLOOKUP(S30,TD!$J$33:$K$43,2,0)," ")</f>
        <v>Infraestructura física, mantenimiento y dotación (Sedes construidas, mantenidas reforzadas)</v>
      </c>
      <c r="U30" s="137" t="str">
        <f t="shared" si="2"/>
        <v>08-Infraestructura física, mantenimiento y dotación (Sedes construidas, mantenidas reforzadas)</v>
      </c>
      <c r="V30" s="52" t="s">
        <v>238</v>
      </c>
      <c r="W30" s="135" t="str">
        <f>IFERROR(VLOOKUP(V30,TD!$N$33:$O$45,2,0)," ")</f>
        <v>Sedes mantenidas</v>
      </c>
      <c r="X30" s="137" t="str">
        <f t="shared" si="0"/>
        <v>016_Sedes mantenidas</v>
      </c>
      <c r="Y30" s="137" t="str">
        <f t="shared" si="1"/>
        <v>08-Infraestructura física, mantenimiento y dotación (Sedes construidas, mantenidas reforzadas) 016_Sedes mantenidas</v>
      </c>
      <c r="Z30" s="135" t="str">
        <f t="shared" si="3"/>
        <v>O23011745992024020708016</v>
      </c>
      <c r="AA30" s="135" t="str">
        <f>IFERROR(VLOOKUP(Y30,TD!$K$46:$L$64,2,0)," ")</f>
        <v>PM/0131/0108/45990160207</v>
      </c>
      <c r="AB30" s="55" t="s">
        <v>138</v>
      </c>
      <c r="AC30" s="136" t="s">
        <v>204</v>
      </c>
    </row>
    <row r="31" spans="2:29" s="28" customFormat="1" ht="71.5" customHeight="1" x14ac:dyDescent="0.2">
      <c r="B31" s="79">
        <v>20250021</v>
      </c>
      <c r="C31" s="51" t="s">
        <v>208</v>
      </c>
      <c r="D31" s="133" t="s">
        <v>164</v>
      </c>
      <c r="E31" s="52" t="s">
        <v>392</v>
      </c>
      <c r="F31" s="133" t="s">
        <v>507</v>
      </c>
      <c r="G31" s="133" t="s">
        <v>156</v>
      </c>
      <c r="H31" s="100">
        <v>80111600</v>
      </c>
      <c r="I31" s="134">
        <v>2</v>
      </c>
      <c r="J31" s="134">
        <v>11</v>
      </c>
      <c r="K31" s="54">
        <v>0</v>
      </c>
      <c r="L31" s="55">
        <v>71500000</v>
      </c>
      <c r="M31" s="133" t="s">
        <v>516</v>
      </c>
      <c r="N31" s="55" t="s">
        <v>113</v>
      </c>
      <c r="O31" s="52" t="s">
        <v>219</v>
      </c>
      <c r="P31" s="135" t="str">
        <f>IFERROR(VLOOKUP(C31,TD!$B$32:$F$36,2,0)," ")</f>
        <v>O230117</v>
      </c>
      <c r="Q31" s="135" t="str">
        <f>IFERROR(VLOOKUP(C31,TD!$B$32:$F$36,3,0)," ")</f>
        <v>4599</v>
      </c>
      <c r="R31" s="135">
        <f>IFERROR(VLOOKUP(C31,TD!$B$32:$F$36,4,0)," ")</f>
        <v>20240207</v>
      </c>
      <c r="S31" s="52" t="s">
        <v>185</v>
      </c>
      <c r="T31" s="135" t="str">
        <f>IFERROR(VLOOKUP(S31,TD!$J$33:$K$43,2,0)," ")</f>
        <v>Infraestructura física, mantenimiento y dotación (Sedes construidas, mantenidas reforzadas)</v>
      </c>
      <c r="U31" s="137" t="str">
        <f t="shared" si="2"/>
        <v>08-Infraestructura física, mantenimiento y dotación (Sedes construidas, mantenidas reforzadas)</v>
      </c>
      <c r="V31" s="52" t="s">
        <v>238</v>
      </c>
      <c r="W31" s="135" t="str">
        <f>IFERROR(VLOOKUP(V31,TD!$N$33:$O$45,2,0)," ")</f>
        <v>Sedes mantenidas</v>
      </c>
      <c r="X31" s="137" t="str">
        <f t="shared" si="0"/>
        <v>016_Sedes mantenidas</v>
      </c>
      <c r="Y31" s="137" t="str">
        <f t="shared" si="1"/>
        <v>08-Infraestructura física, mantenimiento y dotación (Sedes construidas, mantenidas reforzadas) 016_Sedes mantenidas</v>
      </c>
      <c r="Z31" s="135" t="str">
        <f t="shared" si="3"/>
        <v>O23011745992024020708016</v>
      </c>
      <c r="AA31" s="135" t="str">
        <f>IFERROR(VLOOKUP(Y31,TD!$K$46:$L$64,2,0)," ")</f>
        <v>PM/0131/0108/45990160207</v>
      </c>
      <c r="AB31" s="55" t="s">
        <v>138</v>
      </c>
      <c r="AC31" s="136" t="s">
        <v>204</v>
      </c>
    </row>
    <row r="32" spans="2:29" s="28" customFormat="1" ht="71.5" customHeight="1" x14ac:dyDescent="0.2">
      <c r="B32" s="79">
        <v>20250022</v>
      </c>
      <c r="C32" s="51" t="s">
        <v>208</v>
      </c>
      <c r="D32" s="133" t="s">
        <v>164</v>
      </c>
      <c r="E32" s="52" t="s">
        <v>392</v>
      </c>
      <c r="F32" s="133" t="s">
        <v>507</v>
      </c>
      <c r="G32" s="133" t="s">
        <v>155</v>
      </c>
      <c r="H32" s="100">
        <v>80111600</v>
      </c>
      <c r="I32" s="134">
        <v>2</v>
      </c>
      <c r="J32" s="134">
        <v>11</v>
      </c>
      <c r="K32" s="54">
        <v>0</v>
      </c>
      <c r="L32" s="55">
        <v>71500000</v>
      </c>
      <c r="M32" s="133" t="s">
        <v>516</v>
      </c>
      <c r="N32" s="55" t="s">
        <v>113</v>
      </c>
      <c r="O32" s="52" t="s">
        <v>219</v>
      </c>
      <c r="P32" s="135" t="str">
        <f>IFERROR(VLOOKUP(C32,TD!$B$32:$F$36,2,0)," ")</f>
        <v>O230117</v>
      </c>
      <c r="Q32" s="135" t="str">
        <f>IFERROR(VLOOKUP(C32,TD!$B$32:$F$36,3,0)," ")</f>
        <v>4599</v>
      </c>
      <c r="R32" s="135">
        <f>IFERROR(VLOOKUP(C32,TD!$B$32:$F$36,4,0)," ")</f>
        <v>20240207</v>
      </c>
      <c r="S32" s="52" t="s">
        <v>185</v>
      </c>
      <c r="T32" s="135" t="str">
        <f>IFERROR(VLOOKUP(S32,TD!$J$33:$K$43,2,0)," ")</f>
        <v>Infraestructura física, mantenimiento y dotación (Sedes construidas, mantenidas reforzadas)</v>
      </c>
      <c r="U32" s="137" t="str">
        <f t="shared" si="2"/>
        <v>08-Infraestructura física, mantenimiento y dotación (Sedes construidas, mantenidas reforzadas)</v>
      </c>
      <c r="V32" s="52" t="s">
        <v>238</v>
      </c>
      <c r="W32" s="135" t="str">
        <f>IFERROR(VLOOKUP(V32,TD!$N$33:$O$45,2,0)," ")</f>
        <v>Sedes mantenidas</v>
      </c>
      <c r="X32" s="137" t="str">
        <f t="shared" si="0"/>
        <v>016_Sedes mantenidas</v>
      </c>
      <c r="Y32" s="137" t="str">
        <f t="shared" si="1"/>
        <v>08-Infraestructura física, mantenimiento y dotación (Sedes construidas, mantenidas reforzadas) 016_Sedes mantenidas</v>
      </c>
      <c r="Z32" s="135" t="str">
        <f t="shared" si="3"/>
        <v>O23011745992024020708016</v>
      </c>
      <c r="AA32" s="135" t="str">
        <f>IFERROR(VLOOKUP(Y32,TD!$K$46:$L$64,2,0)," ")</f>
        <v>PM/0131/0108/45990160207</v>
      </c>
      <c r="AB32" s="55" t="s">
        <v>138</v>
      </c>
      <c r="AC32" s="136" t="s">
        <v>204</v>
      </c>
    </row>
    <row r="33" spans="2:29" s="28" customFormat="1" ht="71.5" customHeight="1" x14ac:dyDescent="0.2">
      <c r="B33" s="79">
        <v>20250023</v>
      </c>
      <c r="C33" s="51" t="s">
        <v>208</v>
      </c>
      <c r="D33" s="133" t="s">
        <v>164</v>
      </c>
      <c r="E33" s="52" t="s">
        <v>392</v>
      </c>
      <c r="F33" s="133" t="s">
        <v>391</v>
      </c>
      <c r="G33" s="133" t="s">
        <v>155</v>
      </c>
      <c r="H33" s="100">
        <v>80111600</v>
      </c>
      <c r="I33" s="134">
        <v>2</v>
      </c>
      <c r="J33" s="134">
        <v>11</v>
      </c>
      <c r="K33" s="54">
        <v>0</v>
      </c>
      <c r="L33" s="55">
        <v>93500000</v>
      </c>
      <c r="M33" s="133" t="s">
        <v>516</v>
      </c>
      <c r="N33" s="55" t="s">
        <v>113</v>
      </c>
      <c r="O33" s="52" t="s">
        <v>219</v>
      </c>
      <c r="P33" s="135" t="str">
        <f>IFERROR(VLOOKUP(C33,TD!$B$32:$F$36,2,0)," ")</f>
        <v>O230117</v>
      </c>
      <c r="Q33" s="135" t="str">
        <f>IFERROR(VLOOKUP(C33,TD!$B$32:$F$36,3,0)," ")</f>
        <v>4599</v>
      </c>
      <c r="R33" s="135">
        <f>IFERROR(VLOOKUP(C33,TD!$B$32:$F$36,4,0)," ")</f>
        <v>20240207</v>
      </c>
      <c r="S33" s="52" t="s">
        <v>185</v>
      </c>
      <c r="T33" s="135" t="str">
        <f>IFERROR(VLOOKUP(S33,TD!$J$33:$K$43,2,0)," ")</f>
        <v>Infraestructura física, mantenimiento y dotación (Sedes construidas, mantenidas reforzadas)</v>
      </c>
      <c r="U33" s="137" t="str">
        <f t="shared" si="2"/>
        <v>08-Infraestructura física, mantenimiento y dotación (Sedes construidas, mantenidas reforzadas)</v>
      </c>
      <c r="V33" s="52" t="s">
        <v>238</v>
      </c>
      <c r="W33" s="135" t="str">
        <f>IFERROR(VLOOKUP(V33,TD!$N$33:$O$45,2,0)," ")</f>
        <v>Sedes mantenidas</v>
      </c>
      <c r="X33" s="137" t="str">
        <f t="shared" si="0"/>
        <v>016_Sedes mantenidas</v>
      </c>
      <c r="Y33" s="137" t="str">
        <f t="shared" si="1"/>
        <v>08-Infraestructura física, mantenimiento y dotación (Sedes construidas, mantenidas reforzadas) 016_Sedes mantenidas</v>
      </c>
      <c r="Z33" s="135" t="str">
        <f t="shared" si="3"/>
        <v>O23011745992024020708016</v>
      </c>
      <c r="AA33" s="135" t="str">
        <f>IFERROR(VLOOKUP(Y33,TD!$K$46:$L$64,2,0)," ")</f>
        <v>PM/0131/0108/45990160207</v>
      </c>
      <c r="AB33" s="55" t="s">
        <v>138</v>
      </c>
      <c r="AC33" s="136" t="s">
        <v>204</v>
      </c>
    </row>
    <row r="34" spans="2:29" s="28" customFormat="1" ht="71.5" customHeight="1" x14ac:dyDescent="0.2">
      <c r="B34" s="79">
        <v>20250024</v>
      </c>
      <c r="C34" s="51" t="s">
        <v>208</v>
      </c>
      <c r="D34" s="133" t="s">
        <v>164</v>
      </c>
      <c r="E34" s="52" t="s">
        <v>392</v>
      </c>
      <c r="F34" s="133" t="s">
        <v>508</v>
      </c>
      <c r="G34" s="133" t="s">
        <v>155</v>
      </c>
      <c r="H34" s="100">
        <v>80111600</v>
      </c>
      <c r="I34" s="134">
        <v>2</v>
      </c>
      <c r="J34" s="134">
        <v>11</v>
      </c>
      <c r="K34" s="54">
        <v>0</v>
      </c>
      <c r="L34" s="55">
        <v>346500000</v>
      </c>
      <c r="M34" s="133" t="s">
        <v>516</v>
      </c>
      <c r="N34" s="55" t="s">
        <v>113</v>
      </c>
      <c r="O34" s="52" t="s">
        <v>219</v>
      </c>
      <c r="P34" s="135" t="str">
        <f>IFERROR(VLOOKUP(C34,TD!$B$32:$F$36,2,0)," ")</f>
        <v>O230117</v>
      </c>
      <c r="Q34" s="135" t="str">
        <f>IFERROR(VLOOKUP(C34,TD!$B$32:$F$36,3,0)," ")</f>
        <v>4599</v>
      </c>
      <c r="R34" s="135">
        <f>IFERROR(VLOOKUP(C34,TD!$B$32:$F$36,4,0)," ")</f>
        <v>20240207</v>
      </c>
      <c r="S34" s="52" t="s">
        <v>185</v>
      </c>
      <c r="T34" s="135" t="str">
        <f>IFERROR(VLOOKUP(S34,TD!$J$33:$K$43,2,0)," ")</f>
        <v>Infraestructura física, mantenimiento y dotación (Sedes construidas, mantenidas reforzadas)</v>
      </c>
      <c r="U34" s="137" t="str">
        <f t="shared" si="2"/>
        <v>08-Infraestructura física, mantenimiento y dotación (Sedes construidas, mantenidas reforzadas)</v>
      </c>
      <c r="V34" s="52" t="s">
        <v>238</v>
      </c>
      <c r="W34" s="135" t="str">
        <f>IFERROR(VLOOKUP(V34,TD!$N$33:$O$45,2,0)," ")</f>
        <v>Sedes mantenidas</v>
      </c>
      <c r="X34" s="137" t="str">
        <f t="shared" si="0"/>
        <v>016_Sedes mantenidas</v>
      </c>
      <c r="Y34" s="137" t="str">
        <f t="shared" si="1"/>
        <v>08-Infraestructura física, mantenimiento y dotación (Sedes construidas, mantenidas reforzadas) 016_Sedes mantenidas</v>
      </c>
      <c r="Z34" s="135" t="str">
        <f t="shared" si="3"/>
        <v>O23011745992024020708016</v>
      </c>
      <c r="AA34" s="135" t="str">
        <f>IFERROR(VLOOKUP(Y34,TD!$K$46:$L$64,2,0)," ")</f>
        <v>PM/0131/0108/45990160207</v>
      </c>
      <c r="AB34" s="55" t="s">
        <v>138</v>
      </c>
      <c r="AC34" s="136" t="s">
        <v>204</v>
      </c>
    </row>
    <row r="35" spans="2:29" s="28" customFormat="1" ht="71.5" customHeight="1" x14ac:dyDescent="0.2">
      <c r="B35" s="79">
        <v>20250025</v>
      </c>
      <c r="C35" s="51" t="s">
        <v>208</v>
      </c>
      <c r="D35" s="133" t="s">
        <v>164</v>
      </c>
      <c r="E35" s="52" t="s">
        <v>392</v>
      </c>
      <c r="F35" s="133" t="s">
        <v>509</v>
      </c>
      <c r="G35" s="133" t="s">
        <v>155</v>
      </c>
      <c r="H35" s="100">
        <v>80111600</v>
      </c>
      <c r="I35" s="134">
        <v>2</v>
      </c>
      <c r="J35" s="134">
        <v>11</v>
      </c>
      <c r="K35" s="54">
        <v>0</v>
      </c>
      <c r="L35" s="55">
        <v>55000000</v>
      </c>
      <c r="M35" s="133" t="s">
        <v>516</v>
      </c>
      <c r="N35" s="55" t="s">
        <v>113</v>
      </c>
      <c r="O35" s="52" t="s">
        <v>219</v>
      </c>
      <c r="P35" s="135" t="str">
        <f>IFERROR(VLOOKUP(C35,TD!$B$32:$F$36,2,0)," ")</f>
        <v>O230117</v>
      </c>
      <c r="Q35" s="135" t="str">
        <f>IFERROR(VLOOKUP(C35,TD!$B$32:$F$36,3,0)," ")</f>
        <v>4599</v>
      </c>
      <c r="R35" s="135">
        <f>IFERROR(VLOOKUP(C35,TD!$B$32:$F$36,4,0)," ")</f>
        <v>20240207</v>
      </c>
      <c r="S35" s="52" t="s">
        <v>185</v>
      </c>
      <c r="T35" s="135" t="str">
        <f>IFERROR(VLOOKUP(S35,TD!$J$33:$K$43,2,0)," ")</f>
        <v>Infraestructura física, mantenimiento y dotación (Sedes construidas, mantenidas reforzadas)</v>
      </c>
      <c r="U35" s="137" t="str">
        <f t="shared" si="2"/>
        <v>08-Infraestructura física, mantenimiento y dotación (Sedes construidas, mantenidas reforzadas)</v>
      </c>
      <c r="V35" s="52" t="s">
        <v>238</v>
      </c>
      <c r="W35" s="135" t="str">
        <f>IFERROR(VLOOKUP(V35,TD!$N$33:$O$45,2,0)," ")</f>
        <v>Sedes mantenidas</v>
      </c>
      <c r="X35" s="137" t="str">
        <f t="shared" si="0"/>
        <v>016_Sedes mantenidas</v>
      </c>
      <c r="Y35" s="137" t="str">
        <f t="shared" si="1"/>
        <v>08-Infraestructura física, mantenimiento y dotación (Sedes construidas, mantenidas reforzadas) 016_Sedes mantenidas</v>
      </c>
      <c r="Z35" s="135" t="str">
        <f t="shared" si="3"/>
        <v>O23011745992024020708016</v>
      </c>
      <c r="AA35" s="135" t="str">
        <f>IFERROR(VLOOKUP(Y35,TD!$K$46:$L$64,2,0)," ")</f>
        <v>PM/0131/0108/45990160207</v>
      </c>
      <c r="AB35" s="55" t="s">
        <v>138</v>
      </c>
      <c r="AC35" s="136" t="s">
        <v>204</v>
      </c>
    </row>
    <row r="36" spans="2:29" s="28" customFormat="1" ht="71.5" customHeight="1" x14ac:dyDescent="0.2">
      <c r="B36" s="79">
        <v>20250026</v>
      </c>
      <c r="C36" s="51" t="s">
        <v>208</v>
      </c>
      <c r="D36" s="133" t="s">
        <v>164</v>
      </c>
      <c r="E36" s="52" t="s">
        <v>392</v>
      </c>
      <c r="F36" s="133" t="s">
        <v>510</v>
      </c>
      <c r="G36" s="133" t="s">
        <v>156</v>
      </c>
      <c r="H36" s="100">
        <v>80111600</v>
      </c>
      <c r="I36" s="134">
        <v>2</v>
      </c>
      <c r="J36" s="134">
        <v>11</v>
      </c>
      <c r="K36" s="54">
        <v>0</v>
      </c>
      <c r="L36" s="55">
        <v>37400000</v>
      </c>
      <c r="M36" s="133" t="s">
        <v>516</v>
      </c>
      <c r="N36" s="55" t="s">
        <v>113</v>
      </c>
      <c r="O36" s="52" t="s">
        <v>219</v>
      </c>
      <c r="P36" s="135" t="str">
        <f>IFERROR(VLOOKUP(C36,TD!$B$32:$F$36,2,0)," ")</f>
        <v>O230117</v>
      </c>
      <c r="Q36" s="135" t="str">
        <f>IFERROR(VLOOKUP(C36,TD!$B$32:$F$36,3,0)," ")</f>
        <v>4599</v>
      </c>
      <c r="R36" s="135">
        <f>IFERROR(VLOOKUP(C36,TD!$B$32:$F$36,4,0)," ")</f>
        <v>20240207</v>
      </c>
      <c r="S36" s="52" t="s">
        <v>185</v>
      </c>
      <c r="T36" s="135" t="str">
        <f>IFERROR(VLOOKUP(S36,TD!$J$33:$K$43,2,0)," ")</f>
        <v>Infraestructura física, mantenimiento y dotación (Sedes construidas, mantenidas reforzadas)</v>
      </c>
      <c r="U36" s="137" t="str">
        <f t="shared" si="2"/>
        <v>08-Infraestructura física, mantenimiento y dotación (Sedes construidas, mantenidas reforzadas)</v>
      </c>
      <c r="V36" s="52" t="s">
        <v>238</v>
      </c>
      <c r="W36" s="135" t="str">
        <f>IFERROR(VLOOKUP(V36,TD!$N$33:$O$45,2,0)," ")</f>
        <v>Sedes mantenidas</v>
      </c>
      <c r="X36" s="137" t="str">
        <f t="shared" si="0"/>
        <v>016_Sedes mantenidas</v>
      </c>
      <c r="Y36" s="137" t="str">
        <f t="shared" si="1"/>
        <v>08-Infraestructura física, mantenimiento y dotación (Sedes construidas, mantenidas reforzadas) 016_Sedes mantenidas</v>
      </c>
      <c r="Z36" s="135" t="str">
        <f t="shared" si="3"/>
        <v>O23011745992024020708016</v>
      </c>
      <c r="AA36" s="135" t="str">
        <f>IFERROR(VLOOKUP(Y36,TD!$K$46:$L$64,2,0)," ")</f>
        <v>PM/0131/0108/45990160207</v>
      </c>
      <c r="AB36" s="55" t="s">
        <v>138</v>
      </c>
      <c r="AC36" s="136" t="s">
        <v>204</v>
      </c>
    </row>
    <row r="37" spans="2:29" s="28" customFormat="1" ht="71.5" customHeight="1" x14ac:dyDescent="0.2">
      <c r="B37" s="79">
        <v>20250027</v>
      </c>
      <c r="C37" s="51" t="s">
        <v>208</v>
      </c>
      <c r="D37" s="133" t="s">
        <v>164</v>
      </c>
      <c r="E37" s="52" t="s">
        <v>392</v>
      </c>
      <c r="F37" s="133" t="s">
        <v>510</v>
      </c>
      <c r="G37" s="133" t="s">
        <v>156</v>
      </c>
      <c r="H37" s="100">
        <v>80111600</v>
      </c>
      <c r="I37" s="134">
        <v>2</v>
      </c>
      <c r="J37" s="134">
        <v>11</v>
      </c>
      <c r="K37" s="54">
        <v>0</v>
      </c>
      <c r="L37" s="55">
        <v>37400000</v>
      </c>
      <c r="M37" s="133" t="s">
        <v>516</v>
      </c>
      <c r="N37" s="55" t="s">
        <v>113</v>
      </c>
      <c r="O37" s="52" t="s">
        <v>219</v>
      </c>
      <c r="P37" s="135" t="str">
        <f>IFERROR(VLOOKUP(C37,TD!$B$32:$F$36,2,0)," ")</f>
        <v>O230117</v>
      </c>
      <c r="Q37" s="135" t="str">
        <f>IFERROR(VLOOKUP(C37,TD!$B$32:$F$36,3,0)," ")</f>
        <v>4599</v>
      </c>
      <c r="R37" s="135">
        <f>IFERROR(VLOOKUP(C37,TD!$B$32:$F$36,4,0)," ")</f>
        <v>20240207</v>
      </c>
      <c r="S37" s="52" t="s">
        <v>185</v>
      </c>
      <c r="T37" s="135" t="str">
        <f>IFERROR(VLOOKUP(S37,TD!$J$33:$K$43,2,0)," ")</f>
        <v>Infraestructura física, mantenimiento y dotación (Sedes construidas, mantenidas reforzadas)</v>
      </c>
      <c r="U37" s="137" t="str">
        <f t="shared" si="2"/>
        <v>08-Infraestructura física, mantenimiento y dotación (Sedes construidas, mantenidas reforzadas)</v>
      </c>
      <c r="V37" s="52" t="s">
        <v>238</v>
      </c>
      <c r="W37" s="135" t="str">
        <f>IFERROR(VLOOKUP(V37,TD!$N$33:$O$45,2,0)," ")</f>
        <v>Sedes mantenidas</v>
      </c>
      <c r="X37" s="137" t="str">
        <f t="shared" si="0"/>
        <v>016_Sedes mantenidas</v>
      </c>
      <c r="Y37" s="137" t="str">
        <f t="shared" si="1"/>
        <v>08-Infraestructura física, mantenimiento y dotación (Sedes construidas, mantenidas reforzadas) 016_Sedes mantenidas</v>
      </c>
      <c r="Z37" s="135" t="str">
        <f t="shared" si="3"/>
        <v>O23011745992024020708016</v>
      </c>
      <c r="AA37" s="135" t="str">
        <f>IFERROR(VLOOKUP(Y37,TD!$K$46:$L$64,2,0)," ")</f>
        <v>PM/0131/0108/45990160207</v>
      </c>
      <c r="AB37" s="55" t="s">
        <v>138</v>
      </c>
      <c r="AC37" s="136" t="s">
        <v>204</v>
      </c>
    </row>
    <row r="38" spans="2:29" s="28" customFormat="1" ht="71.5" customHeight="1" x14ac:dyDescent="0.2">
      <c r="B38" s="79">
        <v>20250028</v>
      </c>
      <c r="C38" s="51" t="s">
        <v>208</v>
      </c>
      <c r="D38" s="133" t="s">
        <v>164</v>
      </c>
      <c r="E38" s="52" t="s">
        <v>392</v>
      </c>
      <c r="F38" s="133" t="s">
        <v>510</v>
      </c>
      <c r="G38" s="133" t="s">
        <v>156</v>
      </c>
      <c r="H38" s="100">
        <v>80111600</v>
      </c>
      <c r="I38" s="134">
        <v>2</v>
      </c>
      <c r="J38" s="134">
        <v>11</v>
      </c>
      <c r="K38" s="54">
        <v>0</v>
      </c>
      <c r="L38" s="55">
        <v>37400000</v>
      </c>
      <c r="M38" s="133" t="s">
        <v>516</v>
      </c>
      <c r="N38" s="55" t="s">
        <v>113</v>
      </c>
      <c r="O38" s="52" t="s">
        <v>219</v>
      </c>
      <c r="P38" s="135" t="str">
        <f>IFERROR(VLOOKUP(C38,TD!$B$32:$F$36,2,0)," ")</f>
        <v>O230117</v>
      </c>
      <c r="Q38" s="135" t="str">
        <f>IFERROR(VLOOKUP(C38,TD!$B$32:$F$36,3,0)," ")</f>
        <v>4599</v>
      </c>
      <c r="R38" s="135">
        <f>IFERROR(VLOOKUP(C38,TD!$B$32:$F$36,4,0)," ")</f>
        <v>20240207</v>
      </c>
      <c r="S38" s="52" t="s">
        <v>185</v>
      </c>
      <c r="T38" s="135" t="str">
        <f>IFERROR(VLOOKUP(S38,TD!$J$33:$K$43,2,0)," ")</f>
        <v>Infraestructura física, mantenimiento y dotación (Sedes construidas, mantenidas reforzadas)</v>
      </c>
      <c r="U38" s="137" t="str">
        <f t="shared" si="2"/>
        <v>08-Infraestructura física, mantenimiento y dotación (Sedes construidas, mantenidas reforzadas)</v>
      </c>
      <c r="V38" s="52" t="s">
        <v>238</v>
      </c>
      <c r="W38" s="135" t="str">
        <f>IFERROR(VLOOKUP(V38,TD!$N$33:$O$45,2,0)," ")</f>
        <v>Sedes mantenidas</v>
      </c>
      <c r="X38" s="137" t="str">
        <f t="shared" si="0"/>
        <v>016_Sedes mantenidas</v>
      </c>
      <c r="Y38" s="137" t="str">
        <f t="shared" si="1"/>
        <v>08-Infraestructura física, mantenimiento y dotación (Sedes construidas, mantenidas reforzadas) 016_Sedes mantenidas</v>
      </c>
      <c r="Z38" s="135" t="str">
        <f t="shared" si="3"/>
        <v>O23011745992024020708016</v>
      </c>
      <c r="AA38" s="135" t="str">
        <f>IFERROR(VLOOKUP(Y38,TD!$K$46:$L$64,2,0)," ")</f>
        <v>PM/0131/0108/45990160207</v>
      </c>
      <c r="AB38" s="55" t="s">
        <v>138</v>
      </c>
      <c r="AC38" s="136" t="s">
        <v>204</v>
      </c>
    </row>
    <row r="39" spans="2:29" s="28" customFormat="1" ht="71.5" customHeight="1" x14ac:dyDescent="0.2">
      <c r="B39" s="79">
        <v>20250029</v>
      </c>
      <c r="C39" s="51" t="s">
        <v>208</v>
      </c>
      <c r="D39" s="133" t="s">
        <v>164</v>
      </c>
      <c r="E39" s="52" t="s">
        <v>392</v>
      </c>
      <c r="F39" s="133" t="s">
        <v>511</v>
      </c>
      <c r="G39" s="133" t="s">
        <v>155</v>
      </c>
      <c r="H39" s="100">
        <v>80111600</v>
      </c>
      <c r="I39" s="134">
        <v>2</v>
      </c>
      <c r="J39" s="134">
        <v>11</v>
      </c>
      <c r="K39" s="54">
        <v>0</v>
      </c>
      <c r="L39" s="55">
        <v>71500000</v>
      </c>
      <c r="M39" s="133" t="s">
        <v>516</v>
      </c>
      <c r="N39" s="55" t="s">
        <v>113</v>
      </c>
      <c r="O39" s="52" t="s">
        <v>219</v>
      </c>
      <c r="P39" s="135" t="str">
        <f>IFERROR(VLOOKUP(C39,TD!$B$32:$F$36,2,0)," ")</f>
        <v>O230117</v>
      </c>
      <c r="Q39" s="135" t="str">
        <f>IFERROR(VLOOKUP(C39,TD!$B$32:$F$36,3,0)," ")</f>
        <v>4599</v>
      </c>
      <c r="R39" s="135">
        <f>IFERROR(VLOOKUP(C39,TD!$B$32:$F$36,4,0)," ")</f>
        <v>20240207</v>
      </c>
      <c r="S39" s="52" t="s">
        <v>185</v>
      </c>
      <c r="T39" s="135" t="str">
        <f>IFERROR(VLOOKUP(S39,TD!$J$33:$K$43,2,0)," ")</f>
        <v>Infraestructura física, mantenimiento y dotación (Sedes construidas, mantenidas reforzadas)</v>
      </c>
      <c r="U39" s="137" t="str">
        <f t="shared" si="2"/>
        <v>08-Infraestructura física, mantenimiento y dotación (Sedes construidas, mantenidas reforzadas)</v>
      </c>
      <c r="V39" s="52" t="s">
        <v>238</v>
      </c>
      <c r="W39" s="135" t="str">
        <f>IFERROR(VLOOKUP(V39,TD!$N$33:$O$45,2,0)," ")</f>
        <v>Sedes mantenidas</v>
      </c>
      <c r="X39" s="137" t="str">
        <f t="shared" si="0"/>
        <v>016_Sedes mantenidas</v>
      </c>
      <c r="Y39" s="137" t="str">
        <f t="shared" si="1"/>
        <v>08-Infraestructura física, mantenimiento y dotación (Sedes construidas, mantenidas reforzadas) 016_Sedes mantenidas</v>
      </c>
      <c r="Z39" s="135" t="str">
        <f t="shared" si="3"/>
        <v>O23011745992024020708016</v>
      </c>
      <c r="AA39" s="135" t="str">
        <f>IFERROR(VLOOKUP(Y39,TD!$K$46:$L$64,2,0)," ")</f>
        <v>PM/0131/0108/45990160207</v>
      </c>
      <c r="AB39" s="55" t="s">
        <v>138</v>
      </c>
      <c r="AC39" s="136" t="s">
        <v>204</v>
      </c>
    </row>
    <row r="40" spans="2:29" s="28" customFormat="1" ht="71.5" customHeight="1" x14ac:dyDescent="0.2">
      <c r="B40" s="79">
        <v>20250030</v>
      </c>
      <c r="C40" s="51" t="s">
        <v>208</v>
      </c>
      <c r="D40" s="133" t="s">
        <v>164</v>
      </c>
      <c r="E40" s="52" t="s">
        <v>392</v>
      </c>
      <c r="F40" s="133" t="s">
        <v>512</v>
      </c>
      <c r="G40" s="133" t="s">
        <v>155</v>
      </c>
      <c r="H40" s="100">
        <v>80111600</v>
      </c>
      <c r="I40" s="134">
        <v>2</v>
      </c>
      <c r="J40" s="134">
        <v>11</v>
      </c>
      <c r="K40" s="54">
        <v>0</v>
      </c>
      <c r="L40" s="55">
        <v>71500000</v>
      </c>
      <c r="M40" s="133" t="s">
        <v>516</v>
      </c>
      <c r="N40" s="55" t="s">
        <v>113</v>
      </c>
      <c r="O40" s="52" t="s">
        <v>219</v>
      </c>
      <c r="P40" s="135" t="str">
        <f>IFERROR(VLOOKUP(C40,TD!$B$32:$F$36,2,0)," ")</f>
        <v>O230117</v>
      </c>
      <c r="Q40" s="135" t="str">
        <f>IFERROR(VLOOKUP(C40,TD!$B$32:$F$36,3,0)," ")</f>
        <v>4599</v>
      </c>
      <c r="R40" s="135">
        <f>IFERROR(VLOOKUP(C40,TD!$B$32:$F$36,4,0)," ")</f>
        <v>20240207</v>
      </c>
      <c r="S40" s="52" t="s">
        <v>185</v>
      </c>
      <c r="T40" s="135" t="str">
        <f>IFERROR(VLOOKUP(S40,TD!$J$33:$K$43,2,0)," ")</f>
        <v>Infraestructura física, mantenimiento y dotación (Sedes construidas, mantenidas reforzadas)</v>
      </c>
      <c r="U40" s="137" t="str">
        <f t="shared" si="2"/>
        <v>08-Infraestructura física, mantenimiento y dotación (Sedes construidas, mantenidas reforzadas)</v>
      </c>
      <c r="V40" s="52" t="s">
        <v>238</v>
      </c>
      <c r="W40" s="135" t="str">
        <f>IFERROR(VLOOKUP(V40,TD!$N$33:$O$45,2,0)," ")</f>
        <v>Sedes mantenidas</v>
      </c>
      <c r="X40" s="137" t="str">
        <f t="shared" si="0"/>
        <v>016_Sedes mantenidas</v>
      </c>
      <c r="Y40" s="137" t="str">
        <f t="shared" si="1"/>
        <v>08-Infraestructura física, mantenimiento y dotación (Sedes construidas, mantenidas reforzadas) 016_Sedes mantenidas</v>
      </c>
      <c r="Z40" s="135" t="str">
        <f t="shared" si="3"/>
        <v>O23011745992024020708016</v>
      </c>
      <c r="AA40" s="135" t="str">
        <f>IFERROR(VLOOKUP(Y40,TD!$K$46:$L$64,2,0)," ")</f>
        <v>PM/0131/0108/45990160207</v>
      </c>
      <c r="AB40" s="55" t="s">
        <v>138</v>
      </c>
      <c r="AC40" s="136" t="s">
        <v>204</v>
      </c>
    </row>
    <row r="41" spans="2:29" s="28" customFormat="1" ht="71.5" customHeight="1" x14ac:dyDescent="0.2">
      <c r="B41" s="79">
        <v>20250031</v>
      </c>
      <c r="C41" s="51" t="s">
        <v>208</v>
      </c>
      <c r="D41" s="133" t="s">
        <v>164</v>
      </c>
      <c r="E41" s="52" t="s">
        <v>392</v>
      </c>
      <c r="F41" s="133" t="s">
        <v>513</v>
      </c>
      <c r="G41" s="133" t="s">
        <v>155</v>
      </c>
      <c r="H41" s="100">
        <v>80111600</v>
      </c>
      <c r="I41" s="134">
        <v>2</v>
      </c>
      <c r="J41" s="134">
        <v>11</v>
      </c>
      <c r="K41" s="54">
        <v>0</v>
      </c>
      <c r="L41" s="55">
        <v>60500000</v>
      </c>
      <c r="M41" s="133" t="s">
        <v>516</v>
      </c>
      <c r="N41" s="55" t="s">
        <v>113</v>
      </c>
      <c r="O41" s="52" t="s">
        <v>219</v>
      </c>
      <c r="P41" s="135" t="str">
        <f>IFERROR(VLOOKUP(C41,TD!$B$32:$F$36,2,0)," ")</f>
        <v>O230117</v>
      </c>
      <c r="Q41" s="135" t="str">
        <f>IFERROR(VLOOKUP(C41,TD!$B$32:$F$36,3,0)," ")</f>
        <v>4599</v>
      </c>
      <c r="R41" s="135">
        <f>IFERROR(VLOOKUP(C41,TD!$B$32:$F$36,4,0)," ")</f>
        <v>20240207</v>
      </c>
      <c r="S41" s="52" t="s">
        <v>185</v>
      </c>
      <c r="T41" s="135" t="str">
        <f>IFERROR(VLOOKUP(S41,TD!$J$33:$K$43,2,0)," ")</f>
        <v>Infraestructura física, mantenimiento y dotación (Sedes construidas, mantenidas reforzadas)</v>
      </c>
      <c r="U41" s="137" t="str">
        <f t="shared" si="2"/>
        <v>08-Infraestructura física, mantenimiento y dotación (Sedes construidas, mantenidas reforzadas)</v>
      </c>
      <c r="V41" s="52" t="s">
        <v>238</v>
      </c>
      <c r="W41" s="135" t="str">
        <f>IFERROR(VLOOKUP(V41,TD!$N$33:$O$45,2,0)," ")</f>
        <v>Sedes mantenidas</v>
      </c>
      <c r="X41" s="137" t="str">
        <f t="shared" si="0"/>
        <v>016_Sedes mantenidas</v>
      </c>
      <c r="Y41" s="137" t="str">
        <f t="shared" si="1"/>
        <v>08-Infraestructura física, mantenimiento y dotación (Sedes construidas, mantenidas reforzadas) 016_Sedes mantenidas</v>
      </c>
      <c r="Z41" s="135" t="str">
        <f t="shared" si="3"/>
        <v>O23011745992024020708016</v>
      </c>
      <c r="AA41" s="135" t="str">
        <f>IFERROR(VLOOKUP(Y41,TD!$K$46:$L$64,2,0)," ")</f>
        <v>PM/0131/0108/45990160207</v>
      </c>
      <c r="AB41" s="55" t="s">
        <v>138</v>
      </c>
      <c r="AC41" s="136" t="s">
        <v>204</v>
      </c>
    </row>
    <row r="42" spans="2:29" s="28" customFormat="1" ht="71.5" customHeight="1" x14ac:dyDescent="0.2">
      <c r="B42" s="79">
        <v>20250032</v>
      </c>
      <c r="C42" s="51" t="s">
        <v>208</v>
      </c>
      <c r="D42" s="133" t="s">
        <v>164</v>
      </c>
      <c r="E42" s="52" t="s">
        <v>392</v>
      </c>
      <c r="F42" s="133" t="s">
        <v>513</v>
      </c>
      <c r="G42" s="133" t="s">
        <v>155</v>
      </c>
      <c r="H42" s="100">
        <v>80111600</v>
      </c>
      <c r="I42" s="134">
        <v>2</v>
      </c>
      <c r="J42" s="134">
        <v>11</v>
      </c>
      <c r="K42" s="54">
        <v>0</v>
      </c>
      <c r="L42" s="55">
        <v>60500000</v>
      </c>
      <c r="M42" s="133" t="s">
        <v>516</v>
      </c>
      <c r="N42" s="55" t="s">
        <v>113</v>
      </c>
      <c r="O42" s="52" t="s">
        <v>219</v>
      </c>
      <c r="P42" s="135" t="str">
        <f>IFERROR(VLOOKUP(C42,TD!$B$32:$F$36,2,0)," ")</f>
        <v>O230117</v>
      </c>
      <c r="Q42" s="135" t="str">
        <f>IFERROR(VLOOKUP(C42,TD!$B$32:$F$36,3,0)," ")</f>
        <v>4599</v>
      </c>
      <c r="R42" s="135">
        <f>IFERROR(VLOOKUP(C42,TD!$B$32:$F$36,4,0)," ")</f>
        <v>20240207</v>
      </c>
      <c r="S42" s="52" t="s">
        <v>185</v>
      </c>
      <c r="T42" s="135" t="str">
        <f>IFERROR(VLOOKUP(S42,TD!$J$33:$K$43,2,0)," ")</f>
        <v>Infraestructura física, mantenimiento y dotación (Sedes construidas, mantenidas reforzadas)</v>
      </c>
      <c r="U42" s="137" t="str">
        <f t="shared" si="2"/>
        <v>08-Infraestructura física, mantenimiento y dotación (Sedes construidas, mantenidas reforzadas)</v>
      </c>
      <c r="V42" s="52" t="s">
        <v>238</v>
      </c>
      <c r="W42" s="135" t="str">
        <f>IFERROR(VLOOKUP(V42,TD!$N$33:$O$45,2,0)," ")</f>
        <v>Sedes mantenidas</v>
      </c>
      <c r="X42" s="137" t="str">
        <f t="shared" si="0"/>
        <v>016_Sedes mantenidas</v>
      </c>
      <c r="Y42" s="137" t="str">
        <f t="shared" si="1"/>
        <v>08-Infraestructura física, mantenimiento y dotación (Sedes construidas, mantenidas reforzadas) 016_Sedes mantenidas</v>
      </c>
      <c r="Z42" s="135" t="str">
        <f t="shared" si="3"/>
        <v>O23011745992024020708016</v>
      </c>
      <c r="AA42" s="135" t="str">
        <f>IFERROR(VLOOKUP(Y42,TD!$K$46:$L$64,2,0)," ")</f>
        <v>PM/0131/0108/45990160207</v>
      </c>
      <c r="AB42" s="55" t="s">
        <v>138</v>
      </c>
      <c r="AC42" s="136" t="s">
        <v>204</v>
      </c>
    </row>
    <row r="43" spans="2:29" s="28" customFormat="1" ht="71.5" customHeight="1" x14ac:dyDescent="0.2">
      <c r="B43" s="79">
        <v>20250033</v>
      </c>
      <c r="C43" s="51" t="s">
        <v>208</v>
      </c>
      <c r="D43" s="133" t="s">
        <v>164</v>
      </c>
      <c r="E43" s="52" t="s">
        <v>392</v>
      </c>
      <c r="F43" s="133" t="s">
        <v>514</v>
      </c>
      <c r="G43" s="133" t="s">
        <v>155</v>
      </c>
      <c r="H43" s="100">
        <v>80111600</v>
      </c>
      <c r="I43" s="134">
        <v>2</v>
      </c>
      <c r="J43" s="134">
        <v>11</v>
      </c>
      <c r="K43" s="54">
        <v>0</v>
      </c>
      <c r="L43" s="55">
        <v>71500000</v>
      </c>
      <c r="M43" s="133" t="s">
        <v>516</v>
      </c>
      <c r="N43" s="55" t="s">
        <v>113</v>
      </c>
      <c r="O43" s="52" t="s">
        <v>219</v>
      </c>
      <c r="P43" s="135" t="str">
        <f>IFERROR(VLOOKUP(C43,TD!$B$32:$F$36,2,0)," ")</f>
        <v>O230117</v>
      </c>
      <c r="Q43" s="135" t="str">
        <f>IFERROR(VLOOKUP(C43,TD!$B$32:$F$36,3,0)," ")</f>
        <v>4599</v>
      </c>
      <c r="R43" s="135">
        <f>IFERROR(VLOOKUP(C43,TD!$B$32:$F$36,4,0)," ")</f>
        <v>20240207</v>
      </c>
      <c r="S43" s="52" t="s">
        <v>185</v>
      </c>
      <c r="T43" s="135" t="str">
        <f>IFERROR(VLOOKUP(S43,TD!$J$33:$K$43,2,0)," ")</f>
        <v>Infraestructura física, mantenimiento y dotación (Sedes construidas, mantenidas reforzadas)</v>
      </c>
      <c r="U43" s="137" t="str">
        <f t="shared" si="2"/>
        <v>08-Infraestructura física, mantenimiento y dotación (Sedes construidas, mantenidas reforzadas)</v>
      </c>
      <c r="V43" s="52" t="s">
        <v>238</v>
      </c>
      <c r="W43" s="135" t="str">
        <f>IFERROR(VLOOKUP(V43,TD!$N$33:$O$45,2,0)," ")</f>
        <v>Sedes mantenidas</v>
      </c>
      <c r="X43" s="137" t="str">
        <f t="shared" si="0"/>
        <v>016_Sedes mantenidas</v>
      </c>
      <c r="Y43" s="137" t="str">
        <f t="shared" si="1"/>
        <v>08-Infraestructura física, mantenimiento y dotación (Sedes construidas, mantenidas reforzadas) 016_Sedes mantenidas</v>
      </c>
      <c r="Z43" s="135" t="str">
        <f t="shared" si="3"/>
        <v>O23011745992024020708016</v>
      </c>
      <c r="AA43" s="135" t="str">
        <f>IFERROR(VLOOKUP(Y43,TD!$K$46:$L$64,2,0)," ")</f>
        <v>PM/0131/0108/45990160207</v>
      </c>
      <c r="AB43" s="55" t="s">
        <v>138</v>
      </c>
      <c r="AC43" s="136" t="s">
        <v>204</v>
      </c>
    </row>
    <row r="44" spans="2:29" s="28" customFormat="1" ht="71.5" customHeight="1" x14ac:dyDescent="0.2">
      <c r="B44" s="79">
        <v>20250034</v>
      </c>
      <c r="C44" s="51" t="s">
        <v>208</v>
      </c>
      <c r="D44" s="133" t="s">
        <v>164</v>
      </c>
      <c r="E44" s="52" t="s">
        <v>392</v>
      </c>
      <c r="F44" s="133" t="s">
        <v>515</v>
      </c>
      <c r="G44" s="133" t="s">
        <v>155</v>
      </c>
      <c r="H44" s="100">
        <v>80111600</v>
      </c>
      <c r="I44" s="134">
        <v>2</v>
      </c>
      <c r="J44" s="134">
        <v>11</v>
      </c>
      <c r="K44" s="54">
        <v>0</v>
      </c>
      <c r="L44" s="55">
        <v>82500000</v>
      </c>
      <c r="M44" s="133" t="s">
        <v>516</v>
      </c>
      <c r="N44" s="55" t="s">
        <v>113</v>
      </c>
      <c r="O44" s="52" t="s">
        <v>219</v>
      </c>
      <c r="P44" s="135" t="str">
        <f>IFERROR(VLOOKUP(C44,TD!$B$32:$F$36,2,0)," ")</f>
        <v>O230117</v>
      </c>
      <c r="Q44" s="135" t="str">
        <f>IFERROR(VLOOKUP(C44,TD!$B$32:$F$36,3,0)," ")</f>
        <v>4599</v>
      </c>
      <c r="R44" s="135">
        <f>IFERROR(VLOOKUP(C44,TD!$B$32:$F$36,4,0)," ")</f>
        <v>20240207</v>
      </c>
      <c r="S44" s="52" t="s">
        <v>185</v>
      </c>
      <c r="T44" s="135" t="str">
        <f>IFERROR(VLOOKUP(S44,TD!$J$33:$K$43,2,0)," ")</f>
        <v>Infraestructura física, mantenimiento y dotación (Sedes construidas, mantenidas reforzadas)</v>
      </c>
      <c r="U44" s="137" t="str">
        <f t="shared" si="2"/>
        <v>08-Infraestructura física, mantenimiento y dotación (Sedes construidas, mantenidas reforzadas)</v>
      </c>
      <c r="V44" s="52" t="s">
        <v>238</v>
      </c>
      <c r="W44" s="135" t="str">
        <f>IFERROR(VLOOKUP(V44,TD!$N$33:$O$45,2,0)," ")</f>
        <v>Sedes mantenidas</v>
      </c>
      <c r="X44" s="137" t="str">
        <f t="shared" si="0"/>
        <v>016_Sedes mantenidas</v>
      </c>
      <c r="Y44" s="137" t="str">
        <f t="shared" si="1"/>
        <v>08-Infraestructura física, mantenimiento y dotación (Sedes construidas, mantenidas reforzadas) 016_Sedes mantenidas</v>
      </c>
      <c r="Z44" s="135" t="str">
        <f t="shared" si="3"/>
        <v>O23011745992024020708016</v>
      </c>
      <c r="AA44" s="135" t="str">
        <f>IFERROR(VLOOKUP(Y44,TD!$K$46:$L$64,2,0)," ")</f>
        <v>PM/0131/0108/45990160207</v>
      </c>
      <c r="AB44" s="55" t="s">
        <v>138</v>
      </c>
      <c r="AC44" s="136" t="s">
        <v>204</v>
      </c>
    </row>
    <row r="45" spans="2:29" s="28" customFormat="1" ht="71.5" customHeight="1" x14ac:dyDescent="0.2">
      <c r="B45" s="79">
        <v>20250035</v>
      </c>
      <c r="C45" s="51" t="s">
        <v>208</v>
      </c>
      <c r="D45" s="133" t="s">
        <v>46</v>
      </c>
      <c r="E45" s="52" t="s">
        <v>517</v>
      </c>
      <c r="F45" s="133" t="s">
        <v>518</v>
      </c>
      <c r="G45" s="133" t="s">
        <v>155</v>
      </c>
      <c r="H45" s="102">
        <v>80111600</v>
      </c>
      <c r="I45" s="103">
        <v>1</v>
      </c>
      <c r="J45" s="134">
        <v>10</v>
      </c>
      <c r="K45" s="54">
        <v>0</v>
      </c>
      <c r="L45" s="55">
        <v>78000000</v>
      </c>
      <c r="M45" s="133" t="s">
        <v>516</v>
      </c>
      <c r="N45" s="55" t="s">
        <v>113</v>
      </c>
      <c r="O45" s="52" t="s">
        <v>219</v>
      </c>
      <c r="P45" s="135" t="str">
        <f>IFERROR(VLOOKUP(C45,TD!$B$32:$F$36,2,0)," ")</f>
        <v>O230117</v>
      </c>
      <c r="Q45" s="135" t="str">
        <f>IFERROR(VLOOKUP(C45,TD!$B$32:$F$36,3,0)," ")</f>
        <v>4599</v>
      </c>
      <c r="R45" s="135">
        <f>IFERROR(VLOOKUP(C45,TD!$B$32:$F$36,4,0)," ")</f>
        <v>20240207</v>
      </c>
      <c r="S45" s="52" t="s">
        <v>185</v>
      </c>
      <c r="T45" s="135" t="str">
        <f>IFERROR(VLOOKUP(S45,TD!$J$33:$K$43,2,0)," ")</f>
        <v>Infraestructura física, mantenimiento y dotación (Sedes construidas, mantenidas reforzadas)</v>
      </c>
      <c r="U45" s="137" t="str">
        <f t="shared" si="2"/>
        <v>08-Infraestructura física, mantenimiento y dotación (Sedes construidas, mantenidas reforzadas)</v>
      </c>
      <c r="V45" s="52" t="s">
        <v>238</v>
      </c>
      <c r="W45" s="135" t="str">
        <f>IFERROR(VLOOKUP(V45,TD!$N$33:$O$45,2,0)," ")</f>
        <v>Sedes mantenidas</v>
      </c>
      <c r="X45" s="137" t="str">
        <f t="shared" si="0"/>
        <v>016_Sedes mantenidas</v>
      </c>
      <c r="Y45" s="137" t="str">
        <f t="shared" si="1"/>
        <v>08-Infraestructura física, mantenimiento y dotación (Sedes construidas, mantenidas reforzadas) 016_Sedes mantenidas</v>
      </c>
      <c r="Z45" s="135" t="str">
        <f t="shared" si="3"/>
        <v>O23011745992024020708016</v>
      </c>
      <c r="AA45" s="135" t="str">
        <f>IFERROR(VLOOKUP(Y45,TD!$K$46:$L$64,2,0)," ")</f>
        <v>PM/0131/0108/45990160207</v>
      </c>
      <c r="AB45" s="55" t="s">
        <v>120</v>
      </c>
      <c r="AC45" s="136" t="s">
        <v>204</v>
      </c>
    </row>
    <row r="46" spans="2:29" s="28" customFormat="1" ht="71.5" customHeight="1" x14ac:dyDescent="0.2">
      <c r="B46" s="79">
        <v>20250036</v>
      </c>
      <c r="C46" s="51" t="s">
        <v>208</v>
      </c>
      <c r="D46" s="133" t="s">
        <v>46</v>
      </c>
      <c r="E46" s="52" t="s">
        <v>517</v>
      </c>
      <c r="F46" s="133" t="s">
        <v>519</v>
      </c>
      <c r="G46" s="133" t="s">
        <v>155</v>
      </c>
      <c r="H46" s="102">
        <v>80111600</v>
      </c>
      <c r="I46" s="103">
        <v>1</v>
      </c>
      <c r="J46" s="134">
        <v>11</v>
      </c>
      <c r="K46" s="54">
        <v>0</v>
      </c>
      <c r="L46" s="55">
        <v>93500000</v>
      </c>
      <c r="M46" s="133" t="s">
        <v>516</v>
      </c>
      <c r="N46" s="55" t="s">
        <v>113</v>
      </c>
      <c r="O46" s="52" t="s">
        <v>219</v>
      </c>
      <c r="P46" s="135" t="str">
        <f>IFERROR(VLOOKUP(C46,TD!$B$32:$F$36,2,0)," ")</f>
        <v>O230117</v>
      </c>
      <c r="Q46" s="135" t="str">
        <f>IFERROR(VLOOKUP(C46,TD!$B$32:$F$36,3,0)," ")</f>
        <v>4599</v>
      </c>
      <c r="R46" s="135">
        <f>IFERROR(VLOOKUP(C46,TD!$B$32:$F$36,4,0)," ")</f>
        <v>20240207</v>
      </c>
      <c r="S46" s="52" t="s">
        <v>185</v>
      </c>
      <c r="T46" s="135" t="str">
        <f>IFERROR(VLOOKUP(S46,TD!$J$33:$K$43,2,0)," ")</f>
        <v>Infraestructura física, mantenimiento y dotación (Sedes construidas, mantenidas reforzadas)</v>
      </c>
      <c r="U46" s="137" t="str">
        <f t="shared" si="2"/>
        <v>08-Infraestructura física, mantenimiento y dotación (Sedes construidas, mantenidas reforzadas)</v>
      </c>
      <c r="V46" s="52" t="s">
        <v>238</v>
      </c>
      <c r="W46" s="135" t="str">
        <f>IFERROR(VLOOKUP(V46,TD!$N$33:$O$45,2,0)," ")</f>
        <v>Sedes mantenidas</v>
      </c>
      <c r="X46" s="137" t="str">
        <f t="shared" si="0"/>
        <v>016_Sedes mantenidas</v>
      </c>
      <c r="Y46" s="137" t="str">
        <f t="shared" si="1"/>
        <v>08-Infraestructura física, mantenimiento y dotación (Sedes construidas, mantenidas reforzadas) 016_Sedes mantenidas</v>
      </c>
      <c r="Z46" s="135" t="str">
        <f t="shared" si="3"/>
        <v>O23011745992024020708016</v>
      </c>
      <c r="AA46" s="135" t="str">
        <f>IFERROR(VLOOKUP(Y46,TD!$K$46:$L$64,2,0)," ")</f>
        <v>PM/0131/0108/45990160207</v>
      </c>
      <c r="AB46" s="55" t="s">
        <v>120</v>
      </c>
      <c r="AC46" s="136" t="s">
        <v>204</v>
      </c>
    </row>
    <row r="47" spans="2:29" s="28" customFormat="1" ht="71.5" customHeight="1" x14ac:dyDescent="0.2">
      <c r="B47" s="79">
        <v>20250037</v>
      </c>
      <c r="C47" s="51" t="s">
        <v>208</v>
      </c>
      <c r="D47" s="133" t="s">
        <v>46</v>
      </c>
      <c r="E47" s="52" t="s">
        <v>517</v>
      </c>
      <c r="F47" s="133" t="s">
        <v>520</v>
      </c>
      <c r="G47" s="133" t="s">
        <v>155</v>
      </c>
      <c r="H47" s="102">
        <v>80111600</v>
      </c>
      <c r="I47" s="103">
        <v>1</v>
      </c>
      <c r="J47" s="134">
        <v>11</v>
      </c>
      <c r="K47" s="54">
        <v>0</v>
      </c>
      <c r="L47" s="55">
        <v>82500000</v>
      </c>
      <c r="M47" s="133" t="s">
        <v>516</v>
      </c>
      <c r="N47" s="55" t="s">
        <v>113</v>
      </c>
      <c r="O47" s="52" t="s">
        <v>219</v>
      </c>
      <c r="P47" s="135" t="str">
        <f>IFERROR(VLOOKUP(C47,TD!$B$32:$F$36,2,0)," ")</f>
        <v>O230117</v>
      </c>
      <c r="Q47" s="135" t="str">
        <f>IFERROR(VLOOKUP(C47,TD!$B$32:$F$36,3,0)," ")</f>
        <v>4599</v>
      </c>
      <c r="R47" s="135">
        <f>IFERROR(VLOOKUP(C47,TD!$B$32:$F$36,4,0)," ")</f>
        <v>20240207</v>
      </c>
      <c r="S47" s="52" t="s">
        <v>185</v>
      </c>
      <c r="T47" s="135" t="str">
        <f>IFERROR(VLOOKUP(S47,TD!$J$33:$K$43,2,0)," ")</f>
        <v>Infraestructura física, mantenimiento y dotación (Sedes construidas, mantenidas reforzadas)</v>
      </c>
      <c r="U47" s="137" t="str">
        <f t="shared" si="2"/>
        <v>08-Infraestructura física, mantenimiento y dotación (Sedes construidas, mantenidas reforzadas)</v>
      </c>
      <c r="V47" s="52" t="s">
        <v>238</v>
      </c>
      <c r="W47" s="135" t="str">
        <f>IFERROR(VLOOKUP(V47,TD!$N$33:$O$45,2,0)," ")</f>
        <v>Sedes mantenidas</v>
      </c>
      <c r="X47" s="137" t="str">
        <f t="shared" si="0"/>
        <v>016_Sedes mantenidas</v>
      </c>
      <c r="Y47" s="137" t="str">
        <f t="shared" si="1"/>
        <v>08-Infraestructura física, mantenimiento y dotación (Sedes construidas, mantenidas reforzadas) 016_Sedes mantenidas</v>
      </c>
      <c r="Z47" s="135" t="str">
        <f t="shared" si="3"/>
        <v>O23011745992024020708016</v>
      </c>
      <c r="AA47" s="135" t="str">
        <f>IFERROR(VLOOKUP(Y47,TD!$K$46:$L$64,2,0)," ")</f>
        <v>PM/0131/0108/45990160207</v>
      </c>
      <c r="AB47" s="55" t="s">
        <v>120</v>
      </c>
      <c r="AC47" s="136" t="s">
        <v>204</v>
      </c>
    </row>
    <row r="48" spans="2:29" s="28" customFormat="1" ht="71.5" customHeight="1" x14ac:dyDescent="0.2">
      <c r="B48" s="79">
        <v>20250038</v>
      </c>
      <c r="C48" s="51" t="s">
        <v>208</v>
      </c>
      <c r="D48" s="133" t="s">
        <v>46</v>
      </c>
      <c r="E48" s="52" t="s">
        <v>517</v>
      </c>
      <c r="F48" s="133" t="s">
        <v>521</v>
      </c>
      <c r="G48" s="133" t="s">
        <v>155</v>
      </c>
      <c r="H48" s="100">
        <v>80111600</v>
      </c>
      <c r="I48" s="134">
        <v>1</v>
      </c>
      <c r="J48" s="134">
        <v>10</v>
      </c>
      <c r="K48" s="54">
        <v>0</v>
      </c>
      <c r="L48" s="55">
        <v>65000000</v>
      </c>
      <c r="M48" s="133" t="s">
        <v>516</v>
      </c>
      <c r="N48" s="55" t="s">
        <v>113</v>
      </c>
      <c r="O48" s="52" t="s">
        <v>219</v>
      </c>
      <c r="P48" s="135" t="str">
        <f>IFERROR(VLOOKUP(C48,TD!$B$32:$F$36,2,0)," ")</f>
        <v>O230117</v>
      </c>
      <c r="Q48" s="135" t="str">
        <f>IFERROR(VLOOKUP(C48,TD!$B$32:$F$36,3,0)," ")</f>
        <v>4599</v>
      </c>
      <c r="R48" s="135">
        <f>IFERROR(VLOOKUP(C48,TD!$B$32:$F$36,4,0)," ")</f>
        <v>20240207</v>
      </c>
      <c r="S48" s="52" t="s">
        <v>185</v>
      </c>
      <c r="T48" s="135" t="str">
        <f>IFERROR(VLOOKUP(S48,TD!$J$33:$K$43,2,0)," ")</f>
        <v>Infraestructura física, mantenimiento y dotación (Sedes construidas, mantenidas reforzadas)</v>
      </c>
      <c r="U48" s="137" t="str">
        <f t="shared" si="2"/>
        <v>08-Infraestructura física, mantenimiento y dotación (Sedes construidas, mantenidas reforzadas)</v>
      </c>
      <c r="V48" s="52" t="s">
        <v>238</v>
      </c>
      <c r="W48" s="135" t="str">
        <f>IFERROR(VLOOKUP(V48,TD!$N$33:$O$45,2,0)," ")</f>
        <v>Sedes mantenidas</v>
      </c>
      <c r="X48" s="137" t="str">
        <f t="shared" si="0"/>
        <v>016_Sedes mantenidas</v>
      </c>
      <c r="Y48" s="137" t="str">
        <f t="shared" si="1"/>
        <v>08-Infraestructura física, mantenimiento y dotación (Sedes construidas, mantenidas reforzadas) 016_Sedes mantenidas</v>
      </c>
      <c r="Z48" s="135" t="str">
        <f t="shared" si="3"/>
        <v>O23011745992024020708016</v>
      </c>
      <c r="AA48" s="135" t="str">
        <f>IFERROR(VLOOKUP(Y48,TD!$K$46:$L$64,2,0)," ")</f>
        <v>PM/0131/0108/45990160207</v>
      </c>
      <c r="AB48" s="55" t="s">
        <v>120</v>
      </c>
      <c r="AC48" s="136" t="s">
        <v>204</v>
      </c>
    </row>
    <row r="49" spans="2:29" s="28" customFormat="1" ht="71.5" customHeight="1" x14ac:dyDescent="0.2">
      <c r="B49" s="79">
        <v>20250039</v>
      </c>
      <c r="C49" s="51" t="s">
        <v>208</v>
      </c>
      <c r="D49" s="133" t="s">
        <v>46</v>
      </c>
      <c r="E49" s="52" t="s">
        <v>517</v>
      </c>
      <c r="F49" s="133" t="s">
        <v>521</v>
      </c>
      <c r="G49" s="133" t="s">
        <v>155</v>
      </c>
      <c r="H49" s="100">
        <v>80111600</v>
      </c>
      <c r="I49" s="134">
        <v>1</v>
      </c>
      <c r="J49" s="134">
        <v>10</v>
      </c>
      <c r="K49" s="54">
        <v>0</v>
      </c>
      <c r="L49" s="55">
        <v>65000000</v>
      </c>
      <c r="M49" s="133" t="s">
        <v>516</v>
      </c>
      <c r="N49" s="55" t="s">
        <v>113</v>
      </c>
      <c r="O49" s="52" t="s">
        <v>219</v>
      </c>
      <c r="P49" s="135" t="str">
        <f>IFERROR(VLOOKUP(C49,TD!$B$32:$F$36,2,0)," ")</f>
        <v>O230117</v>
      </c>
      <c r="Q49" s="135" t="str">
        <f>IFERROR(VLOOKUP(C49,TD!$B$32:$F$36,3,0)," ")</f>
        <v>4599</v>
      </c>
      <c r="R49" s="135">
        <f>IFERROR(VLOOKUP(C49,TD!$B$32:$F$36,4,0)," ")</f>
        <v>20240207</v>
      </c>
      <c r="S49" s="52" t="s">
        <v>185</v>
      </c>
      <c r="T49" s="135" t="str">
        <f>IFERROR(VLOOKUP(S49,TD!$J$33:$K$43,2,0)," ")</f>
        <v>Infraestructura física, mantenimiento y dotación (Sedes construidas, mantenidas reforzadas)</v>
      </c>
      <c r="U49" s="137" t="str">
        <f t="shared" si="2"/>
        <v>08-Infraestructura física, mantenimiento y dotación (Sedes construidas, mantenidas reforzadas)</v>
      </c>
      <c r="V49" s="52" t="s">
        <v>238</v>
      </c>
      <c r="W49" s="135" t="str">
        <f>IFERROR(VLOOKUP(V49,TD!$N$33:$O$45,2,0)," ")</f>
        <v>Sedes mantenidas</v>
      </c>
      <c r="X49" s="137" t="str">
        <f t="shared" si="0"/>
        <v>016_Sedes mantenidas</v>
      </c>
      <c r="Y49" s="137" t="str">
        <f t="shared" si="1"/>
        <v>08-Infraestructura física, mantenimiento y dotación (Sedes construidas, mantenidas reforzadas) 016_Sedes mantenidas</v>
      </c>
      <c r="Z49" s="135" t="str">
        <f t="shared" si="3"/>
        <v>O23011745992024020708016</v>
      </c>
      <c r="AA49" s="135" t="str">
        <f>IFERROR(VLOOKUP(Y49,TD!$K$46:$L$64,2,0)," ")</f>
        <v>PM/0131/0108/45990160207</v>
      </c>
      <c r="AB49" s="55" t="s">
        <v>120</v>
      </c>
      <c r="AC49" s="136" t="s">
        <v>204</v>
      </c>
    </row>
    <row r="50" spans="2:29" s="28" customFormat="1" ht="71.5" customHeight="1" x14ac:dyDescent="0.2">
      <c r="B50" s="79">
        <v>20250040</v>
      </c>
      <c r="C50" s="51" t="s">
        <v>208</v>
      </c>
      <c r="D50" s="133" t="s">
        <v>46</v>
      </c>
      <c r="E50" s="52" t="s">
        <v>517</v>
      </c>
      <c r="F50" s="133" t="s">
        <v>521</v>
      </c>
      <c r="G50" s="133" t="s">
        <v>155</v>
      </c>
      <c r="H50" s="100">
        <v>80111600</v>
      </c>
      <c r="I50" s="134">
        <v>1</v>
      </c>
      <c r="J50" s="134">
        <v>10</v>
      </c>
      <c r="K50" s="54">
        <v>0</v>
      </c>
      <c r="L50" s="55">
        <v>65000000</v>
      </c>
      <c r="M50" s="133" t="s">
        <v>516</v>
      </c>
      <c r="N50" s="55" t="s">
        <v>113</v>
      </c>
      <c r="O50" s="52" t="s">
        <v>219</v>
      </c>
      <c r="P50" s="135" t="str">
        <f>IFERROR(VLOOKUP(C50,TD!$B$32:$F$36,2,0)," ")</f>
        <v>O230117</v>
      </c>
      <c r="Q50" s="135" t="str">
        <f>IFERROR(VLOOKUP(C50,TD!$B$32:$F$36,3,0)," ")</f>
        <v>4599</v>
      </c>
      <c r="R50" s="135">
        <f>IFERROR(VLOOKUP(C50,TD!$B$32:$F$36,4,0)," ")</f>
        <v>20240207</v>
      </c>
      <c r="S50" s="52" t="s">
        <v>185</v>
      </c>
      <c r="T50" s="135" t="str">
        <f>IFERROR(VLOOKUP(S50,TD!$J$33:$K$43,2,0)," ")</f>
        <v>Infraestructura física, mantenimiento y dotación (Sedes construidas, mantenidas reforzadas)</v>
      </c>
      <c r="U50" s="137" t="str">
        <f t="shared" si="2"/>
        <v>08-Infraestructura física, mantenimiento y dotación (Sedes construidas, mantenidas reforzadas)</v>
      </c>
      <c r="V50" s="52" t="s">
        <v>238</v>
      </c>
      <c r="W50" s="135" t="str">
        <f>IFERROR(VLOOKUP(V50,TD!$N$33:$O$45,2,0)," ")</f>
        <v>Sedes mantenidas</v>
      </c>
      <c r="X50" s="137" t="str">
        <f t="shared" si="0"/>
        <v>016_Sedes mantenidas</v>
      </c>
      <c r="Y50" s="137" t="str">
        <f t="shared" si="1"/>
        <v>08-Infraestructura física, mantenimiento y dotación (Sedes construidas, mantenidas reforzadas) 016_Sedes mantenidas</v>
      </c>
      <c r="Z50" s="135" t="str">
        <f t="shared" si="3"/>
        <v>O23011745992024020708016</v>
      </c>
      <c r="AA50" s="135" t="str">
        <f>IFERROR(VLOOKUP(Y50,TD!$K$46:$L$64,2,0)," ")</f>
        <v>PM/0131/0108/45990160207</v>
      </c>
      <c r="AB50" s="55" t="s">
        <v>120</v>
      </c>
      <c r="AC50" s="136" t="s">
        <v>204</v>
      </c>
    </row>
    <row r="51" spans="2:29" s="28" customFormat="1" ht="71.5" customHeight="1" x14ac:dyDescent="0.2">
      <c r="B51" s="79">
        <v>20250041</v>
      </c>
      <c r="C51" s="51" t="s">
        <v>208</v>
      </c>
      <c r="D51" s="133" t="s">
        <v>46</v>
      </c>
      <c r="E51" s="52" t="s">
        <v>517</v>
      </c>
      <c r="F51" s="133" t="s">
        <v>521</v>
      </c>
      <c r="G51" s="133" t="s">
        <v>155</v>
      </c>
      <c r="H51" s="100">
        <v>80111600</v>
      </c>
      <c r="I51" s="134">
        <v>1</v>
      </c>
      <c r="J51" s="134">
        <v>10</v>
      </c>
      <c r="K51" s="54">
        <v>0</v>
      </c>
      <c r="L51" s="55">
        <v>65000000</v>
      </c>
      <c r="M51" s="133" t="s">
        <v>516</v>
      </c>
      <c r="N51" s="55" t="s">
        <v>113</v>
      </c>
      <c r="O51" s="52" t="s">
        <v>219</v>
      </c>
      <c r="P51" s="135" t="str">
        <f>IFERROR(VLOOKUP(C51,TD!$B$32:$F$36,2,0)," ")</f>
        <v>O230117</v>
      </c>
      <c r="Q51" s="135" t="str">
        <f>IFERROR(VLOOKUP(C51,TD!$B$32:$F$36,3,0)," ")</f>
        <v>4599</v>
      </c>
      <c r="R51" s="135">
        <f>IFERROR(VLOOKUP(C51,TD!$B$32:$F$36,4,0)," ")</f>
        <v>20240207</v>
      </c>
      <c r="S51" s="52" t="s">
        <v>185</v>
      </c>
      <c r="T51" s="135" t="str">
        <f>IFERROR(VLOOKUP(S51,TD!$J$33:$K$43,2,0)," ")</f>
        <v>Infraestructura física, mantenimiento y dotación (Sedes construidas, mantenidas reforzadas)</v>
      </c>
      <c r="U51" s="137" t="str">
        <f t="shared" si="2"/>
        <v>08-Infraestructura física, mantenimiento y dotación (Sedes construidas, mantenidas reforzadas)</v>
      </c>
      <c r="V51" s="52" t="s">
        <v>238</v>
      </c>
      <c r="W51" s="135" t="str">
        <f>IFERROR(VLOOKUP(V51,TD!$N$33:$O$45,2,0)," ")</f>
        <v>Sedes mantenidas</v>
      </c>
      <c r="X51" s="137" t="str">
        <f t="shared" si="0"/>
        <v>016_Sedes mantenidas</v>
      </c>
      <c r="Y51" s="137" t="str">
        <f t="shared" si="1"/>
        <v>08-Infraestructura física, mantenimiento y dotación (Sedes construidas, mantenidas reforzadas) 016_Sedes mantenidas</v>
      </c>
      <c r="Z51" s="135" t="str">
        <f t="shared" si="3"/>
        <v>O23011745992024020708016</v>
      </c>
      <c r="AA51" s="135" t="str">
        <f>IFERROR(VLOOKUP(Y51,TD!$K$46:$L$64,2,0)," ")</f>
        <v>PM/0131/0108/45990160207</v>
      </c>
      <c r="AB51" s="55" t="s">
        <v>120</v>
      </c>
      <c r="AC51" s="136" t="s">
        <v>204</v>
      </c>
    </row>
    <row r="52" spans="2:29" s="28" customFormat="1" ht="71.5" customHeight="1" x14ac:dyDescent="0.2">
      <c r="B52" s="79">
        <v>20250042</v>
      </c>
      <c r="C52" s="51" t="s">
        <v>208</v>
      </c>
      <c r="D52" s="133" t="s">
        <v>46</v>
      </c>
      <c r="E52" s="52" t="s">
        <v>517</v>
      </c>
      <c r="F52" s="133" t="s">
        <v>521</v>
      </c>
      <c r="G52" s="133" t="s">
        <v>155</v>
      </c>
      <c r="H52" s="100">
        <v>80111600</v>
      </c>
      <c r="I52" s="134">
        <v>1</v>
      </c>
      <c r="J52" s="134">
        <v>10</v>
      </c>
      <c r="K52" s="54">
        <v>0</v>
      </c>
      <c r="L52" s="55">
        <v>71000000</v>
      </c>
      <c r="M52" s="133" t="s">
        <v>516</v>
      </c>
      <c r="N52" s="55" t="s">
        <v>113</v>
      </c>
      <c r="O52" s="52" t="s">
        <v>219</v>
      </c>
      <c r="P52" s="135" t="str">
        <f>IFERROR(VLOOKUP(C52,TD!$B$32:$F$36,2,0)," ")</f>
        <v>O230117</v>
      </c>
      <c r="Q52" s="135" t="str">
        <f>IFERROR(VLOOKUP(C52,TD!$B$32:$F$36,3,0)," ")</f>
        <v>4599</v>
      </c>
      <c r="R52" s="135">
        <f>IFERROR(VLOOKUP(C52,TD!$B$32:$F$36,4,0)," ")</f>
        <v>20240207</v>
      </c>
      <c r="S52" s="52" t="s">
        <v>185</v>
      </c>
      <c r="T52" s="135" t="str">
        <f>IFERROR(VLOOKUP(S52,TD!$J$33:$K$43,2,0)," ")</f>
        <v>Infraestructura física, mantenimiento y dotación (Sedes construidas, mantenidas reforzadas)</v>
      </c>
      <c r="U52" s="137" t="str">
        <f t="shared" si="2"/>
        <v>08-Infraestructura física, mantenimiento y dotación (Sedes construidas, mantenidas reforzadas)</v>
      </c>
      <c r="V52" s="52" t="s">
        <v>238</v>
      </c>
      <c r="W52" s="135" t="str">
        <f>IFERROR(VLOOKUP(V52,TD!$N$33:$O$45,2,0)," ")</f>
        <v>Sedes mantenidas</v>
      </c>
      <c r="X52" s="137" t="str">
        <f t="shared" si="0"/>
        <v>016_Sedes mantenidas</v>
      </c>
      <c r="Y52" s="137" t="str">
        <f t="shared" si="1"/>
        <v>08-Infraestructura física, mantenimiento y dotación (Sedes construidas, mantenidas reforzadas) 016_Sedes mantenidas</v>
      </c>
      <c r="Z52" s="135" t="str">
        <f t="shared" si="3"/>
        <v>O23011745992024020708016</v>
      </c>
      <c r="AA52" s="135" t="str">
        <f>IFERROR(VLOOKUP(Y52,TD!$K$46:$L$64,2,0)," ")</f>
        <v>PM/0131/0108/45990160207</v>
      </c>
      <c r="AB52" s="55" t="s">
        <v>120</v>
      </c>
      <c r="AC52" s="136" t="s">
        <v>204</v>
      </c>
    </row>
    <row r="53" spans="2:29" s="28" customFormat="1" ht="71.5" customHeight="1" x14ac:dyDescent="0.2">
      <c r="B53" s="79">
        <v>20250043</v>
      </c>
      <c r="C53" s="51" t="s">
        <v>208</v>
      </c>
      <c r="D53" s="133" t="s">
        <v>46</v>
      </c>
      <c r="E53" s="52" t="s">
        <v>517</v>
      </c>
      <c r="F53" s="133" t="s">
        <v>522</v>
      </c>
      <c r="G53" s="133" t="s">
        <v>155</v>
      </c>
      <c r="H53" s="100">
        <v>80111600</v>
      </c>
      <c r="I53" s="134">
        <v>1</v>
      </c>
      <c r="J53" s="134">
        <v>10</v>
      </c>
      <c r="K53" s="54">
        <v>0</v>
      </c>
      <c r="L53" s="55">
        <v>38500000</v>
      </c>
      <c r="M53" s="133" t="s">
        <v>516</v>
      </c>
      <c r="N53" s="55" t="s">
        <v>113</v>
      </c>
      <c r="O53" s="52" t="s">
        <v>219</v>
      </c>
      <c r="P53" s="135" t="str">
        <f>IFERROR(VLOOKUP(C53,TD!$B$32:$F$36,2,0)," ")</f>
        <v>O230117</v>
      </c>
      <c r="Q53" s="135" t="str">
        <f>IFERROR(VLOOKUP(C53,TD!$B$32:$F$36,3,0)," ")</f>
        <v>4599</v>
      </c>
      <c r="R53" s="135">
        <f>IFERROR(VLOOKUP(C53,TD!$B$32:$F$36,4,0)," ")</f>
        <v>20240207</v>
      </c>
      <c r="S53" s="52" t="s">
        <v>185</v>
      </c>
      <c r="T53" s="135" t="str">
        <f>IFERROR(VLOOKUP(S53,TD!$J$33:$K$43,2,0)," ")</f>
        <v>Infraestructura física, mantenimiento y dotación (Sedes construidas, mantenidas reforzadas)</v>
      </c>
      <c r="U53" s="137" t="str">
        <f t="shared" si="2"/>
        <v>08-Infraestructura física, mantenimiento y dotación (Sedes construidas, mantenidas reforzadas)</v>
      </c>
      <c r="V53" s="52" t="s">
        <v>238</v>
      </c>
      <c r="W53" s="135" t="str">
        <f>IFERROR(VLOOKUP(V53,TD!$N$33:$O$45,2,0)," ")</f>
        <v>Sedes mantenidas</v>
      </c>
      <c r="X53" s="137" t="str">
        <f t="shared" si="0"/>
        <v>016_Sedes mantenidas</v>
      </c>
      <c r="Y53" s="137" t="str">
        <f t="shared" si="1"/>
        <v>08-Infraestructura física, mantenimiento y dotación (Sedes construidas, mantenidas reforzadas) 016_Sedes mantenidas</v>
      </c>
      <c r="Z53" s="135" t="str">
        <f t="shared" si="3"/>
        <v>O23011745992024020708016</v>
      </c>
      <c r="AA53" s="135" t="str">
        <f>IFERROR(VLOOKUP(Y53,TD!$K$46:$L$64,2,0)," ")</f>
        <v>PM/0131/0108/45990160207</v>
      </c>
      <c r="AB53" s="55" t="s">
        <v>138</v>
      </c>
      <c r="AC53" s="136" t="s">
        <v>204</v>
      </c>
    </row>
    <row r="54" spans="2:29" s="28" customFormat="1" ht="71.5" customHeight="1" x14ac:dyDescent="0.2">
      <c r="B54" s="79">
        <v>20250044</v>
      </c>
      <c r="C54" s="51" t="s">
        <v>208</v>
      </c>
      <c r="D54" s="133" t="s">
        <v>46</v>
      </c>
      <c r="E54" s="52" t="s">
        <v>517</v>
      </c>
      <c r="F54" s="133" t="s">
        <v>523</v>
      </c>
      <c r="G54" s="133" t="s">
        <v>155</v>
      </c>
      <c r="H54" s="100">
        <v>80111600</v>
      </c>
      <c r="I54" s="134">
        <v>1</v>
      </c>
      <c r="J54" s="134">
        <v>11</v>
      </c>
      <c r="K54" s="54">
        <v>0</v>
      </c>
      <c r="L54" s="55">
        <v>38500000</v>
      </c>
      <c r="M54" s="133" t="s">
        <v>516</v>
      </c>
      <c r="N54" s="55" t="s">
        <v>113</v>
      </c>
      <c r="O54" s="52" t="s">
        <v>219</v>
      </c>
      <c r="P54" s="135" t="str">
        <f>IFERROR(VLOOKUP(C54,TD!$B$32:$F$36,2,0)," ")</f>
        <v>O230117</v>
      </c>
      <c r="Q54" s="135" t="str">
        <f>IFERROR(VLOOKUP(C54,TD!$B$32:$F$36,3,0)," ")</f>
        <v>4599</v>
      </c>
      <c r="R54" s="135">
        <f>IFERROR(VLOOKUP(C54,TD!$B$32:$F$36,4,0)," ")</f>
        <v>20240207</v>
      </c>
      <c r="S54" s="52" t="s">
        <v>185</v>
      </c>
      <c r="T54" s="135" t="str">
        <f>IFERROR(VLOOKUP(S54,TD!$J$33:$K$43,2,0)," ")</f>
        <v>Infraestructura física, mantenimiento y dotación (Sedes construidas, mantenidas reforzadas)</v>
      </c>
      <c r="U54" s="137" t="str">
        <f t="shared" si="2"/>
        <v>08-Infraestructura física, mantenimiento y dotación (Sedes construidas, mantenidas reforzadas)</v>
      </c>
      <c r="V54" s="52" t="s">
        <v>238</v>
      </c>
      <c r="W54" s="135" t="str">
        <f>IFERROR(VLOOKUP(V54,TD!$N$33:$O$45,2,0)," ")</f>
        <v>Sedes mantenidas</v>
      </c>
      <c r="X54" s="137" t="str">
        <f t="shared" si="0"/>
        <v>016_Sedes mantenidas</v>
      </c>
      <c r="Y54" s="137" t="str">
        <f t="shared" si="1"/>
        <v>08-Infraestructura física, mantenimiento y dotación (Sedes construidas, mantenidas reforzadas) 016_Sedes mantenidas</v>
      </c>
      <c r="Z54" s="135" t="str">
        <f t="shared" si="3"/>
        <v>O23011745992024020708016</v>
      </c>
      <c r="AA54" s="135" t="str">
        <f>IFERROR(VLOOKUP(Y54,TD!$K$46:$L$64,2,0)," ")</f>
        <v>PM/0131/0108/45990160207</v>
      </c>
      <c r="AB54" s="55" t="s">
        <v>138</v>
      </c>
      <c r="AC54" s="136" t="s">
        <v>204</v>
      </c>
    </row>
    <row r="55" spans="2:29" s="28" customFormat="1" ht="71.5" customHeight="1" x14ac:dyDescent="0.2">
      <c r="B55" s="79">
        <v>20250045</v>
      </c>
      <c r="C55" s="51" t="s">
        <v>208</v>
      </c>
      <c r="D55" s="133" t="s">
        <v>46</v>
      </c>
      <c r="E55" s="52" t="s">
        <v>517</v>
      </c>
      <c r="F55" s="133" t="s">
        <v>524</v>
      </c>
      <c r="G55" s="133" t="s">
        <v>155</v>
      </c>
      <c r="H55" s="100">
        <v>80111600</v>
      </c>
      <c r="I55" s="134">
        <v>1</v>
      </c>
      <c r="J55" s="134">
        <v>11</v>
      </c>
      <c r="K55" s="54">
        <v>0</v>
      </c>
      <c r="L55" s="55">
        <v>48000000</v>
      </c>
      <c r="M55" s="133" t="s">
        <v>516</v>
      </c>
      <c r="N55" s="55" t="s">
        <v>113</v>
      </c>
      <c r="O55" s="52" t="s">
        <v>219</v>
      </c>
      <c r="P55" s="135" t="str">
        <f>IFERROR(VLOOKUP(C55,TD!$B$32:$F$36,2,0)," ")</f>
        <v>O230117</v>
      </c>
      <c r="Q55" s="135" t="str">
        <f>IFERROR(VLOOKUP(C55,TD!$B$32:$F$36,3,0)," ")</f>
        <v>4599</v>
      </c>
      <c r="R55" s="135">
        <f>IFERROR(VLOOKUP(C55,TD!$B$32:$F$36,4,0)," ")</f>
        <v>20240207</v>
      </c>
      <c r="S55" s="52" t="s">
        <v>185</v>
      </c>
      <c r="T55" s="135" t="str">
        <f>IFERROR(VLOOKUP(S55,TD!$J$33:$K$43,2,0)," ")</f>
        <v>Infraestructura física, mantenimiento y dotación (Sedes construidas, mantenidas reforzadas)</v>
      </c>
      <c r="U55" s="137" t="str">
        <f t="shared" si="2"/>
        <v>08-Infraestructura física, mantenimiento y dotación (Sedes construidas, mantenidas reforzadas)</v>
      </c>
      <c r="V55" s="52" t="s">
        <v>238</v>
      </c>
      <c r="W55" s="135" t="str">
        <f>IFERROR(VLOOKUP(V55,TD!$N$33:$O$45,2,0)," ")</f>
        <v>Sedes mantenidas</v>
      </c>
      <c r="X55" s="137" t="str">
        <f t="shared" si="0"/>
        <v>016_Sedes mantenidas</v>
      </c>
      <c r="Y55" s="137" t="str">
        <f t="shared" si="1"/>
        <v>08-Infraestructura física, mantenimiento y dotación (Sedes construidas, mantenidas reforzadas) 016_Sedes mantenidas</v>
      </c>
      <c r="Z55" s="135" t="str">
        <f t="shared" si="3"/>
        <v>O23011745992024020708016</v>
      </c>
      <c r="AA55" s="135" t="str">
        <f>IFERROR(VLOOKUP(Y55,TD!$K$46:$L$64,2,0)," ")</f>
        <v>PM/0131/0108/45990160207</v>
      </c>
      <c r="AB55" s="55" t="s">
        <v>120</v>
      </c>
      <c r="AC55" s="136" t="s">
        <v>204</v>
      </c>
    </row>
    <row r="56" spans="2:29" s="28" customFormat="1" ht="71.5" customHeight="1" x14ac:dyDescent="0.2">
      <c r="B56" s="79">
        <v>20250046</v>
      </c>
      <c r="C56" s="51" t="s">
        <v>208</v>
      </c>
      <c r="D56" s="133" t="s">
        <v>36</v>
      </c>
      <c r="E56" s="52" t="s">
        <v>379</v>
      </c>
      <c r="F56" s="133" t="s">
        <v>525</v>
      </c>
      <c r="G56" s="133" t="s">
        <v>155</v>
      </c>
      <c r="H56" s="100">
        <v>80111600</v>
      </c>
      <c r="I56" s="134">
        <v>2</v>
      </c>
      <c r="J56" s="134">
        <v>11</v>
      </c>
      <c r="K56" s="54">
        <v>0</v>
      </c>
      <c r="L56" s="55">
        <v>34840960</v>
      </c>
      <c r="M56" s="133" t="s">
        <v>516</v>
      </c>
      <c r="N56" s="55" t="s">
        <v>113</v>
      </c>
      <c r="O56" s="52" t="s">
        <v>211</v>
      </c>
      <c r="P56" s="135" t="str">
        <f>IFERROR(VLOOKUP(C56,TD!$B$32:$F$36,2,0)," ")</f>
        <v>O230117</v>
      </c>
      <c r="Q56" s="135" t="str">
        <f>IFERROR(VLOOKUP(C56,TD!$B$32:$F$36,3,0)," ")</f>
        <v>4599</v>
      </c>
      <c r="R56" s="135">
        <f>IFERROR(VLOOKUP(C56,TD!$B$32:$F$36,4,0)," ")</f>
        <v>20240207</v>
      </c>
      <c r="S56" s="52" t="s">
        <v>193</v>
      </c>
      <c r="T56" s="135" t="str">
        <f>IFERROR(VLOOKUP(S56,TD!$J$33:$K$43,2,0)," ")</f>
        <v>Servicios para la planeación y sistemas de gestión y comunicación estratégica</v>
      </c>
      <c r="U56" s="137" t="str">
        <f t="shared" si="2"/>
        <v>13-Servicios para la planeación y sistemas de gestión y comunicación estratégica</v>
      </c>
      <c r="V56" s="52" t="s">
        <v>240</v>
      </c>
      <c r="W56" s="135" t="str">
        <f>IFERROR(VLOOKUP(V56,TD!$N$33:$O$45,2,0)," ")</f>
        <v>Servicio de asistencia técnica</v>
      </c>
      <c r="X56" s="137" t="str">
        <f t="shared" si="0"/>
        <v>031_Servicio de asistencia técnica</v>
      </c>
      <c r="Y56" s="137" t="str">
        <f t="shared" si="1"/>
        <v>13-Servicios para la planeación y sistemas de gestión y comunicación estratégica 031_Servicio de asistencia técnica</v>
      </c>
      <c r="Z56" s="135" t="str">
        <f t="shared" si="3"/>
        <v>O23011745992024020713031</v>
      </c>
      <c r="AA56" s="135" t="str">
        <f>IFERROR(VLOOKUP(Y56,TD!$K$46:$L$64,2,0)," ")</f>
        <v>PM/0131/0113/45990310207</v>
      </c>
      <c r="AB56" s="55" t="s">
        <v>138</v>
      </c>
      <c r="AC56" s="136" t="s">
        <v>204</v>
      </c>
    </row>
    <row r="57" spans="2:29" s="28" customFormat="1" ht="71.5" customHeight="1" x14ac:dyDescent="0.2">
      <c r="B57" s="79">
        <v>20250047</v>
      </c>
      <c r="C57" s="51" t="s">
        <v>208</v>
      </c>
      <c r="D57" s="133" t="s">
        <v>36</v>
      </c>
      <c r="E57" s="52" t="s">
        <v>379</v>
      </c>
      <c r="F57" s="133" t="s">
        <v>380</v>
      </c>
      <c r="G57" s="133" t="s">
        <v>155</v>
      </c>
      <c r="H57" s="100">
        <v>80111600</v>
      </c>
      <c r="I57" s="134">
        <v>2</v>
      </c>
      <c r="J57" s="134">
        <v>8</v>
      </c>
      <c r="K57" s="54">
        <v>0</v>
      </c>
      <c r="L57" s="55">
        <v>40000000</v>
      </c>
      <c r="M57" s="133" t="s">
        <v>516</v>
      </c>
      <c r="N57" s="55" t="s">
        <v>113</v>
      </c>
      <c r="O57" s="52" t="s">
        <v>211</v>
      </c>
      <c r="P57" s="135" t="str">
        <f>IFERROR(VLOOKUP(C57,TD!$B$32:$F$36,2,0)," ")</f>
        <v>O230117</v>
      </c>
      <c r="Q57" s="135" t="str">
        <f>IFERROR(VLOOKUP(C57,TD!$B$32:$F$36,3,0)," ")</f>
        <v>4599</v>
      </c>
      <c r="R57" s="135">
        <f>IFERROR(VLOOKUP(C57,TD!$B$32:$F$36,4,0)," ")</f>
        <v>20240207</v>
      </c>
      <c r="S57" s="52" t="s">
        <v>193</v>
      </c>
      <c r="T57" s="135" t="str">
        <f>IFERROR(VLOOKUP(S57,TD!$J$33:$K$43,2,0)," ")</f>
        <v>Servicios para la planeación y sistemas de gestión y comunicación estratégica</v>
      </c>
      <c r="U57" s="137" t="str">
        <f t="shared" si="2"/>
        <v>13-Servicios para la planeación y sistemas de gestión y comunicación estratégica</v>
      </c>
      <c r="V57" s="52" t="s">
        <v>240</v>
      </c>
      <c r="W57" s="135" t="str">
        <f>IFERROR(VLOOKUP(V57,TD!$N$33:$O$45,2,0)," ")</f>
        <v>Servicio de asistencia técnica</v>
      </c>
      <c r="X57" s="137" t="str">
        <f t="shared" si="0"/>
        <v>031_Servicio de asistencia técnica</v>
      </c>
      <c r="Y57" s="137" t="str">
        <f t="shared" si="1"/>
        <v>13-Servicios para la planeación y sistemas de gestión y comunicación estratégica 031_Servicio de asistencia técnica</v>
      </c>
      <c r="Z57" s="135" t="str">
        <f t="shared" si="3"/>
        <v>O23011745992024020713031</v>
      </c>
      <c r="AA57" s="135" t="str">
        <f>IFERROR(VLOOKUP(Y57,TD!$K$46:$L$64,2,0)," ")</f>
        <v>PM/0131/0113/45990310207</v>
      </c>
      <c r="AB57" s="55" t="s">
        <v>138</v>
      </c>
      <c r="AC57" s="136" t="s">
        <v>204</v>
      </c>
    </row>
    <row r="58" spans="2:29" s="28" customFormat="1" ht="71.5" customHeight="1" x14ac:dyDescent="0.2">
      <c r="B58" s="79">
        <v>20250048</v>
      </c>
      <c r="C58" s="51" t="s">
        <v>208</v>
      </c>
      <c r="D58" s="133" t="s">
        <v>36</v>
      </c>
      <c r="E58" s="52" t="s">
        <v>379</v>
      </c>
      <c r="F58" s="133" t="s">
        <v>381</v>
      </c>
      <c r="G58" s="133" t="s">
        <v>156</v>
      </c>
      <c r="H58" s="100">
        <v>80111600</v>
      </c>
      <c r="I58" s="134">
        <v>2</v>
      </c>
      <c r="J58" s="134">
        <v>11</v>
      </c>
      <c r="K58" s="54">
        <v>0</v>
      </c>
      <c r="L58" s="55">
        <v>43362000</v>
      </c>
      <c r="M58" s="133" t="s">
        <v>516</v>
      </c>
      <c r="N58" s="55" t="s">
        <v>113</v>
      </c>
      <c r="O58" s="52" t="s">
        <v>211</v>
      </c>
      <c r="P58" s="135" t="str">
        <f>IFERROR(VLOOKUP(C58,TD!$B$32:$F$36,2,0)," ")</f>
        <v>O230117</v>
      </c>
      <c r="Q58" s="135" t="str">
        <f>IFERROR(VLOOKUP(C58,TD!$B$32:$F$36,3,0)," ")</f>
        <v>4599</v>
      </c>
      <c r="R58" s="135">
        <f>IFERROR(VLOOKUP(C58,TD!$B$32:$F$36,4,0)," ")</f>
        <v>20240207</v>
      </c>
      <c r="S58" s="52" t="s">
        <v>193</v>
      </c>
      <c r="T58" s="135" t="str">
        <f>IFERROR(VLOOKUP(S58,TD!$J$33:$K$43,2,0)," ")</f>
        <v>Servicios para la planeación y sistemas de gestión y comunicación estratégica</v>
      </c>
      <c r="U58" s="137" t="str">
        <f t="shared" si="2"/>
        <v>13-Servicios para la planeación y sistemas de gestión y comunicación estratégica</v>
      </c>
      <c r="V58" s="52" t="s">
        <v>240</v>
      </c>
      <c r="W58" s="135" t="str">
        <f>IFERROR(VLOOKUP(V58,TD!$N$33:$O$45,2,0)," ")</f>
        <v>Servicio de asistencia técnica</v>
      </c>
      <c r="X58" s="137" t="str">
        <f t="shared" si="0"/>
        <v>031_Servicio de asistencia técnica</v>
      </c>
      <c r="Y58" s="137" t="str">
        <f t="shared" si="1"/>
        <v>13-Servicios para la planeación y sistemas de gestión y comunicación estratégica 031_Servicio de asistencia técnica</v>
      </c>
      <c r="Z58" s="135" t="str">
        <f t="shared" si="3"/>
        <v>O23011745992024020713031</v>
      </c>
      <c r="AA58" s="135" t="str">
        <f>IFERROR(VLOOKUP(Y58,TD!$K$46:$L$64,2,0)," ")</f>
        <v>PM/0131/0113/45990310207</v>
      </c>
      <c r="AB58" s="55" t="s">
        <v>138</v>
      </c>
      <c r="AC58" s="136" t="s">
        <v>204</v>
      </c>
    </row>
    <row r="59" spans="2:29" s="28" customFormat="1" ht="71.5" customHeight="1" x14ac:dyDescent="0.2">
      <c r="B59" s="79">
        <v>20250049</v>
      </c>
      <c r="C59" s="51" t="s">
        <v>208</v>
      </c>
      <c r="D59" s="133" t="s">
        <v>36</v>
      </c>
      <c r="E59" s="52" t="s">
        <v>379</v>
      </c>
      <c r="F59" s="133" t="s">
        <v>382</v>
      </c>
      <c r="G59" s="133" t="s">
        <v>155</v>
      </c>
      <c r="H59" s="100">
        <v>80111600</v>
      </c>
      <c r="I59" s="134">
        <v>2</v>
      </c>
      <c r="J59" s="134">
        <v>11</v>
      </c>
      <c r="K59" s="54">
        <v>0</v>
      </c>
      <c r="L59" s="55">
        <v>104500000</v>
      </c>
      <c r="M59" s="133" t="s">
        <v>516</v>
      </c>
      <c r="N59" s="55" t="s">
        <v>113</v>
      </c>
      <c r="O59" s="52" t="s">
        <v>211</v>
      </c>
      <c r="P59" s="135" t="str">
        <f>IFERROR(VLOOKUP(C59,TD!$B$32:$F$36,2,0)," ")</f>
        <v>O230117</v>
      </c>
      <c r="Q59" s="135" t="str">
        <f>IFERROR(VLOOKUP(C59,TD!$B$32:$F$36,3,0)," ")</f>
        <v>4599</v>
      </c>
      <c r="R59" s="135">
        <f>IFERROR(VLOOKUP(C59,TD!$B$32:$F$36,4,0)," ")</f>
        <v>20240207</v>
      </c>
      <c r="S59" s="52" t="s">
        <v>193</v>
      </c>
      <c r="T59" s="135" t="str">
        <f>IFERROR(VLOOKUP(S59,TD!$J$33:$K$43,2,0)," ")</f>
        <v>Servicios para la planeación y sistemas de gestión y comunicación estratégica</v>
      </c>
      <c r="U59" s="137" t="str">
        <f t="shared" si="2"/>
        <v>13-Servicios para la planeación y sistemas de gestión y comunicación estratégica</v>
      </c>
      <c r="V59" s="52" t="s">
        <v>240</v>
      </c>
      <c r="W59" s="135" t="str">
        <f>IFERROR(VLOOKUP(V59,TD!$N$33:$O$45,2,0)," ")</f>
        <v>Servicio de asistencia técnica</v>
      </c>
      <c r="X59" s="137" t="str">
        <f t="shared" si="0"/>
        <v>031_Servicio de asistencia técnica</v>
      </c>
      <c r="Y59" s="137" t="str">
        <f t="shared" si="1"/>
        <v>13-Servicios para la planeación y sistemas de gestión y comunicación estratégica 031_Servicio de asistencia técnica</v>
      </c>
      <c r="Z59" s="135" t="str">
        <f t="shared" si="3"/>
        <v>O23011745992024020713031</v>
      </c>
      <c r="AA59" s="135" t="str">
        <f>IFERROR(VLOOKUP(Y59,TD!$K$46:$L$64,2,0)," ")</f>
        <v>PM/0131/0113/45990310207</v>
      </c>
      <c r="AB59" s="55" t="s">
        <v>138</v>
      </c>
      <c r="AC59" s="136" t="s">
        <v>204</v>
      </c>
    </row>
    <row r="60" spans="2:29" s="28" customFormat="1" ht="71.5" customHeight="1" x14ac:dyDescent="0.2">
      <c r="B60" s="79">
        <v>20250050</v>
      </c>
      <c r="C60" s="51" t="s">
        <v>208</v>
      </c>
      <c r="D60" s="133" t="s">
        <v>36</v>
      </c>
      <c r="E60" s="52" t="s">
        <v>379</v>
      </c>
      <c r="F60" s="133" t="s">
        <v>383</v>
      </c>
      <c r="G60" s="133" t="s">
        <v>155</v>
      </c>
      <c r="H60" s="100">
        <v>80111600</v>
      </c>
      <c r="I60" s="134">
        <v>2</v>
      </c>
      <c r="J60" s="134">
        <v>7</v>
      </c>
      <c r="K60" s="54">
        <v>0</v>
      </c>
      <c r="L60" s="55">
        <v>45500000</v>
      </c>
      <c r="M60" s="133" t="s">
        <v>516</v>
      </c>
      <c r="N60" s="55" t="s">
        <v>113</v>
      </c>
      <c r="O60" s="52" t="s">
        <v>211</v>
      </c>
      <c r="P60" s="135" t="str">
        <f>IFERROR(VLOOKUP(C60,TD!$B$32:$F$36,2,0)," ")</f>
        <v>O230117</v>
      </c>
      <c r="Q60" s="135" t="str">
        <f>IFERROR(VLOOKUP(C60,TD!$B$32:$F$36,3,0)," ")</f>
        <v>4599</v>
      </c>
      <c r="R60" s="135">
        <f>IFERROR(VLOOKUP(C60,TD!$B$32:$F$36,4,0)," ")</f>
        <v>20240207</v>
      </c>
      <c r="S60" s="52" t="s">
        <v>193</v>
      </c>
      <c r="T60" s="135" t="str">
        <f>IFERROR(VLOOKUP(S60,TD!$J$33:$K$43,2,0)," ")</f>
        <v>Servicios para la planeación y sistemas de gestión y comunicación estratégica</v>
      </c>
      <c r="U60" s="137" t="str">
        <f t="shared" si="2"/>
        <v>13-Servicios para la planeación y sistemas de gestión y comunicación estratégica</v>
      </c>
      <c r="V60" s="52" t="s">
        <v>240</v>
      </c>
      <c r="W60" s="135" t="str">
        <f>IFERROR(VLOOKUP(V60,TD!$N$33:$O$45,2,0)," ")</f>
        <v>Servicio de asistencia técnica</v>
      </c>
      <c r="X60" s="137" t="str">
        <f t="shared" si="0"/>
        <v>031_Servicio de asistencia técnica</v>
      </c>
      <c r="Y60" s="137" t="str">
        <f t="shared" si="1"/>
        <v>13-Servicios para la planeación y sistemas de gestión y comunicación estratégica 031_Servicio de asistencia técnica</v>
      </c>
      <c r="Z60" s="135" t="str">
        <f t="shared" si="3"/>
        <v>O23011745992024020713031</v>
      </c>
      <c r="AA60" s="135" t="str">
        <f>IFERROR(VLOOKUP(Y60,TD!$K$46:$L$64,2,0)," ")</f>
        <v>PM/0131/0113/45990310207</v>
      </c>
      <c r="AB60" s="55" t="s">
        <v>138</v>
      </c>
      <c r="AC60" s="136" t="s">
        <v>204</v>
      </c>
    </row>
    <row r="61" spans="2:29" s="28" customFormat="1" ht="71.5" customHeight="1" x14ac:dyDescent="0.2">
      <c r="B61" s="79">
        <v>20250051</v>
      </c>
      <c r="C61" s="51" t="s">
        <v>208</v>
      </c>
      <c r="D61" s="133" t="s">
        <v>36</v>
      </c>
      <c r="E61" s="52" t="s">
        <v>379</v>
      </c>
      <c r="F61" s="133" t="s">
        <v>451</v>
      </c>
      <c r="G61" s="133" t="s">
        <v>155</v>
      </c>
      <c r="H61" s="100">
        <v>80111600</v>
      </c>
      <c r="I61" s="134">
        <v>2</v>
      </c>
      <c r="J61" s="134">
        <v>8</v>
      </c>
      <c r="K61" s="54">
        <v>0</v>
      </c>
      <c r="L61" s="55">
        <v>57600000</v>
      </c>
      <c r="M61" s="133" t="s">
        <v>516</v>
      </c>
      <c r="N61" s="55" t="s">
        <v>113</v>
      </c>
      <c r="O61" s="52" t="s">
        <v>211</v>
      </c>
      <c r="P61" s="135" t="str">
        <f>IFERROR(VLOOKUP(C61,TD!$B$32:$F$36,2,0)," ")</f>
        <v>O230117</v>
      </c>
      <c r="Q61" s="135" t="str">
        <f>IFERROR(VLOOKUP(C61,TD!$B$32:$F$36,3,0)," ")</f>
        <v>4599</v>
      </c>
      <c r="R61" s="135">
        <f>IFERROR(VLOOKUP(C61,TD!$B$32:$F$36,4,0)," ")</f>
        <v>20240207</v>
      </c>
      <c r="S61" s="52" t="s">
        <v>193</v>
      </c>
      <c r="T61" s="135" t="str">
        <f>IFERROR(VLOOKUP(S61,TD!$J$33:$K$43,2,0)," ")</f>
        <v>Servicios para la planeación y sistemas de gestión y comunicación estratégica</v>
      </c>
      <c r="U61" s="137" t="str">
        <f t="shared" si="2"/>
        <v>13-Servicios para la planeación y sistemas de gestión y comunicación estratégica</v>
      </c>
      <c r="V61" s="52" t="s">
        <v>240</v>
      </c>
      <c r="W61" s="135" t="str">
        <f>IFERROR(VLOOKUP(V61,TD!$N$33:$O$45,2,0)," ")</f>
        <v>Servicio de asistencia técnica</v>
      </c>
      <c r="X61" s="137" t="str">
        <f t="shared" si="0"/>
        <v>031_Servicio de asistencia técnica</v>
      </c>
      <c r="Y61" s="137" t="str">
        <f t="shared" si="1"/>
        <v>13-Servicios para la planeación y sistemas de gestión y comunicación estratégica 031_Servicio de asistencia técnica</v>
      </c>
      <c r="Z61" s="135" t="str">
        <f t="shared" si="3"/>
        <v>O23011745992024020713031</v>
      </c>
      <c r="AA61" s="135" t="str">
        <f>IFERROR(VLOOKUP(Y61,TD!$K$46:$L$64,2,0)," ")</f>
        <v>PM/0131/0113/45990310207</v>
      </c>
      <c r="AB61" s="55" t="s">
        <v>138</v>
      </c>
      <c r="AC61" s="136" t="s">
        <v>204</v>
      </c>
    </row>
    <row r="62" spans="2:29" s="28" customFormat="1" ht="71.5" customHeight="1" x14ac:dyDescent="0.2">
      <c r="B62" s="79">
        <v>20250052</v>
      </c>
      <c r="C62" s="51" t="s">
        <v>208</v>
      </c>
      <c r="D62" s="133" t="s">
        <v>36</v>
      </c>
      <c r="E62" s="52" t="s">
        <v>379</v>
      </c>
      <c r="F62" s="133" t="s">
        <v>526</v>
      </c>
      <c r="G62" s="133" t="s">
        <v>155</v>
      </c>
      <c r="H62" s="100">
        <v>80111600</v>
      </c>
      <c r="I62" s="134">
        <v>2</v>
      </c>
      <c r="J62" s="134">
        <v>11</v>
      </c>
      <c r="K62" s="54">
        <v>0</v>
      </c>
      <c r="L62" s="55">
        <v>93500000</v>
      </c>
      <c r="M62" s="133" t="s">
        <v>516</v>
      </c>
      <c r="N62" s="55" t="s">
        <v>113</v>
      </c>
      <c r="O62" s="52" t="s">
        <v>212</v>
      </c>
      <c r="P62" s="135" t="str">
        <f>IFERROR(VLOOKUP(C62,TD!$B$32:$F$36,2,0)," ")</f>
        <v>O230117</v>
      </c>
      <c r="Q62" s="135" t="str">
        <f>IFERROR(VLOOKUP(C62,TD!$B$32:$F$36,3,0)," ")</f>
        <v>4599</v>
      </c>
      <c r="R62" s="135">
        <f>IFERROR(VLOOKUP(C62,TD!$B$32:$F$36,4,0)," ")</f>
        <v>20240207</v>
      </c>
      <c r="S62" s="52" t="s">
        <v>193</v>
      </c>
      <c r="T62" s="135" t="str">
        <f>IFERROR(VLOOKUP(S62,TD!$J$33:$K$43,2,0)," ")</f>
        <v>Servicios para la planeación y sistemas de gestión y comunicación estratégica</v>
      </c>
      <c r="U62" s="137" t="str">
        <f t="shared" si="2"/>
        <v>13-Servicios para la planeación y sistemas de gestión y comunicación estratégica</v>
      </c>
      <c r="V62" s="52" t="s">
        <v>241</v>
      </c>
      <c r="W62" s="135" t="str">
        <f>IFERROR(VLOOKUP(V62,TD!$N$33:$O$45,2,0)," ")</f>
        <v>Servicio de Implementación Sistemas de Gestión</v>
      </c>
      <c r="X62" s="137" t="str">
        <f t="shared" si="0"/>
        <v>023_Servicio de Implementación Sistemas de Gestión</v>
      </c>
      <c r="Y62" s="137" t="str">
        <f t="shared" si="1"/>
        <v>13-Servicios para la planeación y sistemas de gestión y comunicación estratégica 023_Servicio de Implementación Sistemas de Gestión</v>
      </c>
      <c r="Z62" s="135" t="str">
        <f t="shared" si="3"/>
        <v>O23011745992024020713023</v>
      </c>
      <c r="AA62" s="135" t="str">
        <f>IFERROR(VLOOKUP(Y62,TD!$K$46:$L$64,2,0)," ")</f>
        <v>PM/0131/0113/45990230207</v>
      </c>
      <c r="AB62" s="55" t="s">
        <v>138</v>
      </c>
      <c r="AC62" s="136" t="s">
        <v>204</v>
      </c>
    </row>
    <row r="63" spans="2:29" s="28" customFormat="1" ht="71.5" customHeight="1" x14ac:dyDescent="0.2">
      <c r="B63" s="79">
        <v>20250053</v>
      </c>
      <c r="C63" s="51" t="s">
        <v>208</v>
      </c>
      <c r="D63" s="133" t="s">
        <v>36</v>
      </c>
      <c r="E63" s="52" t="s">
        <v>379</v>
      </c>
      <c r="F63" s="133" t="s">
        <v>527</v>
      </c>
      <c r="G63" s="133" t="s">
        <v>155</v>
      </c>
      <c r="H63" s="100">
        <v>80111600</v>
      </c>
      <c r="I63" s="134">
        <v>2</v>
      </c>
      <c r="J63" s="134">
        <v>8</v>
      </c>
      <c r="K63" s="54">
        <v>0</v>
      </c>
      <c r="L63" s="55">
        <v>56000000</v>
      </c>
      <c r="M63" s="133" t="s">
        <v>516</v>
      </c>
      <c r="N63" s="55" t="s">
        <v>113</v>
      </c>
      <c r="O63" s="52" t="s">
        <v>211</v>
      </c>
      <c r="P63" s="135" t="str">
        <f>IFERROR(VLOOKUP(C63,TD!$B$32:$F$36,2,0)," ")</f>
        <v>O230117</v>
      </c>
      <c r="Q63" s="135" t="str">
        <f>IFERROR(VLOOKUP(C63,TD!$B$32:$F$36,3,0)," ")</f>
        <v>4599</v>
      </c>
      <c r="R63" s="135">
        <f>IFERROR(VLOOKUP(C63,TD!$B$32:$F$36,4,0)," ")</f>
        <v>20240207</v>
      </c>
      <c r="S63" s="52" t="s">
        <v>193</v>
      </c>
      <c r="T63" s="135" t="str">
        <f>IFERROR(VLOOKUP(S63,TD!$J$33:$K$43,2,0)," ")</f>
        <v>Servicios para la planeación y sistemas de gestión y comunicación estratégica</v>
      </c>
      <c r="U63" s="137" t="str">
        <f t="shared" si="2"/>
        <v>13-Servicios para la planeación y sistemas de gestión y comunicación estratégica</v>
      </c>
      <c r="V63" s="52" t="s">
        <v>240</v>
      </c>
      <c r="W63" s="135" t="str">
        <f>IFERROR(VLOOKUP(V63,TD!$N$33:$O$45,2,0)," ")</f>
        <v>Servicio de asistencia técnica</v>
      </c>
      <c r="X63" s="137" t="str">
        <f t="shared" si="0"/>
        <v>031_Servicio de asistencia técnica</v>
      </c>
      <c r="Y63" s="137" t="str">
        <f t="shared" si="1"/>
        <v>13-Servicios para la planeación y sistemas de gestión y comunicación estratégica 031_Servicio de asistencia técnica</v>
      </c>
      <c r="Z63" s="135" t="str">
        <f t="shared" si="3"/>
        <v>O23011745992024020713031</v>
      </c>
      <c r="AA63" s="135" t="str">
        <f>IFERROR(VLOOKUP(Y63,TD!$K$46:$L$64,2,0)," ")</f>
        <v>PM/0131/0113/45990310207</v>
      </c>
      <c r="AB63" s="55" t="s">
        <v>138</v>
      </c>
      <c r="AC63" s="136" t="s">
        <v>204</v>
      </c>
    </row>
    <row r="64" spans="2:29" s="28" customFormat="1" ht="71.5" customHeight="1" x14ac:dyDescent="0.2">
      <c r="B64" s="79">
        <v>20250054</v>
      </c>
      <c r="C64" s="51" t="s">
        <v>208</v>
      </c>
      <c r="D64" s="133" t="s">
        <v>36</v>
      </c>
      <c r="E64" s="52" t="s">
        <v>379</v>
      </c>
      <c r="F64" s="133" t="s">
        <v>528</v>
      </c>
      <c r="G64" s="133" t="s">
        <v>156</v>
      </c>
      <c r="H64" s="100">
        <v>80111600</v>
      </c>
      <c r="I64" s="134">
        <v>2</v>
      </c>
      <c r="J64" s="134">
        <v>7</v>
      </c>
      <c r="K64" s="54">
        <v>0</v>
      </c>
      <c r="L64" s="55">
        <v>26523000</v>
      </c>
      <c r="M64" s="133" t="s">
        <v>516</v>
      </c>
      <c r="N64" s="55" t="s">
        <v>113</v>
      </c>
      <c r="O64" s="52" t="s">
        <v>211</v>
      </c>
      <c r="P64" s="135" t="str">
        <f>IFERROR(VLOOKUP(C64,TD!$B$32:$F$36,2,0)," ")</f>
        <v>O230117</v>
      </c>
      <c r="Q64" s="135" t="str">
        <f>IFERROR(VLOOKUP(C64,TD!$B$32:$F$36,3,0)," ")</f>
        <v>4599</v>
      </c>
      <c r="R64" s="135">
        <f>IFERROR(VLOOKUP(C64,TD!$B$32:$F$36,4,0)," ")</f>
        <v>20240207</v>
      </c>
      <c r="S64" s="52" t="s">
        <v>193</v>
      </c>
      <c r="T64" s="135" t="str">
        <f>IFERROR(VLOOKUP(S64,TD!$J$33:$K$43,2,0)," ")</f>
        <v>Servicios para la planeación y sistemas de gestión y comunicación estratégica</v>
      </c>
      <c r="U64" s="137" t="str">
        <f t="shared" si="2"/>
        <v>13-Servicios para la planeación y sistemas de gestión y comunicación estratégica</v>
      </c>
      <c r="V64" s="52" t="s">
        <v>240</v>
      </c>
      <c r="W64" s="135" t="str">
        <f>IFERROR(VLOOKUP(V64,TD!$N$33:$O$45,2,0)," ")</f>
        <v>Servicio de asistencia técnica</v>
      </c>
      <c r="X64" s="137" t="str">
        <f t="shared" si="0"/>
        <v>031_Servicio de asistencia técnica</v>
      </c>
      <c r="Y64" s="137" t="str">
        <f t="shared" si="1"/>
        <v>13-Servicios para la planeación y sistemas de gestión y comunicación estratégica 031_Servicio de asistencia técnica</v>
      </c>
      <c r="Z64" s="135" t="str">
        <f t="shared" si="3"/>
        <v>O23011745992024020713031</v>
      </c>
      <c r="AA64" s="135" t="str">
        <f>IFERROR(VLOOKUP(Y64,TD!$K$46:$L$64,2,0)," ")</f>
        <v>PM/0131/0113/45990310207</v>
      </c>
      <c r="AB64" s="55" t="s">
        <v>138</v>
      </c>
      <c r="AC64" s="136" t="s">
        <v>204</v>
      </c>
    </row>
    <row r="65" spans="2:29" s="28" customFormat="1" ht="71.5" customHeight="1" x14ac:dyDescent="0.2">
      <c r="B65" s="79">
        <v>20250055</v>
      </c>
      <c r="C65" s="51" t="s">
        <v>208</v>
      </c>
      <c r="D65" s="133" t="s">
        <v>36</v>
      </c>
      <c r="E65" s="52" t="s">
        <v>379</v>
      </c>
      <c r="F65" s="133" t="s">
        <v>384</v>
      </c>
      <c r="G65" s="133" t="s">
        <v>155</v>
      </c>
      <c r="H65" s="100">
        <v>80111600</v>
      </c>
      <c r="I65" s="134">
        <v>2</v>
      </c>
      <c r="J65" s="134">
        <v>7</v>
      </c>
      <c r="K65" s="54">
        <v>0</v>
      </c>
      <c r="L65" s="55">
        <v>59500000</v>
      </c>
      <c r="M65" s="133" t="s">
        <v>516</v>
      </c>
      <c r="N65" s="55" t="s">
        <v>113</v>
      </c>
      <c r="O65" s="52" t="s">
        <v>211</v>
      </c>
      <c r="P65" s="135" t="str">
        <f>IFERROR(VLOOKUP(C65,TD!$B$32:$F$36,2,0)," ")</f>
        <v>O230117</v>
      </c>
      <c r="Q65" s="135" t="str">
        <f>IFERROR(VLOOKUP(C65,TD!$B$32:$F$36,3,0)," ")</f>
        <v>4599</v>
      </c>
      <c r="R65" s="135">
        <f>IFERROR(VLOOKUP(C65,TD!$B$32:$F$36,4,0)," ")</f>
        <v>20240207</v>
      </c>
      <c r="S65" s="52" t="s">
        <v>193</v>
      </c>
      <c r="T65" s="135" t="str">
        <f>IFERROR(VLOOKUP(S65,TD!$J$33:$K$43,2,0)," ")</f>
        <v>Servicios para la planeación y sistemas de gestión y comunicación estratégica</v>
      </c>
      <c r="U65" s="137" t="str">
        <f t="shared" si="2"/>
        <v>13-Servicios para la planeación y sistemas de gestión y comunicación estratégica</v>
      </c>
      <c r="V65" s="52" t="s">
        <v>241</v>
      </c>
      <c r="W65" s="135" t="str">
        <f>IFERROR(VLOOKUP(V65,TD!$N$33:$O$45,2,0)," ")</f>
        <v>Servicio de Implementación Sistemas de Gestión</v>
      </c>
      <c r="X65" s="137" t="str">
        <f t="shared" si="0"/>
        <v>023_Servicio de Implementación Sistemas de Gestión</v>
      </c>
      <c r="Y65" s="137" t="str">
        <f t="shared" si="1"/>
        <v>13-Servicios para la planeación y sistemas de gestión y comunicación estratégica 023_Servicio de Implementación Sistemas de Gestión</v>
      </c>
      <c r="Z65" s="135" t="str">
        <f t="shared" si="3"/>
        <v>O23011745992024020713023</v>
      </c>
      <c r="AA65" s="135" t="str">
        <f>IFERROR(VLOOKUP(Y65,TD!$K$46:$L$64,2,0)," ")</f>
        <v>PM/0131/0113/45990230207</v>
      </c>
      <c r="AB65" s="55" t="s">
        <v>138</v>
      </c>
      <c r="AC65" s="136" t="s">
        <v>204</v>
      </c>
    </row>
    <row r="66" spans="2:29" s="28" customFormat="1" ht="71.5" customHeight="1" x14ac:dyDescent="0.2">
      <c r="B66" s="79">
        <v>20250056</v>
      </c>
      <c r="C66" s="51" t="s">
        <v>208</v>
      </c>
      <c r="D66" s="133" t="s">
        <v>36</v>
      </c>
      <c r="E66" s="52" t="s">
        <v>379</v>
      </c>
      <c r="F66" s="133" t="s">
        <v>385</v>
      </c>
      <c r="G66" s="133" t="s">
        <v>155</v>
      </c>
      <c r="H66" s="100">
        <v>80111600</v>
      </c>
      <c r="I66" s="134">
        <v>2</v>
      </c>
      <c r="J66" s="134">
        <v>11</v>
      </c>
      <c r="K66" s="54">
        <v>0</v>
      </c>
      <c r="L66" s="55">
        <v>77000000</v>
      </c>
      <c r="M66" s="133" t="s">
        <v>516</v>
      </c>
      <c r="N66" s="55" t="s">
        <v>113</v>
      </c>
      <c r="O66" s="52" t="s">
        <v>211</v>
      </c>
      <c r="P66" s="135" t="str">
        <f>IFERROR(VLOOKUP(C66,TD!$B$32:$F$36,2,0)," ")</f>
        <v>O230117</v>
      </c>
      <c r="Q66" s="135" t="str">
        <f>IFERROR(VLOOKUP(C66,TD!$B$32:$F$36,3,0)," ")</f>
        <v>4599</v>
      </c>
      <c r="R66" s="135">
        <f>IFERROR(VLOOKUP(C66,TD!$B$32:$F$36,4,0)," ")</f>
        <v>20240207</v>
      </c>
      <c r="S66" s="52" t="s">
        <v>193</v>
      </c>
      <c r="T66" s="135" t="str">
        <f>IFERROR(VLOOKUP(S66,TD!$J$33:$K$43,2,0)," ")</f>
        <v>Servicios para la planeación y sistemas de gestión y comunicación estratégica</v>
      </c>
      <c r="U66" s="137" t="str">
        <f t="shared" si="2"/>
        <v>13-Servicios para la planeación y sistemas de gestión y comunicación estratégica</v>
      </c>
      <c r="V66" s="52" t="s">
        <v>240</v>
      </c>
      <c r="W66" s="135" t="str">
        <f>IFERROR(VLOOKUP(V66,TD!$N$33:$O$45,2,0)," ")</f>
        <v>Servicio de asistencia técnica</v>
      </c>
      <c r="X66" s="137" t="str">
        <f t="shared" si="0"/>
        <v>031_Servicio de asistencia técnica</v>
      </c>
      <c r="Y66" s="137" t="str">
        <f t="shared" si="1"/>
        <v>13-Servicios para la planeación y sistemas de gestión y comunicación estratégica 031_Servicio de asistencia técnica</v>
      </c>
      <c r="Z66" s="135" t="str">
        <f t="shared" si="3"/>
        <v>O23011745992024020713031</v>
      </c>
      <c r="AA66" s="135" t="str">
        <f>IFERROR(VLOOKUP(Y66,TD!$K$46:$L$64,2,0)," ")</f>
        <v>PM/0131/0113/45990310207</v>
      </c>
      <c r="AB66" s="55" t="s">
        <v>138</v>
      </c>
      <c r="AC66" s="136" t="s">
        <v>204</v>
      </c>
    </row>
    <row r="67" spans="2:29" s="28" customFormat="1" ht="71.5" customHeight="1" x14ac:dyDescent="0.2">
      <c r="B67" s="79">
        <v>20250057</v>
      </c>
      <c r="C67" s="51" t="s">
        <v>208</v>
      </c>
      <c r="D67" s="133" t="s">
        <v>36</v>
      </c>
      <c r="E67" s="52" t="s">
        <v>379</v>
      </c>
      <c r="F67" s="133" t="s">
        <v>529</v>
      </c>
      <c r="G67" s="133" t="s">
        <v>155</v>
      </c>
      <c r="H67" s="100">
        <v>80111600</v>
      </c>
      <c r="I67" s="134">
        <v>2</v>
      </c>
      <c r="J67" s="134">
        <v>9</v>
      </c>
      <c r="K67" s="54">
        <v>0</v>
      </c>
      <c r="L67" s="55">
        <v>58500000</v>
      </c>
      <c r="M67" s="133" t="s">
        <v>516</v>
      </c>
      <c r="N67" s="55" t="s">
        <v>113</v>
      </c>
      <c r="O67" s="52" t="s">
        <v>212</v>
      </c>
      <c r="P67" s="135" t="str">
        <f>IFERROR(VLOOKUP(C67,TD!$B$32:$F$36,2,0)," ")</f>
        <v>O230117</v>
      </c>
      <c r="Q67" s="135" t="str">
        <f>IFERROR(VLOOKUP(C67,TD!$B$32:$F$36,3,0)," ")</f>
        <v>4599</v>
      </c>
      <c r="R67" s="135">
        <f>IFERROR(VLOOKUP(C67,TD!$B$32:$F$36,4,0)," ")</f>
        <v>20240207</v>
      </c>
      <c r="S67" s="52" t="s">
        <v>193</v>
      </c>
      <c r="T67" s="135" t="str">
        <f>IFERROR(VLOOKUP(S67,TD!$J$33:$K$43,2,0)," ")</f>
        <v>Servicios para la planeación y sistemas de gestión y comunicación estratégica</v>
      </c>
      <c r="U67" s="137" t="str">
        <f t="shared" si="2"/>
        <v>13-Servicios para la planeación y sistemas de gestión y comunicación estratégica</v>
      </c>
      <c r="V67" s="52" t="s">
        <v>241</v>
      </c>
      <c r="W67" s="135" t="str">
        <f>IFERROR(VLOOKUP(V67,TD!$N$33:$O$45,2,0)," ")</f>
        <v>Servicio de Implementación Sistemas de Gestión</v>
      </c>
      <c r="X67" s="137" t="str">
        <f t="shared" si="0"/>
        <v>023_Servicio de Implementación Sistemas de Gestión</v>
      </c>
      <c r="Y67" s="137" t="str">
        <f t="shared" si="1"/>
        <v>13-Servicios para la planeación y sistemas de gestión y comunicación estratégica 023_Servicio de Implementación Sistemas de Gestión</v>
      </c>
      <c r="Z67" s="135" t="str">
        <f t="shared" si="3"/>
        <v>O23011745992024020713023</v>
      </c>
      <c r="AA67" s="135" t="str">
        <f>IFERROR(VLOOKUP(Y67,TD!$K$46:$L$64,2,0)," ")</f>
        <v>PM/0131/0113/45990230207</v>
      </c>
      <c r="AB67" s="55" t="s">
        <v>138</v>
      </c>
      <c r="AC67" s="136" t="s">
        <v>204</v>
      </c>
    </row>
    <row r="68" spans="2:29" s="28" customFormat="1" ht="71.5" customHeight="1" x14ac:dyDescent="0.2">
      <c r="B68" s="79">
        <v>20250058</v>
      </c>
      <c r="C68" s="51" t="s">
        <v>208</v>
      </c>
      <c r="D68" s="133" t="s">
        <v>36</v>
      </c>
      <c r="E68" s="52" t="s">
        <v>379</v>
      </c>
      <c r="F68" s="133" t="s">
        <v>386</v>
      </c>
      <c r="G68" s="133" t="s">
        <v>155</v>
      </c>
      <c r="H68" s="100">
        <v>80111600</v>
      </c>
      <c r="I68" s="134">
        <v>2</v>
      </c>
      <c r="J68" s="134">
        <v>7</v>
      </c>
      <c r="K68" s="54">
        <v>0</v>
      </c>
      <c r="L68" s="55">
        <v>51100000</v>
      </c>
      <c r="M68" s="133" t="s">
        <v>516</v>
      </c>
      <c r="N68" s="55" t="s">
        <v>113</v>
      </c>
      <c r="O68" s="52" t="s">
        <v>211</v>
      </c>
      <c r="P68" s="135" t="str">
        <f>IFERROR(VLOOKUP(C68,TD!$B$32:$F$36,2,0)," ")</f>
        <v>O230117</v>
      </c>
      <c r="Q68" s="135" t="str">
        <f>IFERROR(VLOOKUP(C68,TD!$B$32:$F$36,3,0)," ")</f>
        <v>4599</v>
      </c>
      <c r="R68" s="135">
        <f>IFERROR(VLOOKUP(C68,TD!$B$32:$F$36,4,0)," ")</f>
        <v>20240207</v>
      </c>
      <c r="S68" s="52" t="s">
        <v>193</v>
      </c>
      <c r="T68" s="135" t="str">
        <f>IFERROR(VLOOKUP(S68,TD!$J$33:$K$43,2,0)," ")</f>
        <v>Servicios para la planeación y sistemas de gestión y comunicación estratégica</v>
      </c>
      <c r="U68" s="137" t="str">
        <f t="shared" si="2"/>
        <v>13-Servicios para la planeación y sistemas de gestión y comunicación estratégica</v>
      </c>
      <c r="V68" s="52" t="s">
        <v>241</v>
      </c>
      <c r="W68" s="135" t="str">
        <f>IFERROR(VLOOKUP(V68,TD!$N$33:$O$45,2,0)," ")</f>
        <v>Servicio de Implementación Sistemas de Gestión</v>
      </c>
      <c r="X68" s="137" t="str">
        <f t="shared" si="0"/>
        <v>023_Servicio de Implementación Sistemas de Gestión</v>
      </c>
      <c r="Y68" s="137" t="str">
        <f t="shared" si="1"/>
        <v>13-Servicios para la planeación y sistemas de gestión y comunicación estratégica 023_Servicio de Implementación Sistemas de Gestión</v>
      </c>
      <c r="Z68" s="135" t="str">
        <f t="shared" si="3"/>
        <v>O23011745992024020713023</v>
      </c>
      <c r="AA68" s="135" t="str">
        <f>IFERROR(VLOOKUP(Y68,TD!$K$46:$L$64,2,0)," ")</f>
        <v>PM/0131/0113/45990230207</v>
      </c>
      <c r="AB68" s="55" t="s">
        <v>138</v>
      </c>
      <c r="AC68" s="136" t="s">
        <v>204</v>
      </c>
    </row>
    <row r="69" spans="2:29" s="28" customFormat="1" ht="71.5" customHeight="1" x14ac:dyDescent="0.2">
      <c r="B69" s="79">
        <v>20250059</v>
      </c>
      <c r="C69" s="51" t="s">
        <v>208</v>
      </c>
      <c r="D69" s="133" t="s">
        <v>36</v>
      </c>
      <c r="E69" s="52" t="s">
        <v>379</v>
      </c>
      <c r="F69" s="133" t="s">
        <v>387</v>
      </c>
      <c r="G69" s="133" t="s">
        <v>155</v>
      </c>
      <c r="H69" s="100">
        <v>80111600</v>
      </c>
      <c r="I69" s="134">
        <v>2</v>
      </c>
      <c r="J69" s="134">
        <v>11</v>
      </c>
      <c r="K69" s="54">
        <v>0</v>
      </c>
      <c r="L69" s="55">
        <v>104500000</v>
      </c>
      <c r="M69" s="133" t="s">
        <v>516</v>
      </c>
      <c r="N69" s="55" t="s">
        <v>113</v>
      </c>
      <c r="O69" s="52" t="s">
        <v>211</v>
      </c>
      <c r="P69" s="135" t="str">
        <f>IFERROR(VLOOKUP(C69,TD!$B$32:$F$36,2,0)," ")</f>
        <v>O230117</v>
      </c>
      <c r="Q69" s="135" t="str">
        <f>IFERROR(VLOOKUP(C69,TD!$B$32:$F$36,3,0)," ")</f>
        <v>4599</v>
      </c>
      <c r="R69" s="135">
        <f>IFERROR(VLOOKUP(C69,TD!$B$32:$F$36,4,0)," ")</f>
        <v>20240207</v>
      </c>
      <c r="S69" s="52" t="s">
        <v>193</v>
      </c>
      <c r="T69" s="135" t="str">
        <f>IFERROR(VLOOKUP(S69,TD!$J$33:$K$43,2,0)," ")</f>
        <v>Servicios para la planeación y sistemas de gestión y comunicación estratégica</v>
      </c>
      <c r="U69" s="137" t="str">
        <f t="shared" si="2"/>
        <v>13-Servicios para la planeación y sistemas de gestión y comunicación estratégica</v>
      </c>
      <c r="V69" s="52" t="s">
        <v>241</v>
      </c>
      <c r="W69" s="135" t="str">
        <f>IFERROR(VLOOKUP(V69,TD!$N$33:$O$45,2,0)," ")</f>
        <v>Servicio de Implementación Sistemas de Gestión</v>
      </c>
      <c r="X69" s="137" t="str">
        <f t="shared" si="0"/>
        <v>023_Servicio de Implementación Sistemas de Gestión</v>
      </c>
      <c r="Y69" s="137" t="str">
        <f t="shared" si="1"/>
        <v>13-Servicios para la planeación y sistemas de gestión y comunicación estratégica 023_Servicio de Implementación Sistemas de Gestión</v>
      </c>
      <c r="Z69" s="135" t="str">
        <f t="shared" si="3"/>
        <v>O23011745992024020713023</v>
      </c>
      <c r="AA69" s="135" t="str">
        <f>IFERROR(VLOOKUP(Y69,TD!$K$46:$L$64,2,0)," ")</f>
        <v>PM/0131/0113/45990230207</v>
      </c>
      <c r="AB69" s="55" t="s">
        <v>138</v>
      </c>
      <c r="AC69" s="136" t="s">
        <v>204</v>
      </c>
    </row>
    <row r="70" spans="2:29" s="28" customFormat="1" ht="71.5" customHeight="1" x14ac:dyDescent="0.2">
      <c r="B70" s="79">
        <v>20250060</v>
      </c>
      <c r="C70" s="51" t="s">
        <v>208</v>
      </c>
      <c r="D70" s="133" t="s">
        <v>36</v>
      </c>
      <c r="E70" s="52" t="s">
        <v>379</v>
      </c>
      <c r="F70" s="133" t="s">
        <v>530</v>
      </c>
      <c r="G70" s="133" t="s">
        <v>155</v>
      </c>
      <c r="H70" s="100">
        <v>80111600</v>
      </c>
      <c r="I70" s="134">
        <v>2</v>
      </c>
      <c r="J70" s="134">
        <v>8</v>
      </c>
      <c r="K70" s="54">
        <v>0</v>
      </c>
      <c r="L70" s="55">
        <v>53600000</v>
      </c>
      <c r="M70" s="133" t="s">
        <v>516</v>
      </c>
      <c r="N70" s="55" t="s">
        <v>113</v>
      </c>
      <c r="O70" s="52" t="s">
        <v>212</v>
      </c>
      <c r="P70" s="135" t="str">
        <f>IFERROR(VLOOKUP(C70,TD!$B$32:$F$36,2,0)," ")</f>
        <v>O230117</v>
      </c>
      <c r="Q70" s="135" t="str">
        <f>IFERROR(VLOOKUP(C70,TD!$B$32:$F$36,3,0)," ")</f>
        <v>4599</v>
      </c>
      <c r="R70" s="135">
        <f>IFERROR(VLOOKUP(C70,TD!$B$32:$F$36,4,0)," ")</f>
        <v>20240207</v>
      </c>
      <c r="S70" s="52" t="s">
        <v>193</v>
      </c>
      <c r="T70" s="135" t="str">
        <f>IFERROR(VLOOKUP(S70,TD!$J$33:$K$43,2,0)," ")</f>
        <v>Servicios para la planeación y sistemas de gestión y comunicación estratégica</v>
      </c>
      <c r="U70" s="137" t="str">
        <f t="shared" si="2"/>
        <v>13-Servicios para la planeación y sistemas de gestión y comunicación estratégica</v>
      </c>
      <c r="V70" s="52" t="s">
        <v>241</v>
      </c>
      <c r="W70" s="135" t="str">
        <f>IFERROR(VLOOKUP(V70,TD!$N$33:$O$45,2,0)," ")</f>
        <v>Servicio de Implementación Sistemas de Gestión</v>
      </c>
      <c r="X70" s="137" t="str">
        <f t="shared" si="0"/>
        <v>023_Servicio de Implementación Sistemas de Gestión</v>
      </c>
      <c r="Y70" s="137" t="str">
        <f t="shared" si="1"/>
        <v>13-Servicios para la planeación y sistemas de gestión y comunicación estratégica 023_Servicio de Implementación Sistemas de Gestión</v>
      </c>
      <c r="Z70" s="135" t="str">
        <f t="shared" si="3"/>
        <v>O23011745992024020713023</v>
      </c>
      <c r="AA70" s="135" t="str">
        <f>IFERROR(VLOOKUP(Y70,TD!$K$46:$L$64,2,0)," ")</f>
        <v>PM/0131/0113/45990230207</v>
      </c>
      <c r="AB70" s="55" t="s">
        <v>138</v>
      </c>
      <c r="AC70" s="136" t="s">
        <v>204</v>
      </c>
    </row>
    <row r="71" spans="2:29" s="28" customFormat="1" ht="71.5" customHeight="1" x14ac:dyDescent="0.2">
      <c r="B71" s="79">
        <v>20250061</v>
      </c>
      <c r="C71" s="51" t="s">
        <v>208</v>
      </c>
      <c r="D71" s="133" t="s">
        <v>36</v>
      </c>
      <c r="E71" s="52" t="s">
        <v>379</v>
      </c>
      <c r="F71" s="133" t="s">
        <v>531</v>
      </c>
      <c r="G71" s="133" t="s">
        <v>155</v>
      </c>
      <c r="H71" s="100">
        <v>80111600</v>
      </c>
      <c r="I71" s="134">
        <v>2</v>
      </c>
      <c r="J71" s="134">
        <v>7</v>
      </c>
      <c r="K71" s="54">
        <v>0</v>
      </c>
      <c r="L71" s="55">
        <v>45500000</v>
      </c>
      <c r="M71" s="133" t="s">
        <v>516</v>
      </c>
      <c r="N71" s="55" t="s">
        <v>113</v>
      </c>
      <c r="O71" s="52" t="s">
        <v>212</v>
      </c>
      <c r="P71" s="135" t="str">
        <f>IFERROR(VLOOKUP(C71,TD!$B$32:$F$36,2,0)," ")</f>
        <v>O230117</v>
      </c>
      <c r="Q71" s="135" t="str">
        <f>IFERROR(VLOOKUP(C71,TD!$B$32:$F$36,3,0)," ")</f>
        <v>4599</v>
      </c>
      <c r="R71" s="135">
        <f>IFERROR(VLOOKUP(C71,TD!$B$32:$F$36,4,0)," ")</f>
        <v>20240207</v>
      </c>
      <c r="S71" s="52" t="s">
        <v>193</v>
      </c>
      <c r="T71" s="135" t="str">
        <f>IFERROR(VLOOKUP(S71,TD!$J$33:$K$43,2,0)," ")</f>
        <v>Servicios para la planeación y sistemas de gestión y comunicación estratégica</v>
      </c>
      <c r="U71" s="137" t="str">
        <f t="shared" si="2"/>
        <v>13-Servicios para la planeación y sistemas de gestión y comunicación estratégica</v>
      </c>
      <c r="V71" s="52" t="s">
        <v>241</v>
      </c>
      <c r="W71" s="135" t="str">
        <f>IFERROR(VLOOKUP(V71,TD!$N$33:$O$45,2,0)," ")</f>
        <v>Servicio de Implementación Sistemas de Gestión</v>
      </c>
      <c r="X71" s="137" t="str">
        <f t="shared" si="0"/>
        <v>023_Servicio de Implementación Sistemas de Gestión</v>
      </c>
      <c r="Y71" s="137" t="str">
        <f t="shared" si="1"/>
        <v>13-Servicios para la planeación y sistemas de gestión y comunicación estratégica 023_Servicio de Implementación Sistemas de Gestión</v>
      </c>
      <c r="Z71" s="135" t="str">
        <f t="shared" si="3"/>
        <v>O23011745992024020713023</v>
      </c>
      <c r="AA71" s="135" t="str">
        <f>IFERROR(VLOOKUP(Y71,TD!$K$46:$L$64,2,0)," ")</f>
        <v>PM/0131/0113/45990230207</v>
      </c>
      <c r="AB71" s="55" t="s">
        <v>138</v>
      </c>
      <c r="AC71" s="136" t="s">
        <v>204</v>
      </c>
    </row>
    <row r="72" spans="2:29" s="28" customFormat="1" ht="71.5" customHeight="1" x14ac:dyDescent="0.2">
      <c r="B72" s="79">
        <v>20250062</v>
      </c>
      <c r="C72" s="51" t="s">
        <v>208</v>
      </c>
      <c r="D72" s="133" t="s">
        <v>36</v>
      </c>
      <c r="E72" s="52" t="s">
        <v>379</v>
      </c>
      <c r="F72" s="133" t="s">
        <v>532</v>
      </c>
      <c r="G72" s="133" t="s">
        <v>155</v>
      </c>
      <c r="H72" s="100">
        <v>80111600</v>
      </c>
      <c r="I72" s="134">
        <v>2</v>
      </c>
      <c r="J72" s="134">
        <v>11</v>
      </c>
      <c r="K72" s="54">
        <v>0</v>
      </c>
      <c r="L72" s="55">
        <v>93500000</v>
      </c>
      <c r="M72" s="133" t="s">
        <v>516</v>
      </c>
      <c r="N72" s="55" t="s">
        <v>113</v>
      </c>
      <c r="O72" s="52" t="s">
        <v>211</v>
      </c>
      <c r="P72" s="135" t="str">
        <f>IFERROR(VLOOKUP(C72,TD!$B$32:$F$36,2,0)," ")</f>
        <v>O230117</v>
      </c>
      <c r="Q72" s="135" t="str">
        <f>IFERROR(VLOOKUP(C72,TD!$B$32:$F$36,3,0)," ")</f>
        <v>4599</v>
      </c>
      <c r="R72" s="135">
        <f>IFERROR(VLOOKUP(C72,TD!$B$32:$F$36,4,0)," ")</f>
        <v>20240207</v>
      </c>
      <c r="S72" s="52" t="s">
        <v>193</v>
      </c>
      <c r="T72" s="135" t="str">
        <f>IFERROR(VLOOKUP(S72,TD!$J$33:$K$43,2,0)," ")</f>
        <v>Servicios para la planeación y sistemas de gestión y comunicación estratégica</v>
      </c>
      <c r="U72" s="137" t="str">
        <f t="shared" ref="U72:U133" si="4">CONCATENATE(S72,"-",T72)</f>
        <v>13-Servicios para la planeación y sistemas de gestión y comunicación estratégica</v>
      </c>
      <c r="V72" s="52" t="s">
        <v>241</v>
      </c>
      <c r="W72" s="135" t="str">
        <f>IFERROR(VLOOKUP(V72,TD!$N$33:$O$45,2,0)," ")</f>
        <v>Servicio de Implementación Sistemas de Gestión</v>
      </c>
      <c r="X72" s="137" t="str">
        <f t="shared" ref="X72:X133" si="5">CONCATENATE(V72,"_",W72)</f>
        <v>023_Servicio de Implementación Sistemas de Gestión</v>
      </c>
      <c r="Y72" s="137" t="str">
        <f t="shared" ref="Y72:Y133" si="6">CONCATENATE(U72," ",X72)</f>
        <v>13-Servicios para la planeación y sistemas de gestión y comunicación estratégica 023_Servicio de Implementación Sistemas de Gestión</v>
      </c>
      <c r="Z72" s="135" t="str">
        <f t="shared" ref="Z72:Z133" si="7">CONCATENATE(P72,Q72,R72,S72,V72)</f>
        <v>O23011745992024020713023</v>
      </c>
      <c r="AA72" s="135" t="str">
        <f>IFERROR(VLOOKUP(Y72,TD!$K$46:$L$64,2,0)," ")</f>
        <v>PM/0131/0113/45990230207</v>
      </c>
      <c r="AB72" s="55" t="s">
        <v>138</v>
      </c>
      <c r="AC72" s="136" t="s">
        <v>204</v>
      </c>
    </row>
    <row r="73" spans="2:29" s="28" customFormat="1" ht="71.5" customHeight="1" x14ac:dyDescent="0.2">
      <c r="B73" s="79">
        <v>20250063</v>
      </c>
      <c r="C73" s="51" t="s">
        <v>208</v>
      </c>
      <c r="D73" s="133" t="s">
        <v>36</v>
      </c>
      <c r="E73" s="52" t="s">
        <v>379</v>
      </c>
      <c r="F73" s="133" t="s">
        <v>486</v>
      </c>
      <c r="G73" s="133" t="s">
        <v>156</v>
      </c>
      <c r="H73" s="100">
        <v>80111600</v>
      </c>
      <c r="I73" s="134">
        <v>2</v>
      </c>
      <c r="J73" s="134">
        <v>11</v>
      </c>
      <c r="K73" s="54">
        <v>0</v>
      </c>
      <c r="L73" s="55">
        <v>41679000</v>
      </c>
      <c r="M73" s="133" t="s">
        <v>516</v>
      </c>
      <c r="N73" s="55" t="s">
        <v>113</v>
      </c>
      <c r="O73" s="52" t="s">
        <v>211</v>
      </c>
      <c r="P73" s="135" t="str">
        <f>IFERROR(VLOOKUP(C73,TD!$B$32:$F$36,2,0)," ")</f>
        <v>O230117</v>
      </c>
      <c r="Q73" s="135" t="str">
        <f>IFERROR(VLOOKUP(C73,TD!$B$32:$F$36,3,0)," ")</f>
        <v>4599</v>
      </c>
      <c r="R73" s="135">
        <f>IFERROR(VLOOKUP(C73,TD!$B$32:$F$36,4,0)," ")</f>
        <v>20240207</v>
      </c>
      <c r="S73" s="52" t="s">
        <v>193</v>
      </c>
      <c r="T73" s="135" t="str">
        <f>IFERROR(VLOOKUP(S73,TD!$J$33:$K$43,2,0)," ")</f>
        <v>Servicios para la planeación y sistemas de gestión y comunicación estratégica</v>
      </c>
      <c r="U73" s="137" t="str">
        <f t="shared" si="4"/>
        <v>13-Servicios para la planeación y sistemas de gestión y comunicación estratégica</v>
      </c>
      <c r="V73" s="52" t="s">
        <v>241</v>
      </c>
      <c r="W73" s="135" t="str">
        <f>IFERROR(VLOOKUP(V73,TD!$N$33:$O$45,2,0)," ")</f>
        <v>Servicio de Implementación Sistemas de Gestión</v>
      </c>
      <c r="X73" s="137" t="str">
        <f t="shared" si="5"/>
        <v>023_Servicio de Implementación Sistemas de Gestión</v>
      </c>
      <c r="Y73" s="137" t="str">
        <f t="shared" si="6"/>
        <v>13-Servicios para la planeación y sistemas de gestión y comunicación estratégica 023_Servicio de Implementación Sistemas de Gestión</v>
      </c>
      <c r="Z73" s="135" t="str">
        <f t="shared" si="7"/>
        <v>O23011745992024020713023</v>
      </c>
      <c r="AA73" s="135" t="str">
        <f>IFERROR(VLOOKUP(Y73,TD!$K$46:$L$64,2,0)," ")</f>
        <v>PM/0131/0113/45990230207</v>
      </c>
      <c r="AB73" s="55" t="s">
        <v>138</v>
      </c>
      <c r="AC73" s="136" t="s">
        <v>204</v>
      </c>
    </row>
    <row r="74" spans="2:29" s="28" customFormat="1" ht="71.5" customHeight="1" x14ac:dyDescent="0.2">
      <c r="B74" s="79">
        <v>20250064</v>
      </c>
      <c r="C74" s="51" t="s">
        <v>208</v>
      </c>
      <c r="D74" s="133" t="s">
        <v>36</v>
      </c>
      <c r="E74" s="52" t="s">
        <v>379</v>
      </c>
      <c r="F74" s="133" t="s">
        <v>533</v>
      </c>
      <c r="G74" s="133" t="s">
        <v>155</v>
      </c>
      <c r="H74" s="100">
        <v>80111600</v>
      </c>
      <c r="I74" s="134">
        <v>2</v>
      </c>
      <c r="J74" s="134">
        <v>7</v>
      </c>
      <c r="K74" s="54">
        <v>0</v>
      </c>
      <c r="L74" s="55">
        <v>45500000</v>
      </c>
      <c r="M74" s="133" t="s">
        <v>516</v>
      </c>
      <c r="N74" s="55" t="s">
        <v>113</v>
      </c>
      <c r="O74" s="52" t="s">
        <v>211</v>
      </c>
      <c r="P74" s="135" t="str">
        <f>IFERROR(VLOOKUP(C74,TD!$B$32:$F$36,2,0)," ")</f>
        <v>O230117</v>
      </c>
      <c r="Q74" s="135" t="str">
        <f>IFERROR(VLOOKUP(C74,TD!$B$32:$F$36,3,0)," ")</f>
        <v>4599</v>
      </c>
      <c r="R74" s="135">
        <f>IFERROR(VLOOKUP(C74,TD!$B$32:$F$36,4,0)," ")</f>
        <v>20240207</v>
      </c>
      <c r="S74" s="52" t="s">
        <v>193</v>
      </c>
      <c r="T74" s="135" t="str">
        <f>IFERROR(VLOOKUP(S74,TD!$J$33:$K$43,2,0)," ")</f>
        <v>Servicios para la planeación y sistemas de gestión y comunicación estratégica</v>
      </c>
      <c r="U74" s="137" t="str">
        <f t="shared" si="4"/>
        <v>13-Servicios para la planeación y sistemas de gestión y comunicación estratégica</v>
      </c>
      <c r="V74" s="52" t="s">
        <v>241</v>
      </c>
      <c r="W74" s="135" t="str">
        <f>IFERROR(VLOOKUP(V74,TD!$N$33:$O$45,2,0)," ")</f>
        <v>Servicio de Implementación Sistemas de Gestión</v>
      </c>
      <c r="X74" s="137" t="str">
        <f t="shared" si="5"/>
        <v>023_Servicio de Implementación Sistemas de Gestión</v>
      </c>
      <c r="Y74" s="137" t="str">
        <f t="shared" si="6"/>
        <v>13-Servicios para la planeación y sistemas de gestión y comunicación estratégica 023_Servicio de Implementación Sistemas de Gestión</v>
      </c>
      <c r="Z74" s="135" t="str">
        <f t="shared" si="7"/>
        <v>O23011745992024020713023</v>
      </c>
      <c r="AA74" s="135" t="str">
        <f>IFERROR(VLOOKUP(Y74,TD!$K$46:$L$64,2,0)," ")</f>
        <v>PM/0131/0113/45990230207</v>
      </c>
      <c r="AB74" s="55" t="s">
        <v>138</v>
      </c>
      <c r="AC74" s="136" t="s">
        <v>204</v>
      </c>
    </row>
    <row r="75" spans="2:29" s="28" customFormat="1" ht="71.5" customHeight="1" x14ac:dyDescent="0.2">
      <c r="B75" s="79">
        <v>20250065</v>
      </c>
      <c r="C75" s="51" t="s">
        <v>208</v>
      </c>
      <c r="D75" s="133" t="s">
        <v>36</v>
      </c>
      <c r="E75" s="52" t="s">
        <v>379</v>
      </c>
      <c r="F75" s="133" t="s">
        <v>534</v>
      </c>
      <c r="G75" s="133" t="s">
        <v>535</v>
      </c>
      <c r="H75" s="100">
        <v>80111601</v>
      </c>
      <c r="I75" s="134">
        <v>2</v>
      </c>
      <c r="J75" s="134">
        <v>6</v>
      </c>
      <c r="K75" s="54">
        <v>0</v>
      </c>
      <c r="L75" s="55">
        <v>42000000</v>
      </c>
      <c r="M75" s="133" t="s">
        <v>516</v>
      </c>
      <c r="N75" s="55" t="s">
        <v>113</v>
      </c>
      <c r="O75" s="52" t="s">
        <v>211</v>
      </c>
      <c r="P75" s="135" t="str">
        <f>IFERROR(VLOOKUP(C75,TD!$B$32:$F$36,2,0)," ")</f>
        <v>O230117</v>
      </c>
      <c r="Q75" s="135" t="str">
        <f>IFERROR(VLOOKUP(C75,TD!$B$32:$F$36,3,0)," ")</f>
        <v>4599</v>
      </c>
      <c r="R75" s="135">
        <f>IFERROR(VLOOKUP(C75,TD!$B$32:$F$36,4,0)," ")</f>
        <v>20240207</v>
      </c>
      <c r="S75" s="52" t="s">
        <v>193</v>
      </c>
      <c r="T75" s="135" t="str">
        <f>IFERROR(VLOOKUP(S75,TD!$J$33:$K$43,2,0)," ")</f>
        <v>Servicios para la planeación y sistemas de gestión y comunicación estratégica</v>
      </c>
      <c r="U75" s="137" t="str">
        <f t="shared" si="4"/>
        <v>13-Servicios para la planeación y sistemas de gestión y comunicación estratégica</v>
      </c>
      <c r="V75" s="52" t="s">
        <v>241</v>
      </c>
      <c r="W75" s="135" t="str">
        <f>IFERROR(VLOOKUP(V75,TD!$N$33:$O$45,2,0)," ")</f>
        <v>Servicio de Implementación Sistemas de Gestión</v>
      </c>
      <c r="X75" s="137" t="str">
        <f t="shared" si="5"/>
        <v>023_Servicio de Implementación Sistemas de Gestión</v>
      </c>
      <c r="Y75" s="137" t="str">
        <f t="shared" si="6"/>
        <v>13-Servicios para la planeación y sistemas de gestión y comunicación estratégica 023_Servicio de Implementación Sistemas de Gestión</v>
      </c>
      <c r="Z75" s="135" t="str">
        <f t="shared" si="7"/>
        <v>O23011745992024020713023</v>
      </c>
      <c r="AA75" s="135" t="str">
        <f>IFERROR(VLOOKUP(Y75,TD!$K$46:$L$64,2,0)," ")</f>
        <v>PM/0131/0113/45990230207</v>
      </c>
      <c r="AB75" s="55" t="s">
        <v>138</v>
      </c>
      <c r="AC75" s="136" t="s">
        <v>204</v>
      </c>
    </row>
    <row r="76" spans="2:29" s="28" customFormat="1" ht="71.5" customHeight="1" x14ac:dyDescent="0.2">
      <c r="B76" s="79">
        <v>20250066</v>
      </c>
      <c r="C76" s="51" t="s">
        <v>208</v>
      </c>
      <c r="D76" s="133" t="s">
        <v>36</v>
      </c>
      <c r="E76" s="52" t="s">
        <v>379</v>
      </c>
      <c r="F76" s="133" t="s">
        <v>536</v>
      </c>
      <c r="G76" s="133" t="s">
        <v>156</v>
      </c>
      <c r="H76" s="100">
        <v>80111600</v>
      </c>
      <c r="I76" s="134">
        <v>9</v>
      </c>
      <c r="J76" s="134">
        <v>1</v>
      </c>
      <c r="K76" s="54">
        <v>0</v>
      </c>
      <c r="L76" s="55">
        <v>25795040</v>
      </c>
      <c r="M76" s="133" t="s">
        <v>516</v>
      </c>
      <c r="N76" s="55" t="s">
        <v>113</v>
      </c>
      <c r="O76" s="52" t="s">
        <v>213</v>
      </c>
      <c r="P76" s="135" t="str">
        <f>IFERROR(VLOOKUP(C76,TD!$B$32:$F$36,2,0)," ")</f>
        <v>O230117</v>
      </c>
      <c r="Q76" s="135" t="str">
        <f>IFERROR(VLOOKUP(C76,TD!$B$32:$F$36,3,0)," ")</f>
        <v>4599</v>
      </c>
      <c r="R76" s="135">
        <f>IFERROR(VLOOKUP(C76,TD!$B$32:$F$36,4,0)," ")</f>
        <v>20240207</v>
      </c>
      <c r="S76" s="52" t="s">
        <v>193</v>
      </c>
      <c r="T76" s="135" t="str">
        <f>IFERROR(VLOOKUP(S76,TD!$J$33:$K$43,2,0)," ")</f>
        <v>Servicios para la planeación y sistemas de gestión y comunicación estratégica</v>
      </c>
      <c r="U76" s="137" t="str">
        <f t="shared" si="4"/>
        <v>13-Servicios para la planeación y sistemas de gestión y comunicación estratégica</v>
      </c>
      <c r="V76" s="52" t="s">
        <v>241</v>
      </c>
      <c r="W76" s="135" t="str">
        <f>IFERROR(VLOOKUP(V76,TD!$N$33:$O$45,2,0)," ")</f>
        <v>Servicio de Implementación Sistemas de Gestión</v>
      </c>
      <c r="X76" s="137" t="str">
        <f t="shared" si="5"/>
        <v>023_Servicio de Implementación Sistemas de Gestión</v>
      </c>
      <c r="Y76" s="137" t="str">
        <f t="shared" si="6"/>
        <v>13-Servicios para la planeación y sistemas de gestión y comunicación estratégica 023_Servicio de Implementación Sistemas de Gestión</v>
      </c>
      <c r="Z76" s="135" t="str">
        <f t="shared" si="7"/>
        <v>O23011745992024020713023</v>
      </c>
      <c r="AA76" s="135" t="str">
        <f>IFERROR(VLOOKUP(Y76,TD!$K$46:$L$64,2,0)," ")</f>
        <v>PM/0131/0113/45990230207</v>
      </c>
      <c r="AB76" s="55" t="s">
        <v>138</v>
      </c>
      <c r="AC76" s="136" t="s">
        <v>204</v>
      </c>
    </row>
    <row r="77" spans="2:29" s="28" customFormat="1" ht="71.5" customHeight="1" x14ac:dyDescent="0.2">
      <c r="B77" s="79">
        <v>20250067</v>
      </c>
      <c r="C77" s="51" t="s">
        <v>208</v>
      </c>
      <c r="D77" s="133" t="s">
        <v>45</v>
      </c>
      <c r="E77" s="52" t="s">
        <v>355</v>
      </c>
      <c r="F77" s="133" t="s">
        <v>357</v>
      </c>
      <c r="G77" s="133" t="s">
        <v>155</v>
      </c>
      <c r="H77" s="100">
        <v>80111600</v>
      </c>
      <c r="I77" s="134">
        <v>2</v>
      </c>
      <c r="J77" s="134">
        <v>11</v>
      </c>
      <c r="K77" s="54">
        <v>0</v>
      </c>
      <c r="L77" s="55">
        <v>57200000</v>
      </c>
      <c r="M77" s="133" t="s">
        <v>516</v>
      </c>
      <c r="N77" s="55" t="s">
        <v>113</v>
      </c>
      <c r="O77" s="52" t="s">
        <v>219</v>
      </c>
      <c r="P77" s="135" t="str">
        <f>IFERROR(VLOOKUP(C77,TD!$B$32:$F$36,2,0)," ")</f>
        <v>O230117</v>
      </c>
      <c r="Q77" s="135" t="str">
        <f>IFERROR(VLOOKUP(C77,TD!$B$32:$F$36,3,0)," ")</f>
        <v>4599</v>
      </c>
      <c r="R77" s="135">
        <f>IFERROR(VLOOKUP(C77,TD!$B$32:$F$36,4,0)," ")</f>
        <v>20240207</v>
      </c>
      <c r="S77" s="52" t="s">
        <v>185</v>
      </c>
      <c r="T77" s="135" t="str">
        <f>IFERROR(VLOOKUP(S77,TD!$J$33:$K$43,2,0)," ")</f>
        <v>Infraestructura física, mantenimiento y dotación (Sedes construidas, mantenidas reforzadas)</v>
      </c>
      <c r="U77" s="137" t="str">
        <f t="shared" si="4"/>
        <v>08-Infraestructura física, mantenimiento y dotación (Sedes construidas, mantenidas reforzadas)</v>
      </c>
      <c r="V77" s="52" t="s">
        <v>238</v>
      </c>
      <c r="W77" s="135" t="str">
        <f>IFERROR(VLOOKUP(V77,TD!$N$33:$O$45,2,0)," ")</f>
        <v>Sedes mantenidas</v>
      </c>
      <c r="X77" s="137" t="str">
        <f t="shared" si="5"/>
        <v>016_Sedes mantenidas</v>
      </c>
      <c r="Y77" s="137" t="str">
        <f t="shared" si="6"/>
        <v>08-Infraestructura física, mantenimiento y dotación (Sedes construidas, mantenidas reforzadas) 016_Sedes mantenidas</v>
      </c>
      <c r="Z77" s="135" t="str">
        <f t="shared" si="7"/>
        <v>O23011745992024020708016</v>
      </c>
      <c r="AA77" s="135" t="str">
        <f>IFERROR(VLOOKUP(Y77,TD!$K$46:$L$64,2,0)," ")</f>
        <v>PM/0131/0108/45990160207</v>
      </c>
      <c r="AB77" s="55" t="s">
        <v>138</v>
      </c>
      <c r="AC77" s="136" t="s">
        <v>204</v>
      </c>
    </row>
    <row r="78" spans="2:29" s="28" customFormat="1" ht="71.5" customHeight="1" x14ac:dyDescent="0.2">
      <c r="B78" s="79">
        <v>20250068</v>
      </c>
      <c r="C78" s="51" t="s">
        <v>208</v>
      </c>
      <c r="D78" s="133" t="s">
        <v>45</v>
      </c>
      <c r="E78" s="52" t="s">
        <v>355</v>
      </c>
      <c r="F78" s="133" t="s">
        <v>537</v>
      </c>
      <c r="G78" s="133" t="s">
        <v>155</v>
      </c>
      <c r="H78" s="100">
        <v>80111600</v>
      </c>
      <c r="I78" s="134">
        <v>2</v>
      </c>
      <c r="J78" s="134">
        <v>11</v>
      </c>
      <c r="K78" s="54">
        <v>0</v>
      </c>
      <c r="L78" s="55">
        <v>91300000</v>
      </c>
      <c r="M78" s="133" t="s">
        <v>516</v>
      </c>
      <c r="N78" s="55" t="s">
        <v>113</v>
      </c>
      <c r="O78" s="52" t="s">
        <v>219</v>
      </c>
      <c r="P78" s="135" t="str">
        <f>IFERROR(VLOOKUP(C78,TD!$B$32:$F$36,2,0)," ")</f>
        <v>O230117</v>
      </c>
      <c r="Q78" s="135" t="str">
        <f>IFERROR(VLOOKUP(C78,TD!$B$32:$F$36,3,0)," ")</f>
        <v>4599</v>
      </c>
      <c r="R78" s="135">
        <f>IFERROR(VLOOKUP(C78,TD!$B$32:$F$36,4,0)," ")</f>
        <v>20240207</v>
      </c>
      <c r="S78" s="52" t="s">
        <v>185</v>
      </c>
      <c r="T78" s="135" t="str">
        <f>IFERROR(VLOOKUP(S78,TD!$J$33:$K$43,2,0)," ")</f>
        <v>Infraestructura física, mantenimiento y dotación (Sedes construidas, mantenidas reforzadas)</v>
      </c>
      <c r="U78" s="137" t="str">
        <f t="shared" si="4"/>
        <v>08-Infraestructura física, mantenimiento y dotación (Sedes construidas, mantenidas reforzadas)</v>
      </c>
      <c r="V78" s="52" t="s">
        <v>238</v>
      </c>
      <c r="W78" s="135" t="str">
        <f>IFERROR(VLOOKUP(V78,TD!$N$33:$O$45,2,0)," ")</f>
        <v>Sedes mantenidas</v>
      </c>
      <c r="X78" s="137" t="str">
        <f t="shared" si="5"/>
        <v>016_Sedes mantenidas</v>
      </c>
      <c r="Y78" s="137" t="str">
        <f t="shared" si="6"/>
        <v>08-Infraestructura física, mantenimiento y dotación (Sedes construidas, mantenidas reforzadas) 016_Sedes mantenidas</v>
      </c>
      <c r="Z78" s="135" t="str">
        <f t="shared" si="7"/>
        <v>O23011745992024020708016</v>
      </c>
      <c r="AA78" s="135" t="str">
        <f>IFERROR(VLOOKUP(Y78,TD!$K$46:$L$64,2,0)," ")</f>
        <v>PM/0131/0108/45990160207</v>
      </c>
      <c r="AB78" s="55" t="s">
        <v>138</v>
      </c>
      <c r="AC78" s="136" t="s">
        <v>204</v>
      </c>
    </row>
    <row r="79" spans="2:29" s="28" customFormat="1" ht="71.5" customHeight="1" x14ac:dyDescent="0.2">
      <c r="B79" s="79">
        <v>20250069</v>
      </c>
      <c r="C79" s="51" t="s">
        <v>208</v>
      </c>
      <c r="D79" s="133" t="s">
        <v>45</v>
      </c>
      <c r="E79" s="52" t="s">
        <v>355</v>
      </c>
      <c r="F79" s="133" t="s">
        <v>356</v>
      </c>
      <c r="G79" s="133" t="s">
        <v>155</v>
      </c>
      <c r="H79" s="100">
        <v>80111600</v>
      </c>
      <c r="I79" s="134">
        <v>2</v>
      </c>
      <c r="J79" s="134">
        <v>11</v>
      </c>
      <c r="K79" s="54">
        <v>0</v>
      </c>
      <c r="L79" s="55">
        <v>82500000</v>
      </c>
      <c r="M79" s="133" t="s">
        <v>516</v>
      </c>
      <c r="N79" s="55" t="s">
        <v>113</v>
      </c>
      <c r="O79" s="52" t="s">
        <v>219</v>
      </c>
      <c r="P79" s="135" t="str">
        <f>IFERROR(VLOOKUP(C79,TD!$B$32:$F$36,2,0)," ")</f>
        <v>O230117</v>
      </c>
      <c r="Q79" s="135" t="str">
        <f>IFERROR(VLOOKUP(C79,TD!$B$32:$F$36,3,0)," ")</f>
        <v>4599</v>
      </c>
      <c r="R79" s="135">
        <f>IFERROR(VLOOKUP(C79,TD!$B$32:$F$36,4,0)," ")</f>
        <v>20240207</v>
      </c>
      <c r="S79" s="52" t="s">
        <v>185</v>
      </c>
      <c r="T79" s="135" t="str">
        <f>IFERROR(VLOOKUP(S79,TD!$J$33:$K$43,2,0)," ")</f>
        <v>Infraestructura física, mantenimiento y dotación (Sedes construidas, mantenidas reforzadas)</v>
      </c>
      <c r="U79" s="137" t="str">
        <f t="shared" si="4"/>
        <v>08-Infraestructura física, mantenimiento y dotación (Sedes construidas, mantenidas reforzadas)</v>
      </c>
      <c r="V79" s="52" t="s">
        <v>238</v>
      </c>
      <c r="W79" s="135" t="str">
        <f>IFERROR(VLOOKUP(V79,TD!$N$33:$O$45,2,0)," ")</f>
        <v>Sedes mantenidas</v>
      </c>
      <c r="X79" s="137" t="str">
        <f t="shared" si="5"/>
        <v>016_Sedes mantenidas</v>
      </c>
      <c r="Y79" s="137" t="str">
        <f t="shared" si="6"/>
        <v>08-Infraestructura física, mantenimiento y dotación (Sedes construidas, mantenidas reforzadas) 016_Sedes mantenidas</v>
      </c>
      <c r="Z79" s="135" t="str">
        <f t="shared" si="7"/>
        <v>O23011745992024020708016</v>
      </c>
      <c r="AA79" s="135" t="str">
        <f>IFERROR(VLOOKUP(Y79,TD!$K$46:$L$64,2,0)," ")</f>
        <v>PM/0131/0108/45990160207</v>
      </c>
      <c r="AB79" s="55" t="s">
        <v>138</v>
      </c>
      <c r="AC79" s="136" t="s">
        <v>204</v>
      </c>
    </row>
    <row r="80" spans="2:29" s="28" customFormat="1" ht="71.5" customHeight="1" x14ac:dyDescent="0.2">
      <c r="B80" s="79">
        <v>20250070</v>
      </c>
      <c r="C80" s="51" t="s">
        <v>208</v>
      </c>
      <c r="D80" s="133" t="s">
        <v>45</v>
      </c>
      <c r="E80" s="52" t="s">
        <v>355</v>
      </c>
      <c r="F80" s="133" t="s">
        <v>538</v>
      </c>
      <c r="G80" s="133" t="s">
        <v>155</v>
      </c>
      <c r="H80" s="100">
        <v>80111600</v>
      </c>
      <c r="I80" s="134">
        <v>2</v>
      </c>
      <c r="J80" s="134">
        <v>11</v>
      </c>
      <c r="K80" s="54">
        <v>0</v>
      </c>
      <c r="L80" s="55">
        <v>107800000</v>
      </c>
      <c r="M80" s="133" t="s">
        <v>516</v>
      </c>
      <c r="N80" s="55" t="s">
        <v>113</v>
      </c>
      <c r="O80" s="52" t="s">
        <v>219</v>
      </c>
      <c r="P80" s="135" t="str">
        <f>IFERROR(VLOOKUP(C80,TD!$B$32:$F$36,2,0)," ")</f>
        <v>O230117</v>
      </c>
      <c r="Q80" s="135" t="str">
        <f>IFERROR(VLOOKUP(C80,TD!$B$32:$F$36,3,0)," ")</f>
        <v>4599</v>
      </c>
      <c r="R80" s="135">
        <f>IFERROR(VLOOKUP(C80,TD!$B$32:$F$36,4,0)," ")</f>
        <v>20240207</v>
      </c>
      <c r="S80" s="52" t="s">
        <v>185</v>
      </c>
      <c r="T80" s="135" t="str">
        <f>IFERROR(VLOOKUP(S80,TD!$J$33:$K$43,2,0)," ")</f>
        <v>Infraestructura física, mantenimiento y dotación (Sedes construidas, mantenidas reforzadas)</v>
      </c>
      <c r="U80" s="137" t="str">
        <f t="shared" si="4"/>
        <v>08-Infraestructura física, mantenimiento y dotación (Sedes construidas, mantenidas reforzadas)</v>
      </c>
      <c r="V80" s="52" t="s">
        <v>238</v>
      </c>
      <c r="W80" s="135" t="str">
        <f>IFERROR(VLOOKUP(V80,TD!$N$33:$O$45,2,0)," ")</f>
        <v>Sedes mantenidas</v>
      </c>
      <c r="X80" s="137" t="str">
        <f t="shared" si="5"/>
        <v>016_Sedes mantenidas</v>
      </c>
      <c r="Y80" s="137" t="str">
        <f t="shared" si="6"/>
        <v>08-Infraestructura física, mantenimiento y dotación (Sedes construidas, mantenidas reforzadas) 016_Sedes mantenidas</v>
      </c>
      <c r="Z80" s="135" t="str">
        <f t="shared" si="7"/>
        <v>O23011745992024020708016</v>
      </c>
      <c r="AA80" s="135" t="str">
        <f>IFERROR(VLOOKUP(Y80,TD!$K$46:$L$64,2,0)," ")</f>
        <v>PM/0131/0108/45990160207</v>
      </c>
      <c r="AB80" s="55" t="s">
        <v>138</v>
      </c>
      <c r="AC80" s="136" t="s">
        <v>204</v>
      </c>
    </row>
    <row r="81" spans="2:29" s="28" customFormat="1" ht="71.5" customHeight="1" x14ac:dyDescent="0.2">
      <c r="B81" s="79">
        <v>20250071</v>
      </c>
      <c r="C81" s="51" t="s">
        <v>208</v>
      </c>
      <c r="D81" s="133" t="s">
        <v>45</v>
      </c>
      <c r="E81" s="52" t="s">
        <v>355</v>
      </c>
      <c r="F81" s="133" t="s">
        <v>539</v>
      </c>
      <c r="G81" s="133" t="s">
        <v>155</v>
      </c>
      <c r="H81" s="100">
        <v>80111600</v>
      </c>
      <c r="I81" s="134">
        <v>2</v>
      </c>
      <c r="J81" s="134">
        <v>11</v>
      </c>
      <c r="K81" s="54">
        <v>0</v>
      </c>
      <c r="L81" s="55">
        <v>110000000</v>
      </c>
      <c r="M81" s="133" t="s">
        <v>516</v>
      </c>
      <c r="N81" s="55" t="s">
        <v>113</v>
      </c>
      <c r="O81" s="52" t="s">
        <v>219</v>
      </c>
      <c r="P81" s="135" t="str">
        <f>IFERROR(VLOOKUP(C81,TD!$B$32:$F$36,2,0)," ")</f>
        <v>O230117</v>
      </c>
      <c r="Q81" s="135" t="str">
        <f>IFERROR(VLOOKUP(C81,TD!$B$32:$F$36,3,0)," ")</f>
        <v>4599</v>
      </c>
      <c r="R81" s="135">
        <f>IFERROR(VLOOKUP(C81,TD!$B$32:$F$36,4,0)," ")</f>
        <v>20240207</v>
      </c>
      <c r="S81" s="52" t="s">
        <v>185</v>
      </c>
      <c r="T81" s="135" t="str">
        <f>IFERROR(VLOOKUP(S81,TD!$J$33:$K$43,2,0)," ")</f>
        <v>Infraestructura física, mantenimiento y dotación (Sedes construidas, mantenidas reforzadas)</v>
      </c>
      <c r="U81" s="137" t="str">
        <f t="shared" si="4"/>
        <v>08-Infraestructura física, mantenimiento y dotación (Sedes construidas, mantenidas reforzadas)</v>
      </c>
      <c r="V81" s="52" t="s">
        <v>238</v>
      </c>
      <c r="W81" s="135" t="str">
        <f>IFERROR(VLOOKUP(V81,TD!$N$33:$O$45,2,0)," ")</f>
        <v>Sedes mantenidas</v>
      </c>
      <c r="X81" s="137" t="str">
        <f t="shared" si="5"/>
        <v>016_Sedes mantenidas</v>
      </c>
      <c r="Y81" s="137" t="str">
        <f t="shared" si="6"/>
        <v>08-Infraestructura física, mantenimiento y dotación (Sedes construidas, mantenidas reforzadas) 016_Sedes mantenidas</v>
      </c>
      <c r="Z81" s="135" t="str">
        <f t="shared" si="7"/>
        <v>O23011745992024020708016</v>
      </c>
      <c r="AA81" s="135" t="str">
        <f>IFERROR(VLOOKUP(Y81,TD!$K$46:$L$64,2,0)," ")</f>
        <v>PM/0131/0108/45990160207</v>
      </c>
      <c r="AB81" s="55" t="s">
        <v>138</v>
      </c>
      <c r="AC81" s="136" t="s">
        <v>204</v>
      </c>
    </row>
    <row r="82" spans="2:29" s="28" customFormat="1" ht="71.5" customHeight="1" x14ac:dyDescent="0.2">
      <c r="B82" s="79">
        <v>20250072</v>
      </c>
      <c r="C82" s="51" t="s">
        <v>208</v>
      </c>
      <c r="D82" s="133" t="s">
        <v>45</v>
      </c>
      <c r="E82" s="52" t="s">
        <v>355</v>
      </c>
      <c r="F82" s="133" t="s">
        <v>358</v>
      </c>
      <c r="G82" s="133" t="s">
        <v>155</v>
      </c>
      <c r="H82" s="100">
        <v>80111600</v>
      </c>
      <c r="I82" s="134">
        <v>2</v>
      </c>
      <c r="J82" s="134">
        <v>11</v>
      </c>
      <c r="K82" s="54">
        <v>0</v>
      </c>
      <c r="L82" s="55">
        <v>57200000</v>
      </c>
      <c r="M82" s="133" t="s">
        <v>516</v>
      </c>
      <c r="N82" s="55" t="s">
        <v>113</v>
      </c>
      <c r="O82" s="52" t="s">
        <v>219</v>
      </c>
      <c r="P82" s="135" t="str">
        <f>IFERROR(VLOOKUP(C82,TD!$B$32:$F$36,2,0)," ")</f>
        <v>O230117</v>
      </c>
      <c r="Q82" s="135" t="str">
        <f>IFERROR(VLOOKUP(C82,TD!$B$32:$F$36,3,0)," ")</f>
        <v>4599</v>
      </c>
      <c r="R82" s="135">
        <f>IFERROR(VLOOKUP(C82,TD!$B$32:$F$36,4,0)," ")</f>
        <v>20240207</v>
      </c>
      <c r="S82" s="52" t="s">
        <v>185</v>
      </c>
      <c r="T82" s="135" t="str">
        <f>IFERROR(VLOOKUP(S82,TD!$J$33:$K$43,2,0)," ")</f>
        <v>Infraestructura física, mantenimiento y dotación (Sedes construidas, mantenidas reforzadas)</v>
      </c>
      <c r="U82" s="137" t="str">
        <f t="shared" si="4"/>
        <v>08-Infraestructura física, mantenimiento y dotación (Sedes construidas, mantenidas reforzadas)</v>
      </c>
      <c r="V82" s="52" t="s">
        <v>238</v>
      </c>
      <c r="W82" s="135" t="str">
        <f>IFERROR(VLOOKUP(V82,TD!$N$33:$O$45,2,0)," ")</f>
        <v>Sedes mantenidas</v>
      </c>
      <c r="X82" s="137" t="str">
        <f t="shared" si="5"/>
        <v>016_Sedes mantenidas</v>
      </c>
      <c r="Y82" s="137" t="str">
        <f t="shared" si="6"/>
        <v>08-Infraestructura física, mantenimiento y dotación (Sedes construidas, mantenidas reforzadas) 016_Sedes mantenidas</v>
      </c>
      <c r="Z82" s="135" t="str">
        <f t="shared" si="7"/>
        <v>O23011745992024020708016</v>
      </c>
      <c r="AA82" s="135" t="str">
        <f>IFERROR(VLOOKUP(Y82,TD!$K$46:$L$64,2,0)," ")</f>
        <v>PM/0131/0108/45990160207</v>
      </c>
      <c r="AB82" s="55" t="s">
        <v>138</v>
      </c>
      <c r="AC82" s="136" t="s">
        <v>204</v>
      </c>
    </row>
    <row r="83" spans="2:29" s="28" customFormat="1" ht="71.5" customHeight="1" x14ac:dyDescent="0.2">
      <c r="B83" s="79">
        <v>20250073</v>
      </c>
      <c r="C83" s="51" t="s">
        <v>208</v>
      </c>
      <c r="D83" s="133" t="s">
        <v>45</v>
      </c>
      <c r="E83" s="52" t="s">
        <v>355</v>
      </c>
      <c r="F83" s="133" t="s">
        <v>359</v>
      </c>
      <c r="G83" s="133" t="s">
        <v>156</v>
      </c>
      <c r="H83" s="100">
        <v>80111600</v>
      </c>
      <c r="I83" s="134">
        <v>2</v>
      </c>
      <c r="J83" s="134">
        <v>11</v>
      </c>
      <c r="K83" s="54">
        <v>0</v>
      </c>
      <c r="L83" s="55">
        <v>48400000</v>
      </c>
      <c r="M83" s="133" t="s">
        <v>516</v>
      </c>
      <c r="N83" s="55" t="s">
        <v>113</v>
      </c>
      <c r="O83" s="52" t="s">
        <v>219</v>
      </c>
      <c r="P83" s="135" t="str">
        <f>IFERROR(VLOOKUP(C83,TD!$B$32:$F$36,2,0)," ")</f>
        <v>O230117</v>
      </c>
      <c r="Q83" s="135" t="str">
        <f>IFERROR(VLOOKUP(C83,TD!$B$32:$F$36,3,0)," ")</f>
        <v>4599</v>
      </c>
      <c r="R83" s="135">
        <f>IFERROR(VLOOKUP(C83,TD!$B$32:$F$36,4,0)," ")</f>
        <v>20240207</v>
      </c>
      <c r="S83" s="52" t="s">
        <v>185</v>
      </c>
      <c r="T83" s="135" t="str">
        <f>IFERROR(VLOOKUP(S83,TD!$J$33:$K$43,2,0)," ")</f>
        <v>Infraestructura física, mantenimiento y dotación (Sedes construidas, mantenidas reforzadas)</v>
      </c>
      <c r="U83" s="137" t="str">
        <f t="shared" si="4"/>
        <v>08-Infraestructura física, mantenimiento y dotación (Sedes construidas, mantenidas reforzadas)</v>
      </c>
      <c r="V83" s="52" t="s">
        <v>238</v>
      </c>
      <c r="W83" s="135" t="str">
        <f>IFERROR(VLOOKUP(V83,TD!$N$33:$O$45,2,0)," ")</f>
        <v>Sedes mantenidas</v>
      </c>
      <c r="X83" s="137" t="str">
        <f t="shared" si="5"/>
        <v>016_Sedes mantenidas</v>
      </c>
      <c r="Y83" s="137" t="str">
        <f t="shared" si="6"/>
        <v>08-Infraestructura física, mantenimiento y dotación (Sedes construidas, mantenidas reforzadas) 016_Sedes mantenidas</v>
      </c>
      <c r="Z83" s="135" t="str">
        <f t="shared" si="7"/>
        <v>O23011745992024020708016</v>
      </c>
      <c r="AA83" s="135" t="str">
        <f>IFERROR(VLOOKUP(Y83,TD!$K$46:$L$64,2,0)," ")</f>
        <v>PM/0131/0108/45990160207</v>
      </c>
      <c r="AB83" s="55" t="s">
        <v>138</v>
      </c>
      <c r="AC83" s="136" t="s">
        <v>204</v>
      </c>
    </row>
    <row r="84" spans="2:29" s="28" customFormat="1" ht="71.5" customHeight="1" x14ac:dyDescent="0.2">
      <c r="B84" s="79">
        <v>20250074</v>
      </c>
      <c r="C84" s="51" t="s">
        <v>208</v>
      </c>
      <c r="D84" s="133" t="s">
        <v>45</v>
      </c>
      <c r="E84" s="52" t="s">
        <v>355</v>
      </c>
      <c r="F84" s="133" t="s">
        <v>540</v>
      </c>
      <c r="G84" s="133" t="s">
        <v>155</v>
      </c>
      <c r="H84" s="100">
        <v>80111600</v>
      </c>
      <c r="I84" s="134">
        <v>2</v>
      </c>
      <c r="J84" s="134">
        <v>10</v>
      </c>
      <c r="K84" s="54">
        <v>0</v>
      </c>
      <c r="L84" s="55">
        <v>98000000</v>
      </c>
      <c r="M84" s="133" t="s">
        <v>516</v>
      </c>
      <c r="N84" s="55" t="s">
        <v>113</v>
      </c>
      <c r="O84" s="52" t="s">
        <v>219</v>
      </c>
      <c r="P84" s="135" t="str">
        <f>IFERROR(VLOOKUP(C84,TD!$B$32:$F$36,2,0)," ")</f>
        <v>O230117</v>
      </c>
      <c r="Q84" s="135" t="str">
        <f>IFERROR(VLOOKUP(C84,TD!$B$32:$F$36,3,0)," ")</f>
        <v>4599</v>
      </c>
      <c r="R84" s="135">
        <f>IFERROR(VLOOKUP(C84,TD!$B$32:$F$36,4,0)," ")</f>
        <v>20240207</v>
      </c>
      <c r="S84" s="52" t="s">
        <v>185</v>
      </c>
      <c r="T84" s="135" t="str">
        <f>IFERROR(VLOOKUP(S84,TD!$J$33:$K$43,2,0)," ")</f>
        <v>Infraestructura física, mantenimiento y dotación (Sedes construidas, mantenidas reforzadas)</v>
      </c>
      <c r="U84" s="137" t="str">
        <f t="shared" si="4"/>
        <v>08-Infraestructura física, mantenimiento y dotación (Sedes construidas, mantenidas reforzadas)</v>
      </c>
      <c r="V84" s="52" t="s">
        <v>238</v>
      </c>
      <c r="W84" s="135" t="str">
        <f>IFERROR(VLOOKUP(V84,TD!$N$33:$O$45,2,0)," ")</f>
        <v>Sedes mantenidas</v>
      </c>
      <c r="X84" s="137" t="str">
        <f t="shared" si="5"/>
        <v>016_Sedes mantenidas</v>
      </c>
      <c r="Y84" s="137" t="str">
        <f t="shared" si="6"/>
        <v>08-Infraestructura física, mantenimiento y dotación (Sedes construidas, mantenidas reforzadas) 016_Sedes mantenidas</v>
      </c>
      <c r="Z84" s="135" t="str">
        <f t="shared" si="7"/>
        <v>O23011745992024020708016</v>
      </c>
      <c r="AA84" s="135" t="str">
        <f>IFERROR(VLOOKUP(Y84,TD!$K$46:$L$64,2,0)," ")</f>
        <v>PM/0131/0108/45990160207</v>
      </c>
      <c r="AB84" s="55" t="s">
        <v>138</v>
      </c>
      <c r="AC84" s="136" t="s">
        <v>204</v>
      </c>
    </row>
    <row r="85" spans="2:29" s="28" customFormat="1" ht="71.5" customHeight="1" x14ac:dyDescent="0.2">
      <c r="B85" s="79">
        <v>20250075</v>
      </c>
      <c r="C85" s="51" t="s">
        <v>208</v>
      </c>
      <c r="D85" s="133" t="s">
        <v>45</v>
      </c>
      <c r="E85" s="52" t="s">
        <v>355</v>
      </c>
      <c r="F85" s="133" t="s">
        <v>463</v>
      </c>
      <c r="G85" s="133" t="s">
        <v>155</v>
      </c>
      <c r="H85" s="100">
        <v>80111600</v>
      </c>
      <c r="I85" s="134">
        <v>2</v>
      </c>
      <c r="J85" s="134">
        <v>10</v>
      </c>
      <c r="K85" s="54">
        <v>0</v>
      </c>
      <c r="L85" s="55">
        <v>98000000</v>
      </c>
      <c r="M85" s="133" t="s">
        <v>516</v>
      </c>
      <c r="N85" s="55" t="s">
        <v>113</v>
      </c>
      <c r="O85" s="52" t="s">
        <v>219</v>
      </c>
      <c r="P85" s="135" t="str">
        <f>IFERROR(VLOOKUP(C85,TD!$B$32:$F$36,2,0)," ")</f>
        <v>O230117</v>
      </c>
      <c r="Q85" s="135" t="str">
        <f>IFERROR(VLOOKUP(C85,TD!$B$32:$F$36,3,0)," ")</f>
        <v>4599</v>
      </c>
      <c r="R85" s="135">
        <f>IFERROR(VLOOKUP(C85,TD!$B$32:$F$36,4,0)," ")</f>
        <v>20240207</v>
      </c>
      <c r="S85" s="52" t="s">
        <v>185</v>
      </c>
      <c r="T85" s="135" t="str">
        <f>IFERROR(VLOOKUP(S85,TD!$J$33:$K$43,2,0)," ")</f>
        <v>Infraestructura física, mantenimiento y dotación (Sedes construidas, mantenidas reforzadas)</v>
      </c>
      <c r="U85" s="137" t="str">
        <f t="shared" si="4"/>
        <v>08-Infraestructura física, mantenimiento y dotación (Sedes construidas, mantenidas reforzadas)</v>
      </c>
      <c r="V85" s="52" t="s">
        <v>238</v>
      </c>
      <c r="W85" s="135" t="str">
        <f>IFERROR(VLOOKUP(V85,TD!$N$33:$O$45,2,0)," ")</f>
        <v>Sedes mantenidas</v>
      </c>
      <c r="X85" s="137" t="str">
        <f t="shared" si="5"/>
        <v>016_Sedes mantenidas</v>
      </c>
      <c r="Y85" s="137" t="str">
        <f t="shared" si="6"/>
        <v>08-Infraestructura física, mantenimiento y dotación (Sedes construidas, mantenidas reforzadas) 016_Sedes mantenidas</v>
      </c>
      <c r="Z85" s="135" t="str">
        <f t="shared" si="7"/>
        <v>O23011745992024020708016</v>
      </c>
      <c r="AA85" s="135" t="str">
        <f>IFERROR(VLOOKUP(Y85,TD!$K$46:$L$64,2,0)," ")</f>
        <v>PM/0131/0108/45990160207</v>
      </c>
      <c r="AB85" s="55" t="s">
        <v>138</v>
      </c>
      <c r="AC85" s="136" t="s">
        <v>204</v>
      </c>
    </row>
    <row r="86" spans="2:29" s="28" customFormat="1" ht="71.5" customHeight="1" x14ac:dyDescent="0.2">
      <c r="B86" s="79">
        <v>20250076</v>
      </c>
      <c r="C86" s="51" t="s">
        <v>208</v>
      </c>
      <c r="D86" s="133" t="s">
        <v>161</v>
      </c>
      <c r="E86" s="52" t="s">
        <v>355</v>
      </c>
      <c r="F86" s="133" t="s">
        <v>360</v>
      </c>
      <c r="G86" s="133" t="s">
        <v>155</v>
      </c>
      <c r="H86" s="100">
        <v>80111600</v>
      </c>
      <c r="I86" s="134">
        <v>2</v>
      </c>
      <c r="J86" s="134">
        <v>11</v>
      </c>
      <c r="K86" s="54">
        <v>0</v>
      </c>
      <c r="L86" s="55">
        <v>115500000</v>
      </c>
      <c r="M86" s="133" t="s">
        <v>516</v>
      </c>
      <c r="N86" s="55" t="s">
        <v>113</v>
      </c>
      <c r="O86" s="52" t="s">
        <v>220</v>
      </c>
      <c r="P86" s="135" t="str">
        <f>IFERROR(VLOOKUP(C86,TD!$B$32:$F$36,2,0)," ")</f>
        <v>O230117</v>
      </c>
      <c r="Q86" s="135" t="str">
        <f>IFERROR(VLOOKUP(C86,TD!$B$32:$F$36,3,0)," ")</f>
        <v>4599</v>
      </c>
      <c r="R86" s="135">
        <f>IFERROR(VLOOKUP(C86,TD!$B$32:$F$36,4,0)," ")</f>
        <v>20240207</v>
      </c>
      <c r="S86" s="52" t="s">
        <v>193</v>
      </c>
      <c r="T86" s="135" t="str">
        <f>IFERROR(VLOOKUP(S86,TD!$J$33:$K$43,2,0)," ")</f>
        <v>Servicios para la planeación y sistemas de gestión y comunicación estratégica</v>
      </c>
      <c r="U86" s="137" t="str">
        <f t="shared" si="4"/>
        <v>13-Servicios para la planeación y sistemas de gestión y comunicación estratégica</v>
      </c>
      <c r="V86" s="52" t="s">
        <v>242</v>
      </c>
      <c r="W86" s="135" t="str">
        <f>IFERROR(VLOOKUP(V86,TD!$N$33:$O$45,2,0)," ")</f>
        <v>Documentos de planeación</v>
      </c>
      <c r="X86" s="137" t="str">
        <f t="shared" si="5"/>
        <v>019_Documentos de planeación</v>
      </c>
      <c r="Y86" s="137" t="str">
        <f t="shared" si="6"/>
        <v>13-Servicios para la planeación y sistemas de gestión y comunicación estratégica 019_Documentos de planeación</v>
      </c>
      <c r="Z86" s="135" t="str">
        <f t="shared" si="7"/>
        <v>O23011745992024020713019</v>
      </c>
      <c r="AA86" s="135" t="str">
        <f>IFERROR(VLOOKUP(Y86,TD!$K$46:$L$64,2,0)," ")</f>
        <v>PM/0131/0113/45990190207</v>
      </c>
      <c r="AB86" s="55" t="s">
        <v>138</v>
      </c>
      <c r="AC86" s="136" t="s">
        <v>204</v>
      </c>
    </row>
    <row r="87" spans="2:29" s="28" customFormat="1" ht="71.5" customHeight="1" x14ac:dyDescent="0.2">
      <c r="B87" s="79">
        <v>20250077</v>
      </c>
      <c r="C87" s="51" t="s">
        <v>208</v>
      </c>
      <c r="D87" s="133" t="s">
        <v>161</v>
      </c>
      <c r="E87" s="52" t="s">
        <v>355</v>
      </c>
      <c r="F87" s="133" t="s">
        <v>364</v>
      </c>
      <c r="G87" s="133" t="s">
        <v>155</v>
      </c>
      <c r="H87" s="100">
        <v>80111600</v>
      </c>
      <c r="I87" s="134">
        <v>2</v>
      </c>
      <c r="J87" s="134">
        <v>11</v>
      </c>
      <c r="K87" s="54">
        <v>0</v>
      </c>
      <c r="L87" s="55">
        <v>66000000</v>
      </c>
      <c r="M87" s="133" t="s">
        <v>516</v>
      </c>
      <c r="N87" s="55" t="s">
        <v>113</v>
      </c>
      <c r="O87" s="52" t="s">
        <v>220</v>
      </c>
      <c r="P87" s="135" t="str">
        <f>IFERROR(VLOOKUP(C87,TD!$B$32:$F$36,2,0)," ")</f>
        <v>O230117</v>
      </c>
      <c r="Q87" s="135" t="str">
        <f>IFERROR(VLOOKUP(C87,TD!$B$32:$F$36,3,0)," ")</f>
        <v>4599</v>
      </c>
      <c r="R87" s="135">
        <f>IFERROR(VLOOKUP(C87,TD!$B$32:$F$36,4,0)," ")</f>
        <v>20240207</v>
      </c>
      <c r="S87" s="52" t="s">
        <v>193</v>
      </c>
      <c r="T87" s="135" t="str">
        <f>IFERROR(VLOOKUP(S87,TD!$J$33:$K$43,2,0)," ")</f>
        <v>Servicios para la planeación y sistemas de gestión y comunicación estratégica</v>
      </c>
      <c r="U87" s="137" t="str">
        <f t="shared" si="4"/>
        <v>13-Servicios para la planeación y sistemas de gestión y comunicación estratégica</v>
      </c>
      <c r="V87" s="52" t="s">
        <v>242</v>
      </c>
      <c r="W87" s="135" t="str">
        <f>IFERROR(VLOOKUP(V87,TD!$N$33:$O$45,2,0)," ")</f>
        <v>Documentos de planeación</v>
      </c>
      <c r="X87" s="137" t="str">
        <f t="shared" si="5"/>
        <v>019_Documentos de planeación</v>
      </c>
      <c r="Y87" s="137" t="str">
        <f t="shared" si="6"/>
        <v>13-Servicios para la planeación y sistemas de gestión y comunicación estratégica 019_Documentos de planeación</v>
      </c>
      <c r="Z87" s="135" t="str">
        <f t="shared" si="7"/>
        <v>O23011745992024020713019</v>
      </c>
      <c r="AA87" s="135" t="str">
        <f>IFERROR(VLOOKUP(Y87,TD!$K$46:$L$64,2,0)," ")</f>
        <v>PM/0131/0113/45990190207</v>
      </c>
      <c r="AB87" s="55" t="s">
        <v>138</v>
      </c>
      <c r="AC87" s="136" t="s">
        <v>204</v>
      </c>
    </row>
    <row r="88" spans="2:29" s="28" customFormat="1" ht="71.5" customHeight="1" x14ac:dyDescent="0.2">
      <c r="B88" s="79">
        <v>20250078</v>
      </c>
      <c r="C88" s="51" t="s">
        <v>208</v>
      </c>
      <c r="D88" s="133" t="s">
        <v>161</v>
      </c>
      <c r="E88" s="52" t="s">
        <v>355</v>
      </c>
      <c r="F88" s="133" t="s">
        <v>366</v>
      </c>
      <c r="G88" s="133" t="s">
        <v>156</v>
      </c>
      <c r="H88" s="100">
        <v>80111600</v>
      </c>
      <c r="I88" s="134">
        <v>2</v>
      </c>
      <c r="J88" s="134">
        <v>11</v>
      </c>
      <c r="K88" s="54">
        <v>0</v>
      </c>
      <c r="L88" s="55">
        <v>44000000</v>
      </c>
      <c r="M88" s="133" t="s">
        <v>516</v>
      </c>
      <c r="N88" s="55" t="s">
        <v>113</v>
      </c>
      <c r="O88" s="52" t="s">
        <v>220</v>
      </c>
      <c r="P88" s="135" t="str">
        <f>IFERROR(VLOOKUP(C88,TD!$B$32:$F$36,2,0)," ")</f>
        <v>O230117</v>
      </c>
      <c r="Q88" s="135" t="str">
        <f>IFERROR(VLOOKUP(C88,TD!$B$32:$F$36,3,0)," ")</f>
        <v>4599</v>
      </c>
      <c r="R88" s="135">
        <f>IFERROR(VLOOKUP(C88,TD!$B$32:$F$36,4,0)," ")</f>
        <v>20240207</v>
      </c>
      <c r="S88" s="52" t="s">
        <v>193</v>
      </c>
      <c r="T88" s="135" t="str">
        <f>IFERROR(VLOOKUP(S88,TD!$J$33:$K$43,2,0)," ")</f>
        <v>Servicios para la planeación y sistemas de gestión y comunicación estratégica</v>
      </c>
      <c r="U88" s="137" t="str">
        <f t="shared" si="4"/>
        <v>13-Servicios para la planeación y sistemas de gestión y comunicación estratégica</v>
      </c>
      <c r="V88" s="52" t="s">
        <v>242</v>
      </c>
      <c r="W88" s="135" t="str">
        <f>IFERROR(VLOOKUP(V88,TD!$N$33:$O$45,2,0)," ")</f>
        <v>Documentos de planeación</v>
      </c>
      <c r="X88" s="137" t="str">
        <f t="shared" si="5"/>
        <v>019_Documentos de planeación</v>
      </c>
      <c r="Y88" s="137" t="str">
        <f t="shared" si="6"/>
        <v>13-Servicios para la planeación y sistemas de gestión y comunicación estratégica 019_Documentos de planeación</v>
      </c>
      <c r="Z88" s="135" t="str">
        <f t="shared" si="7"/>
        <v>O23011745992024020713019</v>
      </c>
      <c r="AA88" s="135" t="str">
        <f>IFERROR(VLOOKUP(Y88,TD!$K$46:$L$64,2,0)," ")</f>
        <v>PM/0131/0113/45990190207</v>
      </c>
      <c r="AB88" s="55" t="s">
        <v>138</v>
      </c>
      <c r="AC88" s="136" t="s">
        <v>204</v>
      </c>
    </row>
    <row r="89" spans="2:29" s="28" customFormat="1" ht="71.5" customHeight="1" x14ac:dyDescent="0.2">
      <c r="B89" s="79">
        <v>20250079</v>
      </c>
      <c r="C89" s="51" t="s">
        <v>208</v>
      </c>
      <c r="D89" s="133" t="s">
        <v>161</v>
      </c>
      <c r="E89" s="52" t="s">
        <v>355</v>
      </c>
      <c r="F89" s="133" t="s">
        <v>363</v>
      </c>
      <c r="G89" s="133" t="s">
        <v>155</v>
      </c>
      <c r="H89" s="100">
        <v>80111600</v>
      </c>
      <c r="I89" s="134">
        <v>2</v>
      </c>
      <c r="J89" s="134">
        <v>11</v>
      </c>
      <c r="K89" s="54">
        <v>0</v>
      </c>
      <c r="L89" s="55">
        <v>66000000</v>
      </c>
      <c r="M89" s="133" t="s">
        <v>516</v>
      </c>
      <c r="N89" s="55" t="s">
        <v>113</v>
      </c>
      <c r="O89" s="52" t="s">
        <v>220</v>
      </c>
      <c r="P89" s="135" t="str">
        <f>IFERROR(VLOOKUP(C89,TD!$B$32:$F$36,2,0)," ")</f>
        <v>O230117</v>
      </c>
      <c r="Q89" s="135" t="str">
        <f>IFERROR(VLOOKUP(C89,TD!$B$32:$F$36,3,0)," ")</f>
        <v>4599</v>
      </c>
      <c r="R89" s="135">
        <f>IFERROR(VLOOKUP(C89,TD!$B$32:$F$36,4,0)," ")</f>
        <v>20240207</v>
      </c>
      <c r="S89" s="52" t="s">
        <v>193</v>
      </c>
      <c r="T89" s="135" t="str">
        <f>IFERROR(VLOOKUP(S89,TD!$J$33:$K$43,2,0)," ")</f>
        <v>Servicios para la planeación y sistemas de gestión y comunicación estratégica</v>
      </c>
      <c r="U89" s="137" t="str">
        <f t="shared" si="4"/>
        <v>13-Servicios para la planeación y sistemas de gestión y comunicación estratégica</v>
      </c>
      <c r="V89" s="52" t="s">
        <v>242</v>
      </c>
      <c r="W89" s="135" t="str">
        <f>IFERROR(VLOOKUP(V89,TD!$N$33:$O$45,2,0)," ")</f>
        <v>Documentos de planeación</v>
      </c>
      <c r="X89" s="137" t="str">
        <f t="shared" si="5"/>
        <v>019_Documentos de planeación</v>
      </c>
      <c r="Y89" s="137" t="str">
        <f t="shared" si="6"/>
        <v>13-Servicios para la planeación y sistemas de gestión y comunicación estratégica 019_Documentos de planeación</v>
      </c>
      <c r="Z89" s="135" t="str">
        <f t="shared" si="7"/>
        <v>O23011745992024020713019</v>
      </c>
      <c r="AA89" s="135" t="str">
        <f>IFERROR(VLOOKUP(Y89,TD!$K$46:$L$64,2,0)," ")</f>
        <v>PM/0131/0113/45990190207</v>
      </c>
      <c r="AB89" s="55" t="s">
        <v>138</v>
      </c>
      <c r="AC89" s="136" t="s">
        <v>204</v>
      </c>
    </row>
    <row r="90" spans="2:29" s="28" customFormat="1" ht="71.5" customHeight="1" x14ac:dyDescent="0.2">
      <c r="B90" s="79">
        <v>20250080</v>
      </c>
      <c r="C90" s="51" t="s">
        <v>208</v>
      </c>
      <c r="D90" s="133" t="s">
        <v>161</v>
      </c>
      <c r="E90" s="52" t="s">
        <v>355</v>
      </c>
      <c r="F90" s="133" t="s">
        <v>362</v>
      </c>
      <c r="G90" s="133" t="s">
        <v>155</v>
      </c>
      <c r="H90" s="100">
        <v>80111600</v>
      </c>
      <c r="I90" s="134">
        <v>2</v>
      </c>
      <c r="J90" s="134">
        <v>11</v>
      </c>
      <c r="K90" s="54">
        <v>0</v>
      </c>
      <c r="L90" s="55">
        <v>88000000</v>
      </c>
      <c r="M90" s="133" t="s">
        <v>516</v>
      </c>
      <c r="N90" s="55" t="s">
        <v>113</v>
      </c>
      <c r="O90" s="52" t="s">
        <v>220</v>
      </c>
      <c r="P90" s="135" t="str">
        <f>IFERROR(VLOOKUP(C90,TD!$B$32:$F$36,2,0)," ")</f>
        <v>O230117</v>
      </c>
      <c r="Q90" s="135" t="str">
        <f>IFERROR(VLOOKUP(C90,TD!$B$32:$F$36,3,0)," ")</f>
        <v>4599</v>
      </c>
      <c r="R90" s="135">
        <f>IFERROR(VLOOKUP(C90,TD!$B$32:$F$36,4,0)," ")</f>
        <v>20240207</v>
      </c>
      <c r="S90" s="52" t="s">
        <v>193</v>
      </c>
      <c r="T90" s="135" t="str">
        <f>IFERROR(VLOOKUP(S90,TD!$J$33:$K$43,2,0)," ")</f>
        <v>Servicios para la planeación y sistemas de gestión y comunicación estratégica</v>
      </c>
      <c r="U90" s="137" t="str">
        <f t="shared" si="4"/>
        <v>13-Servicios para la planeación y sistemas de gestión y comunicación estratégica</v>
      </c>
      <c r="V90" s="52" t="s">
        <v>242</v>
      </c>
      <c r="W90" s="135" t="str">
        <f>IFERROR(VLOOKUP(V90,TD!$N$33:$O$45,2,0)," ")</f>
        <v>Documentos de planeación</v>
      </c>
      <c r="X90" s="137" t="str">
        <f t="shared" si="5"/>
        <v>019_Documentos de planeación</v>
      </c>
      <c r="Y90" s="137" t="str">
        <f t="shared" si="6"/>
        <v>13-Servicios para la planeación y sistemas de gestión y comunicación estratégica 019_Documentos de planeación</v>
      </c>
      <c r="Z90" s="135" t="str">
        <f t="shared" si="7"/>
        <v>O23011745992024020713019</v>
      </c>
      <c r="AA90" s="135" t="str">
        <f>IFERROR(VLOOKUP(Y90,TD!$K$46:$L$64,2,0)," ")</f>
        <v>PM/0131/0113/45990190207</v>
      </c>
      <c r="AB90" s="55" t="s">
        <v>138</v>
      </c>
      <c r="AC90" s="136" t="s">
        <v>204</v>
      </c>
    </row>
    <row r="91" spans="2:29" s="28" customFormat="1" ht="71.5" customHeight="1" x14ac:dyDescent="0.2">
      <c r="B91" s="79">
        <v>20250081</v>
      </c>
      <c r="C91" s="51" t="s">
        <v>208</v>
      </c>
      <c r="D91" s="133" t="s">
        <v>161</v>
      </c>
      <c r="E91" s="52" t="s">
        <v>355</v>
      </c>
      <c r="F91" s="133" t="s">
        <v>365</v>
      </c>
      <c r="G91" s="133" t="s">
        <v>155</v>
      </c>
      <c r="H91" s="100">
        <v>80111600</v>
      </c>
      <c r="I91" s="134">
        <v>2</v>
      </c>
      <c r="J91" s="134">
        <v>11</v>
      </c>
      <c r="K91" s="54">
        <v>0</v>
      </c>
      <c r="L91" s="55">
        <v>66000000</v>
      </c>
      <c r="M91" s="133" t="s">
        <v>516</v>
      </c>
      <c r="N91" s="55" t="s">
        <v>113</v>
      </c>
      <c r="O91" s="52" t="s">
        <v>220</v>
      </c>
      <c r="P91" s="135" t="str">
        <f>IFERROR(VLOOKUP(C91,TD!$B$32:$F$36,2,0)," ")</f>
        <v>O230117</v>
      </c>
      <c r="Q91" s="135" t="str">
        <f>IFERROR(VLOOKUP(C91,TD!$B$32:$F$36,3,0)," ")</f>
        <v>4599</v>
      </c>
      <c r="R91" s="135">
        <f>IFERROR(VLOOKUP(C91,TD!$B$32:$F$36,4,0)," ")</f>
        <v>20240207</v>
      </c>
      <c r="S91" s="52" t="s">
        <v>193</v>
      </c>
      <c r="T91" s="135" t="str">
        <f>IFERROR(VLOOKUP(S91,TD!$J$33:$K$43,2,0)," ")</f>
        <v>Servicios para la planeación y sistemas de gestión y comunicación estratégica</v>
      </c>
      <c r="U91" s="137" t="str">
        <f t="shared" si="4"/>
        <v>13-Servicios para la planeación y sistemas de gestión y comunicación estratégica</v>
      </c>
      <c r="V91" s="52" t="s">
        <v>242</v>
      </c>
      <c r="W91" s="135" t="str">
        <f>IFERROR(VLOOKUP(V91,TD!$N$33:$O$45,2,0)," ")</f>
        <v>Documentos de planeación</v>
      </c>
      <c r="X91" s="137" t="str">
        <f t="shared" si="5"/>
        <v>019_Documentos de planeación</v>
      </c>
      <c r="Y91" s="137" t="str">
        <f t="shared" si="6"/>
        <v>13-Servicios para la planeación y sistemas de gestión y comunicación estratégica 019_Documentos de planeación</v>
      </c>
      <c r="Z91" s="135" t="str">
        <f t="shared" si="7"/>
        <v>O23011745992024020713019</v>
      </c>
      <c r="AA91" s="135" t="str">
        <f>IFERROR(VLOOKUP(Y91,TD!$K$46:$L$64,2,0)," ")</f>
        <v>PM/0131/0113/45990190207</v>
      </c>
      <c r="AB91" s="55" t="s">
        <v>138</v>
      </c>
      <c r="AC91" s="136" t="s">
        <v>204</v>
      </c>
    </row>
    <row r="92" spans="2:29" s="28" customFormat="1" ht="71.5" customHeight="1" x14ac:dyDescent="0.2">
      <c r="B92" s="79">
        <v>20250082</v>
      </c>
      <c r="C92" s="51" t="s">
        <v>208</v>
      </c>
      <c r="D92" s="133" t="s">
        <v>45</v>
      </c>
      <c r="E92" s="52" t="s">
        <v>355</v>
      </c>
      <c r="F92" s="133" t="s">
        <v>541</v>
      </c>
      <c r="G92" s="133" t="s">
        <v>155</v>
      </c>
      <c r="H92" s="100">
        <v>80111600</v>
      </c>
      <c r="I92" s="134">
        <v>2</v>
      </c>
      <c r="J92" s="134">
        <v>11</v>
      </c>
      <c r="K92" s="54">
        <v>0</v>
      </c>
      <c r="L92" s="55">
        <v>61723493</v>
      </c>
      <c r="M92" s="133" t="s">
        <v>516</v>
      </c>
      <c r="N92" s="55" t="s">
        <v>113</v>
      </c>
      <c r="O92" s="52" t="s">
        <v>219</v>
      </c>
      <c r="P92" s="135" t="str">
        <f>IFERROR(VLOOKUP(C92,TD!$B$32:$F$36,2,0)," ")</f>
        <v>O230117</v>
      </c>
      <c r="Q92" s="135" t="str">
        <f>IFERROR(VLOOKUP(C92,TD!$B$32:$F$36,3,0)," ")</f>
        <v>4599</v>
      </c>
      <c r="R92" s="135">
        <f>IFERROR(VLOOKUP(C92,TD!$B$32:$F$36,4,0)," ")</f>
        <v>20240207</v>
      </c>
      <c r="S92" s="52" t="s">
        <v>185</v>
      </c>
      <c r="T92" s="135" t="str">
        <f>IFERROR(VLOOKUP(S92,TD!$J$33:$K$43,2,0)," ")</f>
        <v>Infraestructura física, mantenimiento y dotación (Sedes construidas, mantenidas reforzadas)</v>
      </c>
      <c r="U92" s="137" t="str">
        <f t="shared" si="4"/>
        <v>08-Infraestructura física, mantenimiento y dotación (Sedes construidas, mantenidas reforzadas)</v>
      </c>
      <c r="V92" s="52" t="s">
        <v>238</v>
      </c>
      <c r="W92" s="135" t="str">
        <f>IFERROR(VLOOKUP(V92,TD!$N$33:$O$45,2,0)," ")</f>
        <v>Sedes mantenidas</v>
      </c>
      <c r="X92" s="137" t="str">
        <f t="shared" si="5"/>
        <v>016_Sedes mantenidas</v>
      </c>
      <c r="Y92" s="137" t="str">
        <f t="shared" si="6"/>
        <v>08-Infraestructura física, mantenimiento y dotación (Sedes construidas, mantenidas reforzadas) 016_Sedes mantenidas</v>
      </c>
      <c r="Z92" s="135" t="str">
        <f t="shared" si="7"/>
        <v>O23011745992024020708016</v>
      </c>
      <c r="AA92" s="135" t="str">
        <f>IFERROR(VLOOKUP(Y92,TD!$K$46:$L$64,2,0)," ")</f>
        <v>PM/0131/0108/45990160207</v>
      </c>
      <c r="AB92" s="55" t="s">
        <v>138</v>
      </c>
      <c r="AC92" s="136" t="s">
        <v>204</v>
      </c>
    </row>
    <row r="93" spans="2:29" s="28" customFormat="1" ht="71.5" customHeight="1" x14ac:dyDescent="0.2">
      <c r="B93" s="79">
        <v>20250083</v>
      </c>
      <c r="C93" s="51" t="s">
        <v>208</v>
      </c>
      <c r="D93" s="133" t="s">
        <v>161</v>
      </c>
      <c r="E93" s="52" t="s">
        <v>355</v>
      </c>
      <c r="F93" s="133" t="s">
        <v>365</v>
      </c>
      <c r="G93" s="133" t="s">
        <v>155</v>
      </c>
      <c r="H93" s="100">
        <v>80111600</v>
      </c>
      <c r="I93" s="134">
        <v>2</v>
      </c>
      <c r="J93" s="134">
        <v>11</v>
      </c>
      <c r="K93" s="54">
        <v>0</v>
      </c>
      <c r="L93" s="55">
        <v>57200000</v>
      </c>
      <c r="M93" s="133" t="s">
        <v>516</v>
      </c>
      <c r="N93" s="55" t="s">
        <v>113</v>
      </c>
      <c r="O93" s="52" t="s">
        <v>220</v>
      </c>
      <c r="P93" s="135" t="str">
        <f>IFERROR(VLOOKUP(C93,TD!$B$32:$F$36,2,0)," ")</f>
        <v>O230117</v>
      </c>
      <c r="Q93" s="135" t="str">
        <f>IFERROR(VLOOKUP(C93,TD!$B$32:$F$36,3,0)," ")</f>
        <v>4599</v>
      </c>
      <c r="R93" s="135">
        <f>IFERROR(VLOOKUP(C93,TD!$B$32:$F$36,4,0)," ")</f>
        <v>20240207</v>
      </c>
      <c r="S93" s="52" t="s">
        <v>193</v>
      </c>
      <c r="T93" s="135" t="str">
        <f>IFERROR(VLOOKUP(S93,TD!$J$33:$K$43,2,0)," ")</f>
        <v>Servicios para la planeación y sistemas de gestión y comunicación estratégica</v>
      </c>
      <c r="U93" s="137" t="str">
        <f t="shared" si="4"/>
        <v>13-Servicios para la planeación y sistemas de gestión y comunicación estratégica</v>
      </c>
      <c r="V93" s="52" t="s">
        <v>242</v>
      </c>
      <c r="W93" s="135" t="str">
        <f>IFERROR(VLOOKUP(V93,TD!$N$33:$O$45,2,0)," ")</f>
        <v>Documentos de planeación</v>
      </c>
      <c r="X93" s="137" t="str">
        <f t="shared" si="5"/>
        <v>019_Documentos de planeación</v>
      </c>
      <c r="Y93" s="137" t="str">
        <f t="shared" si="6"/>
        <v>13-Servicios para la planeación y sistemas de gestión y comunicación estratégica 019_Documentos de planeación</v>
      </c>
      <c r="Z93" s="135" t="str">
        <f t="shared" si="7"/>
        <v>O23011745992024020713019</v>
      </c>
      <c r="AA93" s="135" t="str">
        <f>IFERROR(VLOOKUP(Y93,TD!$K$46:$L$64,2,0)," ")</f>
        <v>PM/0131/0113/45990190207</v>
      </c>
      <c r="AB93" s="55" t="s">
        <v>138</v>
      </c>
      <c r="AC93" s="136" t="s">
        <v>204</v>
      </c>
    </row>
    <row r="94" spans="2:29" s="28" customFormat="1" ht="71.5" customHeight="1" x14ac:dyDescent="0.2">
      <c r="B94" s="79">
        <v>20250084</v>
      </c>
      <c r="C94" s="51" t="s">
        <v>208</v>
      </c>
      <c r="D94" s="133" t="s">
        <v>161</v>
      </c>
      <c r="E94" s="52" t="s">
        <v>355</v>
      </c>
      <c r="F94" s="133" t="s">
        <v>361</v>
      </c>
      <c r="G94" s="133" t="s">
        <v>155</v>
      </c>
      <c r="H94" s="100">
        <v>80111600</v>
      </c>
      <c r="I94" s="134">
        <v>2</v>
      </c>
      <c r="J94" s="134">
        <v>11</v>
      </c>
      <c r="K94" s="54">
        <v>0</v>
      </c>
      <c r="L94" s="55">
        <v>66000000</v>
      </c>
      <c r="M94" s="133" t="s">
        <v>516</v>
      </c>
      <c r="N94" s="55" t="s">
        <v>113</v>
      </c>
      <c r="O94" s="52" t="s">
        <v>220</v>
      </c>
      <c r="P94" s="135" t="str">
        <f>IFERROR(VLOOKUP(C94,TD!$B$32:$F$36,2,0)," ")</f>
        <v>O230117</v>
      </c>
      <c r="Q94" s="135" t="str">
        <f>IFERROR(VLOOKUP(C94,TD!$B$32:$F$36,3,0)," ")</f>
        <v>4599</v>
      </c>
      <c r="R94" s="135">
        <f>IFERROR(VLOOKUP(C94,TD!$B$32:$F$36,4,0)," ")</f>
        <v>20240207</v>
      </c>
      <c r="S94" s="52" t="s">
        <v>193</v>
      </c>
      <c r="T94" s="135" t="str">
        <f>IFERROR(VLOOKUP(S94,TD!$J$33:$K$43,2,0)," ")</f>
        <v>Servicios para la planeación y sistemas de gestión y comunicación estratégica</v>
      </c>
      <c r="U94" s="137" t="str">
        <f t="shared" si="4"/>
        <v>13-Servicios para la planeación y sistemas de gestión y comunicación estratégica</v>
      </c>
      <c r="V94" s="52" t="s">
        <v>242</v>
      </c>
      <c r="W94" s="135" t="str">
        <f>IFERROR(VLOOKUP(V94,TD!$N$33:$O$45,2,0)," ")</f>
        <v>Documentos de planeación</v>
      </c>
      <c r="X94" s="137" t="str">
        <f t="shared" si="5"/>
        <v>019_Documentos de planeación</v>
      </c>
      <c r="Y94" s="137" t="str">
        <f t="shared" si="6"/>
        <v>13-Servicios para la planeación y sistemas de gestión y comunicación estratégica 019_Documentos de planeación</v>
      </c>
      <c r="Z94" s="135" t="str">
        <f t="shared" si="7"/>
        <v>O23011745992024020713019</v>
      </c>
      <c r="AA94" s="135" t="str">
        <f>IFERROR(VLOOKUP(Y94,TD!$K$46:$L$64,2,0)," ")</f>
        <v>PM/0131/0113/45990190207</v>
      </c>
      <c r="AB94" s="55" t="s">
        <v>138</v>
      </c>
      <c r="AC94" s="136" t="s">
        <v>204</v>
      </c>
    </row>
    <row r="95" spans="2:29" s="28" customFormat="1" ht="71.5" customHeight="1" x14ac:dyDescent="0.2">
      <c r="B95" s="79">
        <v>20250085</v>
      </c>
      <c r="C95" s="51" t="s">
        <v>208</v>
      </c>
      <c r="D95" s="133" t="s">
        <v>161</v>
      </c>
      <c r="E95" s="52" t="s">
        <v>355</v>
      </c>
      <c r="F95" s="133" t="s">
        <v>367</v>
      </c>
      <c r="G95" s="133" t="s">
        <v>156</v>
      </c>
      <c r="H95" s="100">
        <v>80111600</v>
      </c>
      <c r="I95" s="134">
        <v>2</v>
      </c>
      <c r="J95" s="134">
        <v>11</v>
      </c>
      <c r="K95" s="54">
        <v>0</v>
      </c>
      <c r="L95" s="55">
        <v>44000000</v>
      </c>
      <c r="M95" s="133" t="s">
        <v>516</v>
      </c>
      <c r="N95" s="55" t="s">
        <v>113</v>
      </c>
      <c r="O95" s="52" t="s">
        <v>220</v>
      </c>
      <c r="P95" s="135" t="str">
        <f>IFERROR(VLOOKUP(C95,TD!$B$32:$F$36,2,0)," ")</f>
        <v>O230117</v>
      </c>
      <c r="Q95" s="135" t="str">
        <f>IFERROR(VLOOKUP(C95,TD!$B$32:$F$36,3,0)," ")</f>
        <v>4599</v>
      </c>
      <c r="R95" s="135">
        <f>IFERROR(VLOOKUP(C95,TD!$B$32:$F$36,4,0)," ")</f>
        <v>20240207</v>
      </c>
      <c r="S95" s="52" t="s">
        <v>193</v>
      </c>
      <c r="T95" s="135" t="str">
        <f>IFERROR(VLOOKUP(S95,TD!$J$33:$K$43,2,0)," ")</f>
        <v>Servicios para la planeación y sistemas de gestión y comunicación estratégica</v>
      </c>
      <c r="U95" s="137" t="str">
        <f t="shared" si="4"/>
        <v>13-Servicios para la planeación y sistemas de gestión y comunicación estratégica</v>
      </c>
      <c r="V95" s="52" t="s">
        <v>242</v>
      </c>
      <c r="W95" s="135" t="str">
        <f>IFERROR(VLOOKUP(V95,TD!$N$33:$O$45,2,0)," ")</f>
        <v>Documentos de planeación</v>
      </c>
      <c r="X95" s="137" t="str">
        <f t="shared" si="5"/>
        <v>019_Documentos de planeación</v>
      </c>
      <c r="Y95" s="137" t="str">
        <f t="shared" si="6"/>
        <v>13-Servicios para la planeación y sistemas de gestión y comunicación estratégica 019_Documentos de planeación</v>
      </c>
      <c r="Z95" s="135" t="str">
        <f t="shared" si="7"/>
        <v>O23011745992024020713019</v>
      </c>
      <c r="AA95" s="135" t="str">
        <f>IFERROR(VLOOKUP(Y95,TD!$K$46:$L$64,2,0)," ")</f>
        <v>PM/0131/0113/45990190207</v>
      </c>
      <c r="AB95" s="55" t="s">
        <v>138</v>
      </c>
      <c r="AC95" s="136" t="s">
        <v>204</v>
      </c>
    </row>
    <row r="96" spans="2:29" s="28" customFormat="1" ht="71.5" customHeight="1" x14ac:dyDescent="0.2">
      <c r="B96" s="79">
        <v>20250086</v>
      </c>
      <c r="C96" s="51" t="s">
        <v>208</v>
      </c>
      <c r="D96" s="133" t="s">
        <v>161</v>
      </c>
      <c r="E96" s="52" t="s">
        <v>355</v>
      </c>
      <c r="F96" s="133" t="s">
        <v>464</v>
      </c>
      <c r="G96" s="133" t="s">
        <v>155</v>
      </c>
      <c r="H96" s="100">
        <v>80111600</v>
      </c>
      <c r="I96" s="134">
        <v>2</v>
      </c>
      <c r="J96" s="134">
        <v>11</v>
      </c>
      <c r="K96" s="54">
        <v>0</v>
      </c>
      <c r="L96" s="55">
        <v>107800000</v>
      </c>
      <c r="M96" s="133" t="s">
        <v>516</v>
      </c>
      <c r="N96" s="55" t="s">
        <v>113</v>
      </c>
      <c r="O96" s="52" t="s">
        <v>220</v>
      </c>
      <c r="P96" s="135" t="str">
        <f>IFERROR(VLOOKUP(C96,TD!$B$32:$F$36,2,0)," ")</f>
        <v>O230117</v>
      </c>
      <c r="Q96" s="135" t="str">
        <f>IFERROR(VLOOKUP(C96,TD!$B$32:$F$36,3,0)," ")</f>
        <v>4599</v>
      </c>
      <c r="R96" s="135">
        <f>IFERROR(VLOOKUP(C96,TD!$B$32:$F$36,4,0)," ")</f>
        <v>20240207</v>
      </c>
      <c r="S96" s="52" t="s">
        <v>193</v>
      </c>
      <c r="T96" s="135" t="str">
        <f>IFERROR(VLOOKUP(S96,TD!$J$33:$K$43,2,0)," ")</f>
        <v>Servicios para la planeación y sistemas de gestión y comunicación estratégica</v>
      </c>
      <c r="U96" s="137" t="str">
        <f t="shared" si="4"/>
        <v>13-Servicios para la planeación y sistemas de gestión y comunicación estratégica</v>
      </c>
      <c r="V96" s="52" t="s">
        <v>242</v>
      </c>
      <c r="W96" s="135" t="str">
        <f>IFERROR(VLOOKUP(V96,TD!$N$33:$O$45,2,0)," ")</f>
        <v>Documentos de planeación</v>
      </c>
      <c r="X96" s="137" t="str">
        <f t="shared" si="5"/>
        <v>019_Documentos de planeación</v>
      </c>
      <c r="Y96" s="137" t="str">
        <f t="shared" si="6"/>
        <v>13-Servicios para la planeación y sistemas de gestión y comunicación estratégica 019_Documentos de planeación</v>
      </c>
      <c r="Z96" s="135" t="str">
        <f t="shared" si="7"/>
        <v>O23011745992024020713019</v>
      </c>
      <c r="AA96" s="135" t="str">
        <f>IFERROR(VLOOKUP(Y96,TD!$K$46:$L$64,2,0)," ")</f>
        <v>PM/0131/0113/45990190207</v>
      </c>
      <c r="AB96" s="55" t="s">
        <v>138</v>
      </c>
      <c r="AC96" s="136" t="s">
        <v>204</v>
      </c>
    </row>
    <row r="97" spans="2:29" s="28" customFormat="1" ht="71.5" customHeight="1" x14ac:dyDescent="0.2">
      <c r="B97" s="79">
        <v>20250087</v>
      </c>
      <c r="C97" s="51" t="s">
        <v>208</v>
      </c>
      <c r="D97" s="133" t="s">
        <v>161</v>
      </c>
      <c r="E97" s="52" t="s">
        <v>355</v>
      </c>
      <c r="F97" s="133" t="s">
        <v>470</v>
      </c>
      <c r="G97" s="133" t="s">
        <v>155</v>
      </c>
      <c r="H97" s="100">
        <v>80111600</v>
      </c>
      <c r="I97" s="134">
        <v>2</v>
      </c>
      <c r="J97" s="134">
        <v>11</v>
      </c>
      <c r="K97" s="54">
        <v>0</v>
      </c>
      <c r="L97" s="55">
        <v>57200000</v>
      </c>
      <c r="M97" s="133" t="s">
        <v>516</v>
      </c>
      <c r="N97" s="55" t="s">
        <v>113</v>
      </c>
      <c r="O97" s="52" t="s">
        <v>220</v>
      </c>
      <c r="P97" s="135" t="str">
        <f>IFERROR(VLOOKUP(C97,TD!$B$32:$F$36,2,0)," ")</f>
        <v>O230117</v>
      </c>
      <c r="Q97" s="135" t="str">
        <f>IFERROR(VLOOKUP(C97,TD!$B$32:$F$36,3,0)," ")</f>
        <v>4599</v>
      </c>
      <c r="R97" s="135">
        <f>IFERROR(VLOOKUP(C97,TD!$B$32:$F$36,4,0)," ")</f>
        <v>20240207</v>
      </c>
      <c r="S97" s="52" t="s">
        <v>193</v>
      </c>
      <c r="T97" s="135" t="str">
        <f>IFERROR(VLOOKUP(S97,TD!$J$33:$K$43,2,0)," ")</f>
        <v>Servicios para la planeación y sistemas de gestión y comunicación estratégica</v>
      </c>
      <c r="U97" s="137" t="str">
        <f t="shared" si="4"/>
        <v>13-Servicios para la planeación y sistemas de gestión y comunicación estratégica</v>
      </c>
      <c r="V97" s="52" t="s">
        <v>242</v>
      </c>
      <c r="W97" s="135" t="str">
        <f>IFERROR(VLOOKUP(V97,TD!$N$33:$O$45,2,0)," ")</f>
        <v>Documentos de planeación</v>
      </c>
      <c r="X97" s="137" t="str">
        <f t="shared" si="5"/>
        <v>019_Documentos de planeación</v>
      </c>
      <c r="Y97" s="137" t="str">
        <f t="shared" si="6"/>
        <v>13-Servicios para la planeación y sistemas de gestión y comunicación estratégica 019_Documentos de planeación</v>
      </c>
      <c r="Z97" s="135" t="str">
        <f t="shared" si="7"/>
        <v>O23011745992024020713019</v>
      </c>
      <c r="AA97" s="135" t="str">
        <f>IFERROR(VLOOKUP(Y97,TD!$K$46:$L$64,2,0)," ")</f>
        <v>PM/0131/0113/45990190207</v>
      </c>
      <c r="AB97" s="55" t="s">
        <v>138</v>
      </c>
      <c r="AC97" s="136" t="s">
        <v>204</v>
      </c>
    </row>
    <row r="98" spans="2:29" s="28" customFormat="1" ht="71.5" customHeight="1" x14ac:dyDescent="0.2">
      <c r="B98" s="79">
        <v>20250088</v>
      </c>
      <c r="C98" s="51" t="s">
        <v>208</v>
      </c>
      <c r="D98" s="133" t="s">
        <v>161</v>
      </c>
      <c r="E98" s="52" t="s">
        <v>355</v>
      </c>
      <c r="F98" s="133" t="s">
        <v>472</v>
      </c>
      <c r="G98" s="133" t="s">
        <v>155</v>
      </c>
      <c r="H98" s="100">
        <v>80111600</v>
      </c>
      <c r="I98" s="134">
        <v>2</v>
      </c>
      <c r="J98" s="134">
        <v>11</v>
      </c>
      <c r="K98" s="54">
        <v>0</v>
      </c>
      <c r="L98" s="55">
        <v>57200000</v>
      </c>
      <c r="M98" s="133" t="s">
        <v>516</v>
      </c>
      <c r="N98" s="55" t="s">
        <v>113</v>
      </c>
      <c r="O98" s="52" t="s">
        <v>220</v>
      </c>
      <c r="P98" s="135" t="str">
        <f>IFERROR(VLOOKUP(C98,TD!$B$32:$F$36,2,0)," ")</f>
        <v>O230117</v>
      </c>
      <c r="Q98" s="135" t="str">
        <f>IFERROR(VLOOKUP(C98,TD!$B$32:$F$36,3,0)," ")</f>
        <v>4599</v>
      </c>
      <c r="R98" s="135">
        <f>IFERROR(VLOOKUP(C98,TD!$B$32:$F$36,4,0)," ")</f>
        <v>20240207</v>
      </c>
      <c r="S98" s="52" t="s">
        <v>193</v>
      </c>
      <c r="T98" s="135" t="str">
        <f>IFERROR(VLOOKUP(S98,TD!$J$33:$K$43,2,0)," ")</f>
        <v>Servicios para la planeación y sistemas de gestión y comunicación estratégica</v>
      </c>
      <c r="U98" s="137" t="str">
        <f t="shared" si="4"/>
        <v>13-Servicios para la planeación y sistemas de gestión y comunicación estratégica</v>
      </c>
      <c r="V98" s="52" t="s">
        <v>242</v>
      </c>
      <c r="W98" s="135" t="str">
        <f>IFERROR(VLOOKUP(V98,TD!$N$33:$O$45,2,0)," ")</f>
        <v>Documentos de planeación</v>
      </c>
      <c r="X98" s="137" t="str">
        <f t="shared" si="5"/>
        <v>019_Documentos de planeación</v>
      </c>
      <c r="Y98" s="137" t="str">
        <f t="shared" si="6"/>
        <v>13-Servicios para la planeación y sistemas de gestión y comunicación estratégica 019_Documentos de planeación</v>
      </c>
      <c r="Z98" s="135" t="str">
        <f t="shared" si="7"/>
        <v>O23011745992024020713019</v>
      </c>
      <c r="AA98" s="135" t="str">
        <f>IFERROR(VLOOKUP(Y98,TD!$K$46:$L$64,2,0)," ")</f>
        <v>PM/0131/0113/45990190207</v>
      </c>
      <c r="AB98" s="55" t="s">
        <v>138</v>
      </c>
      <c r="AC98" s="136" t="s">
        <v>204</v>
      </c>
    </row>
    <row r="99" spans="2:29" s="28" customFormat="1" ht="71.5" customHeight="1" x14ac:dyDescent="0.2">
      <c r="B99" s="79">
        <v>20250089</v>
      </c>
      <c r="C99" s="51" t="s">
        <v>208</v>
      </c>
      <c r="D99" s="133" t="s">
        <v>161</v>
      </c>
      <c r="E99" s="52" t="s">
        <v>355</v>
      </c>
      <c r="F99" s="133" t="s">
        <v>475</v>
      </c>
      <c r="G99" s="133" t="s">
        <v>156</v>
      </c>
      <c r="H99" s="100">
        <v>80111600</v>
      </c>
      <c r="I99" s="134">
        <v>2</v>
      </c>
      <c r="J99" s="134">
        <v>6</v>
      </c>
      <c r="K99" s="54">
        <v>0</v>
      </c>
      <c r="L99" s="55">
        <v>24000000</v>
      </c>
      <c r="M99" s="133" t="s">
        <v>516</v>
      </c>
      <c r="N99" s="55" t="s">
        <v>113</v>
      </c>
      <c r="O99" s="52" t="s">
        <v>220</v>
      </c>
      <c r="P99" s="135" t="str">
        <f>IFERROR(VLOOKUP(C99,TD!$B$32:$F$36,2,0)," ")</f>
        <v>O230117</v>
      </c>
      <c r="Q99" s="135" t="str">
        <f>IFERROR(VLOOKUP(C99,TD!$B$32:$F$36,3,0)," ")</f>
        <v>4599</v>
      </c>
      <c r="R99" s="135">
        <f>IFERROR(VLOOKUP(C99,TD!$B$32:$F$36,4,0)," ")</f>
        <v>20240207</v>
      </c>
      <c r="S99" s="52" t="s">
        <v>193</v>
      </c>
      <c r="T99" s="135" t="str">
        <f>IFERROR(VLOOKUP(S99,TD!$J$33:$K$43,2,0)," ")</f>
        <v>Servicios para la planeación y sistemas de gestión y comunicación estratégica</v>
      </c>
      <c r="U99" s="137" t="str">
        <f t="shared" si="4"/>
        <v>13-Servicios para la planeación y sistemas de gestión y comunicación estratégica</v>
      </c>
      <c r="V99" s="52" t="s">
        <v>242</v>
      </c>
      <c r="W99" s="135" t="str">
        <f>IFERROR(VLOOKUP(V99,TD!$N$33:$O$45,2,0)," ")</f>
        <v>Documentos de planeación</v>
      </c>
      <c r="X99" s="137" t="str">
        <f t="shared" si="5"/>
        <v>019_Documentos de planeación</v>
      </c>
      <c r="Y99" s="137" t="str">
        <f t="shared" si="6"/>
        <v>13-Servicios para la planeación y sistemas de gestión y comunicación estratégica 019_Documentos de planeación</v>
      </c>
      <c r="Z99" s="135" t="str">
        <f t="shared" si="7"/>
        <v>O23011745992024020713019</v>
      </c>
      <c r="AA99" s="135" t="str">
        <f>IFERROR(VLOOKUP(Y99,TD!$K$46:$L$64,2,0)," ")</f>
        <v>PM/0131/0113/45990190207</v>
      </c>
      <c r="AB99" s="55" t="s">
        <v>138</v>
      </c>
      <c r="AC99" s="136" t="s">
        <v>204</v>
      </c>
    </row>
    <row r="100" spans="2:29" s="28" customFormat="1" ht="71.5" customHeight="1" x14ac:dyDescent="0.2">
      <c r="B100" s="79">
        <v>20250090</v>
      </c>
      <c r="C100" s="51" t="s">
        <v>208</v>
      </c>
      <c r="D100" s="133" t="s">
        <v>161</v>
      </c>
      <c r="E100" s="52" t="s">
        <v>355</v>
      </c>
      <c r="F100" s="133" t="s">
        <v>473</v>
      </c>
      <c r="G100" s="133" t="s">
        <v>156</v>
      </c>
      <c r="H100" s="100">
        <v>80111600</v>
      </c>
      <c r="I100" s="134">
        <v>2</v>
      </c>
      <c r="J100" s="134">
        <v>11</v>
      </c>
      <c r="K100" s="54">
        <v>0</v>
      </c>
      <c r="L100" s="55">
        <v>38500000</v>
      </c>
      <c r="M100" s="133" t="s">
        <v>516</v>
      </c>
      <c r="N100" s="55" t="s">
        <v>113</v>
      </c>
      <c r="O100" s="52" t="s">
        <v>220</v>
      </c>
      <c r="P100" s="135" t="str">
        <f>IFERROR(VLOOKUP(C100,TD!$B$32:$F$36,2,0)," ")</f>
        <v>O230117</v>
      </c>
      <c r="Q100" s="135" t="str">
        <f>IFERROR(VLOOKUP(C100,TD!$B$32:$F$36,3,0)," ")</f>
        <v>4599</v>
      </c>
      <c r="R100" s="135">
        <f>IFERROR(VLOOKUP(C100,TD!$B$32:$F$36,4,0)," ")</f>
        <v>20240207</v>
      </c>
      <c r="S100" s="52" t="s">
        <v>193</v>
      </c>
      <c r="T100" s="135" t="str">
        <f>IFERROR(VLOOKUP(S100,TD!$J$33:$K$43,2,0)," ")</f>
        <v>Servicios para la planeación y sistemas de gestión y comunicación estratégica</v>
      </c>
      <c r="U100" s="137" t="str">
        <f t="shared" si="4"/>
        <v>13-Servicios para la planeación y sistemas de gestión y comunicación estratégica</v>
      </c>
      <c r="V100" s="52" t="s">
        <v>242</v>
      </c>
      <c r="W100" s="135" t="str">
        <f>IFERROR(VLOOKUP(V100,TD!$N$33:$O$45,2,0)," ")</f>
        <v>Documentos de planeación</v>
      </c>
      <c r="X100" s="137" t="str">
        <f t="shared" si="5"/>
        <v>019_Documentos de planeación</v>
      </c>
      <c r="Y100" s="137" t="str">
        <f t="shared" si="6"/>
        <v>13-Servicios para la planeación y sistemas de gestión y comunicación estratégica 019_Documentos de planeación</v>
      </c>
      <c r="Z100" s="135" t="str">
        <f t="shared" si="7"/>
        <v>O23011745992024020713019</v>
      </c>
      <c r="AA100" s="135" t="str">
        <f>IFERROR(VLOOKUP(Y100,TD!$K$46:$L$64,2,0)," ")</f>
        <v>PM/0131/0113/45990190207</v>
      </c>
      <c r="AB100" s="55" t="s">
        <v>138</v>
      </c>
      <c r="AC100" s="136" t="s">
        <v>204</v>
      </c>
    </row>
    <row r="101" spans="2:29" s="28" customFormat="1" ht="71.5" customHeight="1" x14ac:dyDescent="0.2">
      <c r="B101" s="79">
        <v>20250091</v>
      </c>
      <c r="C101" s="51" t="s">
        <v>208</v>
      </c>
      <c r="D101" s="133" t="s">
        <v>161</v>
      </c>
      <c r="E101" s="52" t="s">
        <v>355</v>
      </c>
      <c r="F101" s="133" t="s">
        <v>471</v>
      </c>
      <c r="G101" s="133" t="s">
        <v>155</v>
      </c>
      <c r="H101" s="100">
        <v>80111600</v>
      </c>
      <c r="I101" s="134">
        <v>2</v>
      </c>
      <c r="J101" s="134">
        <v>11</v>
      </c>
      <c r="K101" s="54">
        <v>0</v>
      </c>
      <c r="L101" s="55">
        <v>57200000</v>
      </c>
      <c r="M101" s="133" t="s">
        <v>516</v>
      </c>
      <c r="N101" s="55" t="s">
        <v>113</v>
      </c>
      <c r="O101" s="52" t="s">
        <v>220</v>
      </c>
      <c r="P101" s="135" t="str">
        <f>IFERROR(VLOOKUP(C101,TD!$B$32:$F$36,2,0)," ")</f>
        <v>O230117</v>
      </c>
      <c r="Q101" s="135" t="str">
        <f>IFERROR(VLOOKUP(C101,TD!$B$32:$F$36,3,0)," ")</f>
        <v>4599</v>
      </c>
      <c r="R101" s="135">
        <f>IFERROR(VLOOKUP(C101,TD!$B$32:$F$36,4,0)," ")</f>
        <v>20240207</v>
      </c>
      <c r="S101" s="52" t="s">
        <v>193</v>
      </c>
      <c r="T101" s="135" t="str">
        <f>IFERROR(VLOOKUP(S101,TD!$J$33:$K$43,2,0)," ")</f>
        <v>Servicios para la planeación y sistemas de gestión y comunicación estratégica</v>
      </c>
      <c r="U101" s="137" t="str">
        <f t="shared" si="4"/>
        <v>13-Servicios para la planeación y sistemas de gestión y comunicación estratégica</v>
      </c>
      <c r="V101" s="52" t="s">
        <v>242</v>
      </c>
      <c r="W101" s="135" t="str">
        <f>IFERROR(VLOOKUP(V101,TD!$N$33:$O$45,2,0)," ")</f>
        <v>Documentos de planeación</v>
      </c>
      <c r="X101" s="137" t="str">
        <f t="shared" si="5"/>
        <v>019_Documentos de planeación</v>
      </c>
      <c r="Y101" s="137" t="str">
        <f t="shared" si="6"/>
        <v>13-Servicios para la planeación y sistemas de gestión y comunicación estratégica 019_Documentos de planeación</v>
      </c>
      <c r="Z101" s="135" t="str">
        <f t="shared" si="7"/>
        <v>O23011745992024020713019</v>
      </c>
      <c r="AA101" s="135" t="str">
        <f>IFERROR(VLOOKUP(Y101,TD!$K$46:$L$64,2,0)," ")</f>
        <v>PM/0131/0113/45990190207</v>
      </c>
      <c r="AB101" s="55" t="s">
        <v>138</v>
      </c>
      <c r="AC101" s="136" t="s">
        <v>204</v>
      </c>
    </row>
    <row r="102" spans="2:29" s="28" customFormat="1" ht="71.5" customHeight="1" x14ac:dyDescent="0.2">
      <c r="B102" s="79">
        <v>20250092</v>
      </c>
      <c r="C102" s="51" t="s">
        <v>208</v>
      </c>
      <c r="D102" s="133" t="s">
        <v>161</v>
      </c>
      <c r="E102" s="52" t="s">
        <v>355</v>
      </c>
      <c r="F102" s="133" t="s">
        <v>474</v>
      </c>
      <c r="G102" s="133" t="s">
        <v>155</v>
      </c>
      <c r="H102" s="100">
        <v>80111600</v>
      </c>
      <c r="I102" s="134">
        <v>2</v>
      </c>
      <c r="J102" s="134">
        <v>6</v>
      </c>
      <c r="K102" s="54">
        <v>0</v>
      </c>
      <c r="L102" s="55">
        <v>48000000</v>
      </c>
      <c r="M102" s="133" t="s">
        <v>516</v>
      </c>
      <c r="N102" s="55" t="s">
        <v>113</v>
      </c>
      <c r="O102" s="52" t="s">
        <v>220</v>
      </c>
      <c r="P102" s="135" t="str">
        <f>IFERROR(VLOOKUP(C102,TD!$B$32:$F$36,2,0)," ")</f>
        <v>O230117</v>
      </c>
      <c r="Q102" s="135" t="str">
        <f>IFERROR(VLOOKUP(C102,TD!$B$32:$F$36,3,0)," ")</f>
        <v>4599</v>
      </c>
      <c r="R102" s="135">
        <f>IFERROR(VLOOKUP(C102,TD!$B$32:$F$36,4,0)," ")</f>
        <v>20240207</v>
      </c>
      <c r="S102" s="52" t="s">
        <v>193</v>
      </c>
      <c r="T102" s="135" t="str">
        <f>IFERROR(VLOOKUP(S102,TD!$J$33:$K$43,2,0)," ")</f>
        <v>Servicios para la planeación y sistemas de gestión y comunicación estratégica</v>
      </c>
      <c r="U102" s="137" t="str">
        <f t="shared" si="4"/>
        <v>13-Servicios para la planeación y sistemas de gestión y comunicación estratégica</v>
      </c>
      <c r="V102" s="52" t="s">
        <v>242</v>
      </c>
      <c r="W102" s="135" t="str">
        <f>IFERROR(VLOOKUP(V102,TD!$N$33:$O$45,2,0)," ")</f>
        <v>Documentos de planeación</v>
      </c>
      <c r="X102" s="137" t="str">
        <f t="shared" si="5"/>
        <v>019_Documentos de planeación</v>
      </c>
      <c r="Y102" s="137" t="str">
        <f t="shared" si="6"/>
        <v>13-Servicios para la planeación y sistemas de gestión y comunicación estratégica 019_Documentos de planeación</v>
      </c>
      <c r="Z102" s="135" t="str">
        <f t="shared" si="7"/>
        <v>O23011745992024020713019</v>
      </c>
      <c r="AA102" s="135" t="str">
        <f>IFERROR(VLOOKUP(Y102,TD!$K$46:$L$64,2,0)," ")</f>
        <v>PM/0131/0113/45990190207</v>
      </c>
      <c r="AB102" s="55" t="s">
        <v>138</v>
      </c>
      <c r="AC102" s="136" t="s">
        <v>204</v>
      </c>
    </row>
    <row r="103" spans="2:29" s="28" customFormat="1" ht="71.5" customHeight="1" x14ac:dyDescent="0.2">
      <c r="B103" s="79">
        <v>20250093</v>
      </c>
      <c r="C103" s="51" t="s">
        <v>208</v>
      </c>
      <c r="D103" s="133" t="s">
        <v>161</v>
      </c>
      <c r="E103" s="52" t="s">
        <v>355</v>
      </c>
      <c r="F103" s="133" t="s">
        <v>476</v>
      </c>
      <c r="G103" s="133" t="s">
        <v>155</v>
      </c>
      <c r="H103" s="100">
        <v>80111600</v>
      </c>
      <c r="I103" s="134">
        <v>2</v>
      </c>
      <c r="J103" s="134">
        <v>11</v>
      </c>
      <c r="K103" s="54">
        <v>0</v>
      </c>
      <c r="L103" s="55">
        <v>57200000</v>
      </c>
      <c r="M103" s="133" t="s">
        <v>516</v>
      </c>
      <c r="N103" s="55" t="s">
        <v>113</v>
      </c>
      <c r="O103" s="52" t="s">
        <v>220</v>
      </c>
      <c r="P103" s="135" t="str">
        <f>IFERROR(VLOOKUP(C103,TD!$B$32:$F$36,2,0)," ")</f>
        <v>O230117</v>
      </c>
      <c r="Q103" s="135" t="str">
        <f>IFERROR(VLOOKUP(C103,TD!$B$32:$F$36,3,0)," ")</f>
        <v>4599</v>
      </c>
      <c r="R103" s="135">
        <f>IFERROR(VLOOKUP(C103,TD!$B$32:$F$36,4,0)," ")</f>
        <v>20240207</v>
      </c>
      <c r="S103" s="52" t="s">
        <v>193</v>
      </c>
      <c r="T103" s="135" t="str">
        <f>IFERROR(VLOOKUP(S103,TD!$J$33:$K$43,2,0)," ")</f>
        <v>Servicios para la planeación y sistemas de gestión y comunicación estratégica</v>
      </c>
      <c r="U103" s="137" t="str">
        <f t="shared" si="4"/>
        <v>13-Servicios para la planeación y sistemas de gestión y comunicación estratégica</v>
      </c>
      <c r="V103" s="52" t="s">
        <v>242</v>
      </c>
      <c r="W103" s="135" t="str">
        <f>IFERROR(VLOOKUP(V103,TD!$N$33:$O$45,2,0)," ")</f>
        <v>Documentos de planeación</v>
      </c>
      <c r="X103" s="137" t="str">
        <f t="shared" si="5"/>
        <v>019_Documentos de planeación</v>
      </c>
      <c r="Y103" s="137" t="str">
        <f t="shared" si="6"/>
        <v>13-Servicios para la planeación y sistemas de gestión y comunicación estratégica 019_Documentos de planeación</v>
      </c>
      <c r="Z103" s="135" t="str">
        <f t="shared" si="7"/>
        <v>O23011745992024020713019</v>
      </c>
      <c r="AA103" s="135" t="str">
        <f>IFERROR(VLOOKUP(Y103,TD!$K$46:$L$64,2,0)," ")</f>
        <v>PM/0131/0113/45990190207</v>
      </c>
      <c r="AB103" s="55" t="s">
        <v>138</v>
      </c>
      <c r="AC103" s="136" t="s">
        <v>204</v>
      </c>
    </row>
    <row r="104" spans="2:29" s="28" customFormat="1" ht="71.5" customHeight="1" x14ac:dyDescent="0.2">
      <c r="B104" s="79">
        <v>20250094</v>
      </c>
      <c r="C104" s="51" t="s">
        <v>208</v>
      </c>
      <c r="D104" s="133" t="s">
        <v>161</v>
      </c>
      <c r="E104" s="52" t="s">
        <v>355</v>
      </c>
      <c r="F104" s="133" t="s">
        <v>490</v>
      </c>
      <c r="G104" s="133" t="s">
        <v>156</v>
      </c>
      <c r="H104" s="100">
        <v>80111600</v>
      </c>
      <c r="I104" s="134">
        <v>2</v>
      </c>
      <c r="J104" s="134">
        <v>11</v>
      </c>
      <c r="K104" s="54">
        <v>0</v>
      </c>
      <c r="L104" s="55">
        <v>29700000</v>
      </c>
      <c r="M104" s="133" t="s">
        <v>516</v>
      </c>
      <c r="N104" s="55" t="s">
        <v>113</v>
      </c>
      <c r="O104" s="52" t="s">
        <v>220</v>
      </c>
      <c r="P104" s="135" t="str">
        <f>IFERROR(VLOOKUP(C104,TD!$B$32:$F$36,2,0)," ")</f>
        <v>O230117</v>
      </c>
      <c r="Q104" s="135" t="str">
        <f>IFERROR(VLOOKUP(C104,TD!$B$32:$F$36,3,0)," ")</f>
        <v>4599</v>
      </c>
      <c r="R104" s="135">
        <f>IFERROR(VLOOKUP(C104,TD!$B$32:$F$36,4,0)," ")</f>
        <v>20240207</v>
      </c>
      <c r="S104" s="52" t="s">
        <v>193</v>
      </c>
      <c r="T104" s="135" t="str">
        <f>IFERROR(VLOOKUP(S104,TD!$J$33:$K$43,2,0)," ")</f>
        <v>Servicios para la planeación y sistemas de gestión y comunicación estratégica</v>
      </c>
      <c r="U104" s="137" t="str">
        <f t="shared" si="4"/>
        <v>13-Servicios para la planeación y sistemas de gestión y comunicación estratégica</v>
      </c>
      <c r="V104" s="52" t="s">
        <v>242</v>
      </c>
      <c r="W104" s="135" t="str">
        <f>IFERROR(VLOOKUP(V104,TD!$N$33:$O$45,2,0)," ")</f>
        <v>Documentos de planeación</v>
      </c>
      <c r="X104" s="137" t="str">
        <f t="shared" si="5"/>
        <v>019_Documentos de planeación</v>
      </c>
      <c r="Y104" s="137" t="str">
        <f t="shared" si="6"/>
        <v>13-Servicios para la planeación y sistemas de gestión y comunicación estratégica 019_Documentos de planeación</v>
      </c>
      <c r="Z104" s="135" t="str">
        <f t="shared" si="7"/>
        <v>O23011745992024020713019</v>
      </c>
      <c r="AA104" s="135" t="str">
        <f>IFERROR(VLOOKUP(Y104,TD!$K$46:$L$64,2,0)," ")</f>
        <v>PM/0131/0113/45990190207</v>
      </c>
      <c r="AB104" s="55" t="s">
        <v>138</v>
      </c>
      <c r="AC104" s="136" t="s">
        <v>204</v>
      </c>
    </row>
    <row r="105" spans="2:29" s="28" customFormat="1" ht="71.5" customHeight="1" x14ac:dyDescent="0.2">
      <c r="B105" s="79">
        <v>20250095</v>
      </c>
      <c r="C105" s="51" t="s">
        <v>208</v>
      </c>
      <c r="D105" s="133" t="s">
        <v>45</v>
      </c>
      <c r="E105" s="52" t="s">
        <v>355</v>
      </c>
      <c r="F105" s="159" t="s">
        <v>542</v>
      </c>
      <c r="G105" s="133" t="s">
        <v>155</v>
      </c>
      <c r="H105" s="100">
        <v>80111600</v>
      </c>
      <c r="I105" s="134">
        <v>2</v>
      </c>
      <c r="J105" s="134">
        <v>11</v>
      </c>
      <c r="K105" s="54">
        <v>0</v>
      </c>
      <c r="L105" s="55">
        <v>197876507</v>
      </c>
      <c r="M105" s="133" t="s">
        <v>516</v>
      </c>
      <c r="N105" s="55" t="s">
        <v>113</v>
      </c>
      <c r="O105" s="52" t="s">
        <v>219</v>
      </c>
      <c r="P105" s="135" t="str">
        <f>IFERROR(VLOOKUP(C105,TD!$B$32:$F$36,2,0)," ")</f>
        <v>O230117</v>
      </c>
      <c r="Q105" s="135" t="str">
        <f>IFERROR(VLOOKUP(C105,TD!$B$32:$F$36,3,0)," ")</f>
        <v>4599</v>
      </c>
      <c r="R105" s="135">
        <f>IFERROR(VLOOKUP(C105,TD!$B$32:$F$36,4,0)," ")</f>
        <v>20240207</v>
      </c>
      <c r="S105" s="52" t="s">
        <v>185</v>
      </c>
      <c r="T105" s="135" t="str">
        <f>IFERROR(VLOOKUP(S105,TD!$J$33:$K$43,2,0)," ")</f>
        <v>Infraestructura física, mantenimiento y dotación (Sedes construidas, mantenidas reforzadas)</v>
      </c>
      <c r="U105" s="137" t="str">
        <f t="shared" si="4"/>
        <v>08-Infraestructura física, mantenimiento y dotación (Sedes construidas, mantenidas reforzadas)</v>
      </c>
      <c r="V105" s="52" t="s">
        <v>238</v>
      </c>
      <c r="W105" s="135" t="str">
        <f>IFERROR(VLOOKUP(V105,TD!$N$33:$O$45,2,0)," ")</f>
        <v>Sedes mantenidas</v>
      </c>
      <c r="X105" s="137" t="str">
        <f t="shared" si="5"/>
        <v>016_Sedes mantenidas</v>
      </c>
      <c r="Y105" s="137" t="str">
        <f t="shared" si="6"/>
        <v>08-Infraestructura física, mantenimiento y dotación (Sedes construidas, mantenidas reforzadas) 016_Sedes mantenidas</v>
      </c>
      <c r="Z105" s="135" t="str">
        <f t="shared" si="7"/>
        <v>O23011745992024020708016</v>
      </c>
      <c r="AA105" s="135" t="str">
        <f>IFERROR(VLOOKUP(Y105,TD!$K$46:$L$64,2,0)," ")</f>
        <v>PM/0131/0108/45990160207</v>
      </c>
      <c r="AB105" s="55" t="s">
        <v>138</v>
      </c>
      <c r="AC105" s="136" t="s">
        <v>204</v>
      </c>
    </row>
    <row r="106" spans="2:29" s="28" customFormat="1" ht="71.5" customHeight="1" x14ac:dyDescent="0.2">
      <c r="B106" s="79">
        <v>20250096</v>
      </c>
      <c r="C106" s="51" t="s">
        <v>208</v>
      </c>
      <c r="D106" s="133" t="s">
        <v>161</v>
      </c>
      <c r="E106" s="52" t="s">
        <v>355</v>
      </c>
      <c r="F106" s="159" t="s">
        <v>543</v>
      </c>
      <c r="G106" s="133" t="s">
        <v>155</v>
      </c>
      <c r="H106" s="100">
        <v>80111600</v>
      </c>
      <c r="I106" s="134">
        <v>2</v>
      </c>
      <c r="J106" s="134">
        <v>11</v>
      </c>
      <c r="K106" s="54">
        <v>0</v>
      </c>
      <c r="L106" s="55">
        <v>167500000</v>
      </c>
      <c r="M106" s="133" t="s">
        <v>516</v>
      </c>
      <c r="N106" s="55" t="s">
        <v>113</v>
      </c>
      <c r="O106" s="52" t="s">
        <v>220</v>
      </c>
      <c r="P106" s="135" t="str">
        <f>IFERROR(VLOOKUP(C106,TD!$B$32:$F$36,2,0)," ")</f>
        <v>O230117</v>
      </c>
      <c r="Q106" s="135" t="str">
        <f>IFERROR(VLOOKUP(C106,TD!$B$32:$F$36,3,0)," ")</f>
        <v>4599</v>
      </c>
      <c r="R106" s="135">
        <f>IFERROR(VLOOKUP(C106,TD!$B$32:$F$36,4,0)," ")</f>
        <v>20240207</v>
      </c>
      <c r="S106" s="52" t="s">
        <v>193</v>
      </c>
      <c r="T106" s="135" t="str">
        <f>IFERROR(VLOOKUP(S106,TD!$J$33:$K$43,2,0)," ")</f>
        <v>Servicios para la planeación y sistemas de gestión y comunicación estratégica</v>
      </c>
      <c r="U106" s="137" t="str">
        <f t="shared" si="4"/>
        <v>13-Servicios para la planeación y sistemas de gestión y comunicación estratégica</v>
      </c>
      <c r="V106" s="52" t="s">
        <v>242</v>
      </c>
      <c r="W106" s="135" t="str">
        <f>IFERROR(VLOOKUP(V106,TD!$N$33:$O$45,2,0)," ")</f>
        <v>Documentos de planeación</v>
      </c>
      <c r="X106" s="137" t="str">
        <f t="shared" si="5"/>
        <v>019_Documentos de planeación</v>
      </c>
      <c r="Y106" s="137" t="str">
        <f t="shared" si="6"/>
        <v>13-Servicios para la planeación y sistemas de gestión y comunicación estratégica 019_Documentos de planeación</v>
      </c>
      <c r="Z106" s="135" t="str">
        <f t="shared" si="7"/>
        <v>O23011745992024020713019</v>
      </c>
      <c r="AA106" s="135" t="str">
        <f>IFERROR(VLOOKUP(Y106,TD!$K$46:$L$64,2,0)," ")</f>
        <v>PM/0131/0113/45990190207</v>
      </c>
      <c r="AB106" s="55" t="s">
        <v>138</v>
      </c>
      <c r="AC106" s="136" t="s">
        <v>204</v>
      </c>
    </row>
    <row r="107" spans="2:29" s="28" customFormat="1" ht="71.5" customHeight="1" x14ac:dyDescent="0.2">
      <c r="B107" s="79">
        <v>20250097</v>
      </c>
      <c r="C107" s="51" t="s">
        <v>209</v>
      </c>
      <c r="D107" s="133" t="s">
        <v>165</v>
      </c>
      <c r="E107" s="52" t="s">
        <v>544</v>
      </c>
      <c r="F107" s="133" t="s">
        <v>395</v>
      </c>
      <c r="G107" s="133" t="s">
        <v>133</v>
      </c>
      <c r="H107" s="100">
        <v>80111600</v>
      </c>
      <c r="I107" s="134">
        <v>1</v>
      </c>
      <c r="J107" s="134">
        <v>11</v>
      </c>
      <c r="K107" s="54">
        <v>0</v>
      </c>
      <c r="L107" s="55">
        <v>87004500</v>
      </c>
      <c r="M107" s="133" t="s">
        <v>516</v>
      </c>
      <c r="N107" s="55" t="s">
        <v>113</v>
      </c>
      <c r="O107" s="52" t="s">
        <v>229</v>
      </c>
      <c r="P107" s="135" t="str">
        <f>IFERROR(VLOOKUP(C107,TD!$B$32:$F$36,2,0)," ")</f>
        <v>O230117</v>
      </c>
      <c r="Q107" s="135" t="str">
        <f>IFERROR(VLOOKUP(C107,TD!$B$32:$F$36,3,0)," ")</f>
        <v>4503</v>
      </c>
      <c r="R107" s="135">
        <f>IFERROR(VLOOKUP(C107,TD!$B$32:$F$36,4,0)," ")</f>
        <v>20240255</v>
      </c>
      <c r="S107" s="52" t="s">
        <v>183</v>
      </c>
      <c r="T107" s="135" t="str">
        <f>IFERROR(VLOOKUP(S107,TD!$J$33:$K$43,2,0)," ")</f>
        <v>Servicio de formación en gestión del riesgo de incendios para el personal UAECOB</v>
      </c>
      <c r="U107" s="137" t="str">
        <f t="shared" si="4"/>
        <v>07-Servicio de formación en gestión del riesgo de incendios para el personal UAECOB</v>
      </c>
      <c r="V107" s="52" t="s">
        <v>233</v>
      </c>
      <c r="W107" s="135" t="str">
        <f>IFERROR(VLOOKUP(V107,TD!$N$33:$O$45,2,0)," ")</f>
        <v>Servicio de educación informal</v>
      </c>
      <c r="X107" s="137" t="str">
        <f t="shared" si="5"/>
        <v>002_Servicio de educación informal</v>
      </c>
      <c r="Y107" s="137" t="str">
        <f t="shared" si="6"/>
        <v>07-Servicio de formación en gestión del riesgo de incendios para el personal UAECOB 002_Servicio de educación informal</v>
      </c>
      <c r="Z107" s="135" t="str">
        <f t="shared" si="7"/>
        <v>O23011745032024025507002</v>
      </c>
      <c r="AA107" s="135" t="str">
        <f>IFERROR(VLOOKUP(Y107,TD!$K$46:$L$64,2,0)," ")</f>
        <v>PM/0131/0107/45030020255</v>
      </c>
      <c r="AB107" s="55" t="s">
        <v>138</v>
      </c>
      <c r="AC107" s="136" t="s">
        <v>204</v>
      </c>
    </row>
    <row r="108" spans="2:29" s="28" customFormat="1" ht="71.5" customHeight="1" x14ac:dyDescent="0.2">
      <c r="B108" s="79">
        <v>20250098</v>
      </c>
      <c r="C108" s="51" t="s">
        <v>209</v>
      </c>
      <c r="D108" s="133" t="s">
        <v>165</v>
      </c>
      <c r="E108" s="52" t="s">
        <v>544</v>
      </c>
      <c r="F108" s="133" t="s">
        <v>396</v>
      </c>
      <c r="G108" s="133" t="s">
        <v>133</v>
      </c>
      <c r="H108" s="100">
        <v>80111600</v>
      </c>
      <c r="I108" s="134">
        <v>1</v>
      </c>
      <c r="J108" s="134">
        <v>11</v>
      </c>
      <c r="K108" s="54">
        <v>0</v>
      </c>
      <c r="L108" s="55">
        <v>87004500</v>
      </c>
      <c r="M108" s="133" t="s">
        <v>516</v>
      </c>
      <c r="N108" s="55" t="s">
        <v>113</v>
      </c>
      <c r="O108" s="52" t="s">
        <v>229</v>
      </c>
      <c r="P108" s="135" t="str">
        <f>IFERROR(VLOOKUP(C108,TD!$B$32:$F$36,2,0)," ")</f>
        <v>O230117</v>
      </c>
      <c r="Q108" s="135" t="str">
        <f>IFERROR(VLOOKUP(C108,TD!$B$32:$F$36,3,0)," ")</f>
        <v>4503</v>
      </c>
      <c r="R108" s="135">
        <f>IFERROR(VLOOKUP(C108,TD!$B$32:$F$36,4,0)," ")</f>
        <v>20240255</v>
      </c>
      <c r="S108" s="52" t="s">
        <v>183</v>
      </c>
      <c r="T108" s="135" t="str">
        <f>IFERROR(VLOOKUP(S108,TD!$J$33:$K$43,2,0)," ")</f>
        <v>Servicio de formación en gestión del riesgo de incendios para el personal UAECOB</v>
      </c>
      <c r="U108" s="137" t="str">
        <f t="shared" si="4"/>
        <v>07-Servicio de formación en gestión del riesgo de incendios para el personal UAECOB</v>
      </c>
      <c r="V108" s="52" t="s">
        <v>233</v>
      </c>
      <c r="W108" s="135" t="str">
        <f>IFERROR(VLOOKUP(V108,TD!$N$33:$O$45,2,0)," ")</f>
        <v>Servicio de educación informal</v>
      </c>
      <c r="X108" s="137" t="str">
        <f t="shared" si="5"/>
        <v>002_Servicio de educación informal</v>
      </c>
      <c r="Y108" s="137" t="str">
        <f t="shared" si="6"/>
        <v>07-Servicio de formación en gestión del riesgo de incendios para el personal UAECOB 002_Servicio de educación informal</v>
      </c>
      <c r="Z108" s="135" t="str">
        <f t="shared" si="7"/>
        <v>O23011745032024025507002</v>
      </c>
      <c r="AA108" s="135" t="str">
        <f>IFERROR(VLOOKUP(Y108,TD!$K$46:$L$64,2,0)," ")</f>
        <v>PM/0131/0107/45030020255</v>
      </c>
      <c r="AB108" s="55" t="s">
        <v>138</v>
      </c>
      <c r="AC108" s="136" t="s">
        <v>204</v>
      </c>
    </row>
    <row r="109" spans="2:29" s="28" customFormat="1" ht="71.5" customHeight="1" x14ac:dyDescent="0.2">
      <c r="B109" s="79">
        <v>20250099</v>
      </c>
      <c r="C109" s="51" t="s">
        <v>209</v>
      </c>
      <c r="D109" s="133" t="s">
        <v>165</v>
      </c>
      <c r="E109" s="52" t="s">
        <v>544</v>
      </c>
      <c r="F109" s="133" t="s">
        <v>397</v>
      </c>
      <c r="G109" s="133" t="s">
        <v>133</v>
      </c>
      <c r="H109" s="100">
        <v>80111600</v>
      </c>
      <c r="I109" s="134">
        <v>2</v>
      </c>
      <c r="J109" s="134">
        <v>10</v>
      </c>
      <c r="K109" s="54">
        <v>0</v>
      </c>
      <c r="L109" s="55">
        <v>69603600</v>
      </c>
      <c r="M109" s="133" t="s">
        <v>516</v>
      </c>
      <c r="N109" s="55" t="s">
        <v>113</v>
      </c>
      <c r="O109" s="52" t="s">
        <v>229</v>
      </c>
      <c r="P109" s="135" t="str">
        <f>IFERROR(VLOOKUP(C109,TD!$B$32:$F$36,2,0)," ")</f>
        <v>O230117</v>
      </c>
      <c r="Q109" s="135" t="str">
        <f>IFERROR(VLOOKUP(C109,TD!$B$32:$F$36,3,0)," ")</f>
        <v>4503</v>
      </c>
      <c r="R109" s="135">
        <f>IFERROR(VLOOKUP(C109,TD!$B$32:$F$36,4,0)," ")</f>
        <v>20240255</v>
      </c>
      <c r="S109" s="52" t="s">
        <v>183</v>
      </c>
      <c r="T109" s="135" t="str">
        <f>IFERROR(VLOOKUP(S109,TD!$J$33:$K$43,2,0)," ")</f>
        <v>Servicio de formación en gestión del riesgo de incendios para el personal UAECOB</v>
      </c>
      <c r="U109" s="137" t="str">
        <f t="shared" si="4"/>
        <v>07-Servicio de formación en gestión del riesgo de incendios para el personal UAECOB</v>
      </c>
      <c r="V109" s="52" t="s">
        <v>233</v>
      </c>
      <c r="W109" s="135" t="str">
        <f>IFERROR(VLOOKUP(V109,TD!$N$33:$O$45,2,0)," ")</f>
        <v>Servicio de educación informal</v>
      </c>
      <c r="X109" s="137" t="str">
        <f t="shared" si="5"/>
        <v>002_Servicio de educación informal</v>
      </c>
      <c r="Y109" s="137" t="str">
        <f t="shared" si="6"/>
        <v>07-Servicio de formación en gestión del riesgo de incendios para el personal UAECOB 002_Servicio de educación informal</v>
      </c>
      <c r="Z109" s="135" t="str">
        <f t="shared" si="7"/>
        <v>O23011745032024025507002</v>
      </c>
      <c r="AA109" s="135" t="str">
        <f>IFERROR(VLOOKUP(Y109,TD!$K$46:$L$64,2,0)," ")</f>
        <v>PM/0131/0107/45030020255</v>
      </c>
      <c r="AB109" s="55" t="s">
        <v>138</v>
      </c>
      <c r="AC109" s="136" t="s">
        <v>204</v>
      </c>
    </row>
    <row r="110" spans="2:29" s="28" customFormat="1" ht="71.5" customHeight="1" x14ac:dyDescent="0.2">
      <c r="B110" s="79">
        <v>20250100</v>
      </c>
      <c r="C110" s="51" t="s">
        <v>209</v>
      </c>
      <c r="D110" s="133" t="s">
        <v>165</v>
      </c>
      <c r="E110" s="52" t="s">
        <v>544</v>
      </c>
      <c r="F110" s="133" t="s">
        <v>398</v>
      </c>
      <c r="G110" s="133" t="s">
        <v>133</v>
      </c>
      <c r="H110" s="100">
        <v>80111600</v>
      </c>
      <c r="I110" s="134">
        <v>2</v>
      </c>
      <c r="J110" s="134">
        <v>11</v>
      </c>
      <c r="K110" s="54">
        <v>0</v>
      </c>
      <c r="L110" s="55">
        <v>63466882.599999994</v>
      </c>
      <c r="M110" s="133" t="s">
        <v>516</v>
      </c>
      <c r="N110" s="55" t="s">
        <v>113</v>
      </c>
      <c r="O110" s="52" t="s">
        <v>229</v>
      </c>
      <c r="P110" s="135" t="str">
        <f>IFERROR(VLOOKUP(C110,TD!$B$32:$F$36,2,0)," ")</f>
        <v>O230117</v>
      </c>
      <c r="Q110" s="135" t="str">
        <f>IFERROR(VLOOKUP(C110,TD!$B$32:$F$36,3,0)," ")</f>
        <v>4503</v>
      </c>
      <c r="R110" s="135">
        <f>IFERROR(VLOOKUP(C110,TD!$B$32:$F$36,4,0)," ")</f>
        <v>20240255</v>
      </c>
      <c r="S110" s="52" t="s">
        <v>183</v>
      </c>
      <c r="T110" s="135" t="str">
        <f>IFERROR(VLOOKUP(S110,TD!$J$33:$K$43,2,0)," ")</f>
        <v>Servicio de formación en gestión del riesgo de incendios para el personal UAECOB</v>
      </c>
      <c r="U110" s="137" t="str">
        <f t="shared" si="4"/>
        <v>07-Servicio de formación en gestión del riesgo de incendios para el personal UAECOB</v>
      </c>
      <c r="V110" s="52" t="s">
        <v>233</v>
      </c>
      <c r="W110" s="135" t="str">
        <f>IFERROR(VLOOKUP(V110,TD!$N$33:$O$45,2,0)," ")</f>
        <v>Servicio de educación informal</v>
      </c>
      <c r="X110" s="137" t="str">
        <f t="shared" si="5"/>
        <v>002_Servicio de educación informal</v>
      </c>
      <c r="Y110" s="137" t="str">
        <f t="shared" si="6"/>
        <v>07-Servicio de formación en gestión del riesgo de incendios para el personal UAECOB 002_Servicio de educación informal</v>
      </c>
      <c r="Z110" s="135" t="str">
        <f t="shared" si="7"/>
        <v>O23011745032024025507002</v>
      </c>
      <c r="AA110" s="135" t="str">
        <f>IFERROR(VLOOKUP(Y110,TD!$K$46:$L$64,2,0)," ")</f>
        <v>PM/0131/0107/45030020255</v>
      </c>
      <c r="AB110" s="55" t="s">
        <v>138</v>
      </c>
      <c r="AC110" s="136" t="s">
        <v>204</v>
      </c>
    </row>
    <row r="111" spans="2:29" s="28" customFormat="1" ht="71.5" customHeight="1" x14ac:dyDescent="0.2">
      <c r="B111" s="79">
        <v>20250101</v>
      </c>
      <c r="C111" s="51" t="s">
        <v>209</v>
      </c>
      <c r="D111" s="133" t="s">
        <v>165</v>
      </c>
      <c r="E111" s="52" t="s">
        <v>544</v>
      </c>
      <c r="F111" s="133" t="s">
        <v>400</v>
      </c>
      <c r="G111" s="133" t="s">
        <v>133</v>
      </c>
      <c r="H111" s="100">
        <v>80111600</v>
      </c>
      <c r="I111" s="134">
        <v>2</v>
      </c>
      <c r="J111" s="134">
        <v>11</v>
      </c>
      <c r="K111" s="54">
        <v>0</v>
      </c>
      <c r="L111" s="55">
        <v>53316357.599999994</v>
      </c>
      <c r="M111" s="133" t="s">
        <v>516</v>
      </c>
      <c r="N111" s="55" t="s">
        <v>113</v>
      </c>
      <c r="O111" s="52" t="s">
        <v>229</v>
      </c>
      <c r="P111" s="135" t="str">
        <f>IFERROR(VLOOKUP(C111,TD!$B$32:$F$36,2,0)," ")</f>
        <v>O230117</v>
      </c>
      <c r="Q111" s="135" t="str">
        <f>IFERROR(VLOOKUP(C111,TD!$B$32:$F$36,3,0)," ")</f>
        <v>4503</v>
      </c>
      <c r="R111" s="135">
        <f>IFERROR(VLOOKUP(C111,TD!$B$32:$F$36,4,0)," ")</f>
        <v>20240255</v>
      </c>
      <c r="S111" s="52" t="s">
        <v>183</v>
      </c>
      <c r="T111" s="135" t="str">
        <f>IFERROR(VLOOKUP(S111,TD!$J$33:$K$43,2,0)," ")</f>
        <v>Servicio de formación en gestión del riesgo de incendios para el personal UAECOB</v>
      </c>
      <c r="U111" s="137" t="str">
        <f t="shared" si="4"/>
        <v>07-Servicio de formación en gestión del riesgo de incendios para el personal UAECOB</v>
      </c>
      <c r="V111" s="52" t="s">
        <v>233</v>
      </c>
      <c r="W111" s="135" t="str">
        <f>IFERROR(VLOOKUP(V111,TD!$N$33:$O$45,2,0)," ")</f>
        <v>Servicio de educación informal</v>
      </c>
      <c r="X111" s="137" t="str">
        <f t="shared" si="5"/>
        <v>002_Servicio de educación informal</v>
      </c>
      <c r="Y111" s="137" t="str">
        <f t="shared" si="6"/>
        <v>07-Servicio de formación en gestión del riesgo de incendios para el personal UAECOB 002_Servicio de educación informal</v>
      </c>
      <c r="Z111" s="135" t="str">
        <f t="shared" si="7"/>
        <v>O23011745032024025507002</v>
      </c>
      <c r="AA111" s="135" t="str">
        <f>IFERROR(VLOOKUP(Y111,TD!$K$46:$L$64,2,0)," ")</f>
        <v>PM/0131/0107/45030020255</v>
      </c>
      <c r="AB111" s="55" t="s">
        <v>138</v>
      </c>
      <c r="AC111" s="136" t="s">
        <v>204</v>
      </c>
    </row>
    <row r="112" spans="2:29" s="28" customFormat="1" ht="71.5" customHeight="1" x14ac:dyDescent="0.2">
      <c r="B112" s="79">
        <v>20250102</v>
      </c>
      <c r="C112" s="51" t="s">
        <v>209</v>
      </c>
      <c r="D112" s="133" t="s">
        <v>165</v>
      </c>
      <c r="E112" s="52" t="s">
        <v>544</v>
      </c>
      <c r="F112" s="133" t="s">
        <v>401</v>
      </c>
      <c r="G112" s="133" t="s">
        <v>133</v>
      </c>
      <c r="H112" s="100">
        <v>80111600</v>
      </c>
      <c r="I112" s="134">
        <v>3</v>
      </c>
      <c r="J112" s="134">
        <v>10</v>
      </c>
      <c r="K112" s="54">
        <v>0</v>
      </c>
      <c r="L112" s="55">
        <v>57697166</v>
      </c>
      <c r="M112" s="133" t="s">
        <v>516</v>
      </c>
      <c r="N112" s="55" t="s">
        <v>113</v>
      </c>
      <c r="O112" s="52" t="s">
        <v>229</v>
      </c>
      <c r="P112" s="135" t="str">
        <f>IFERROR(VLOOKUP(C112,TD!$B$32:$F$36,2,0)," ")</f>
        <v>O230117</v>
      </c>
      <c r="Q112" s="135" t="str">
        <f>IFERROR(VLOOKUP(C112,TD!$B$32:$F$36,3,0)," ")</f>
        <v>4503</v>
      </c>
      <c r="R112" s="135">
        <f>IFERROR(VLOOKUP(C112,TD!$B$32:$F$36,4,0)," ")</f>
        <v>20240255</v>
      </c>
      <c r="S112" s="52" t="s">
        <v>183</v>
      </c>
      <c r="T112" s="135" t="str">
        <f>IFERROR(VLOOKUP(S112,TD!$J$33:$K$43,2,0)," ")</f>
        <v>Servicio de formación en gestión del riesgo de incendios para el personal UAECOB</v>
      </c>
      <c r="U112" s="137" t="str">
        <f t="shared" si="4"/>
        <v>07-Servicio de formación en gestión del riesgo de incendios para el personal UAECOB</v>
      </c>
      <c r="V112" s="52" t="s">
        <v>233</v>
      </c>
      <c r="W112" s="135" t="str">
        <f>IFERROR(VLOOKUP(V112,TD!$N$33:$O$45,2,0)," ")</f>
        <v>Servicio de educación informal</v>
      </c>
      <c r="X112" s="137" t="str">
        <f t="shared" si="5"/>
        <v>002_Servicio de educación informal</v>
      </c>
      <c r="Y112" s="137" t="str">
        <f t="shared" si="6"/>
        <v>07-Servicio de formación en gestión del riesgo de incendios para el personal UAECOB 002_Servicio de educación informal</v>
      </c>
      <c r="Z112" s="135" t="str">
        <f t="shared" si="7"/>
        <v>O23011745032024025507002</v>
      </c>
      <c r="AA112" s="135" t="str">
        <f>IFERROR(VLOOKUP(Y112,TD!$K$46:$L$64,2,0)," ")</f>
        <v>PM/0131/0107/45030020255</v>
      </c>
      <c r="AB112" s="55" t="s">
        <v>138</v>
      </c>
      <c r="AC112" s="136" t="s">
        <v>204</v>
      </c>
    </row>
    <row r="113" spans="2:29" s="28" customFormat="1" ht="71.5" customHeight="1" x14ac:dyDescent="0.2">
      <c r="B113" s="79">
        <v>20250103</v>
      </c>
      <c r="C113" s="51" t="s">
        <v>209</v>
      </c>
      <c r="D113" s="133" t="s">
        <v>165</v>
      </c>
      <c r="E113" s="52" t="s">
        <v>544</v>
      </c>
      <c r="F113" s="133" t="s">
        <v>402</v>
      </c>
      <c r="G113" s="133" t="s">
        <v>133</v>
      </c>
      <c r="H113" s="100">
        <v>80111600</v>
      </c>
      <c r="I113" s="134">
        <v>3</v>
      </c>
      <c r="J113" s="134">
        <v>10</v>
      </c>
      <c r="K113" s="54">
        <v>0</v>
      </c>
      <c r="L113" s="55">
        <v>42922220</v>
      </c>
      <c r="M113" s="133" t="s">
        <v>516</v>
      </c>
      <c r="N113" s="55" t="s">
        <v>113</v>
      </c>
      <c r="O113" s="52" t="s">
        <v>229</v>
      </c>
      <c r="P113" s="135" t="str">
        <f>IFERROR(VLOOKUP(C113,TD!$B$32:$F$36,2,0)," ")</f>
        <v>O230117</v>
      </c>
      <c r="Q113" s="135" t="str">
        <f>IFERROR(VLOOKUP(C113,TD!$B$32:$F$36,3,0)," ")</f>
        <v>4503</v>
      </c>
      <c r="R113" s="135">
        <f>IFERROR(VLOOKUP(C113,TD!$B$32:$F$36,4,0)," ")</f>
        <v>20240255</v>
      </c>
      <c r="S113" s="52" t="s">
        <v>183</v>
      </c>
      <c r="T113" s="135" t="str">
        <f>IFERROR(VLOOKUP(S113,TD!$J$33:$K$43,2,0)," ")</f>
        <v>Servicio de formación en gestión del riesgo de incendios para el personal UAECOB</v>
      </c>
      <c r="U113" s="137" t="str">
        <f t="shared" si="4"/>
        <v>07-Servicio de formación en gestión del riesgo de incendios para el personal UAECOB</v>
      </c>
      <c r="V113" s="52" t="s">
        <v>233</v>
      </c>
      <c r="W113" s="135" t="str">
        <f>IFERROR(VLOOKUP(V113,TD!$N$33:$O$45,2,0)," ")</f>
        <v>Servicio de educación informal</v>
      </c>
      <c r="X113" s="137" t="str">
        <f t="shared" si="5"/>
        <v>002_Servicio de educación informal</v>
      </c>
      <c r="Y113" s="137" t="str">
        <f t="shared" si="6"/>
        <v>07-Servicio de formación en gestión del riesgo de incendios para el personal UAECOB 002_Servicio de educación informal</v>
      </c>
      <c r="Z113" s="135" t="str">
        <f t="shared" si="7"/>
        <v>O23011745032024025507002</v>
      </c>
      <c r="AA113" s="135" t="str">
        <f>IFERROR(VLOOKUP(Y113,TD!$K$46:$L$64,2,0)," ")</f>
        <v>PM/0131/0107/45030020255</v>
      </c>
      <c r="AB113" s="55" t="s">
        <v>138</v>
      </c>
      <c r="AC113" s="136" t="s">
        <v>204</v>
      </c>
    </row>
    <row r="114" spans="2:29" s="28" customFormat="1" ht="71.5" customHeight="1" x14ac:dyDescent="0.2">
      <c r="B114" s="79">
        <v>20250104</v>
      </c>
      <c r="C114" s="51" t="s">
        <v>209</v>
      </c>
      <c r="D114" s="133" t="s">
        <v>165</v>
      </c>
      <c r="E114" s="52" t="s">
        <v>544</v>
      </c>
      <c r="F114" s="133" t="s">
        <v>403</v>
      </c>
      <c r="G114" s="133" t="s">
        <v>133</v>
      </c>
      <c r="H114" s="100">
        <v>80111600</v>
      </c>
      <c r="I114" s="134">
        <v>2</v>
      </c>
      <c r="J114" s="134">
        <v>11</v>
      </c>
      <c r="K114" s="54">
        <v>0</v>
      </c>
      <c r="L114" s="55">
        <v>40613700.600000001</v>
      </c>
      <c r="M114" s="133" t="s">
        <v>516</v>
      </c>
      <c r="N114" s="55" t="s">
        <v>113</v>
      </c>
      <c r="O114" s="52" t="s">
        <v>229</v>
      </c>
      <c r="P114" s="135" t="str">
        <f>IFERROR(VLOOKUP(C114,TD!$B$32:$F$36,2,0)," ")</f>
        <v>O230117</v>
      </c>
      <c r="Q114" s="135" t="str">
        <f>IFERROR(VLOOKUP(C114,TD!$B$32:$F$36,3,0)," ")</f>
        <v>4503</v>
      </c>
      <c r="R114" s="135">
        <f>IFERROR(VLOOKUP(C114,TD!$B$32:$F$36,4,0)," ")</f>
        <v>20240255</v>
      </c>
      <c r="S114" s="52" t="s">
        <v>183</v>
      </c>
      <c r="T114" s="135" t="str">
        <f>IFERROR(VLOOKUP(S114,TD!$J$33:$K$43,2,0)," ")</f>
        <v>Servicio de formación en gestión del riesgo de incendios para el personal UAECOB</v>
      </c>
      <c r="U114" s="137" t="str">
        <f t="shared" si="4"/>
        <v>07-Servicio de formación en gestión del riesgo de incendios para el personal UAECOB</v>
      </c>
      <c r="V114" s="52" t="s">
        <v>233</v>
      </c>
      <c r="W114" s="135" t="str">
        <f>IFERROR(VLOOKUP(V114,TD!$N$33:$O$45,2,0)," ")</f>
        <v>Servicio de educación informal</v>
      </c>
      <c r="X114" s="137" t="str">
        <f t="shared" si="5"/>
        <v>002_Servicio de educación informal</v>
      </c>
      <c r="Y114" s="137" t="str">
        <f t="shared" si="6"/>
        <v>07-Servicio de formación en gestión del riesgo de incendios para el personal UAECOB 002_Servicio de educación informal</v>
      </c>
      <c r="Z114" s="135" t="str">
        <f t="shared" si="7"/>
        <v>O23011745032024025507002</v>
      </c>
      <c r="AA114" s="135" t="str">
        <f>IFERROR(VLOOKUP(Y114,TD!$K$46:$L$64,2,0)," ")</f>
        <v>PM/0131/0107/45030020255</v>
      </c>
      <c r="AB114" s="55" t="s">
        <v>138</v>
      </c>
      <c r="AC114" s="136" t="s">
        <v>204</v>
      </c>
    </row>
    <row r="115" spans="2:29" s="28" customFormat="1" ht="71.5" customHeight="1" x14ac:dyDescent="0.2">
      <c r="B115" s="79">
        <v>20250105</v>
      </c>
      <c r="C115" s="51" t="s">
        <v>209</v>
      </c>
      <c r="D115" s="133" t="s">
        <v>165</v>
      </c>
      <c r="E115" s="52" t="s">
        <v>544</v>
      </c>
      <c r="F115" s="133" t="s">
        <v>404</v>
      </c>
      <c r="G115" s="133" t="s">
        <v>133</v>
      </c>
      <c r="H115" s="100">
        <v>80111600</v>
      </c>
      <c r="I115" s="134">
        <v>2</v>
      </c>
      <c r="J115" s="134">
        <v>11</v>
      </c>
      <c r="K115" s="54">
        <v>0</v>
      </c>
      <c r="L115" s="55">
        <v>69603600</v>
      </c>
      <c r="M115" s="133" t="s">
        <v>516</v>
      </c>
      <c r="N115" s="55" t="s">
        <v>113</v>
      </c>
      <c r="O115" s="52" t="s">
        <v>229</v>
      </c>
      <c r="P115" s="135" t="str">
        <f>IFERROR(VLOOKUP(C115,TD!$B$32:$F$36,2,0)," ")</f>
        <v>O230117</v>
      </c>
      <c r="Q115" s="135" t="str">
        <f>IFERROR(VLOOKUP(C115,TD!$B$32:$F$36,3,0)," ")</f>
        <v>4503</v>
      </c>
      <c r="R115" s="135">
        <f>IFERROR(VLOOKUP(C115,TD!$B$32:$F$36,4,0)," ")</f>
        <v>20240255</v>
      </c>
      <c r="S115" s="52" t="s">
        <v>183</v>
      </c>
      <c r="T115" s="135" t="str">
        <f>IFERROR(VLOOKUP(S115,TD!$J$33:$K$43,2,0)," ")</f>
        <v>Servicio de formación en gestión del riesgo de incendios para el personal UAECOB</v>
      </c>
      <c r="U115" s="137" t="str">
        <f t="shared" si="4"/>
        <v>07-Servicio de formación en gestión del riesgo de incendios para el personal UAECOB</v>
      </c>
      <c r="V115" s="52" t="s">
        <v>233</v>
      </c>
      <c r="W115" s="135" t="str">
        <f>IFERROR(VLOOKUP(V115,TD!$N$33:$O$45,2,0)," ")</f>
        <v>Servicio de educación informal</v>
      </c>
      <c r="X115" s="137" t="str">
        <f t="shared" si="5"/>
        <v>002_Servicio de educación informal</v>
      </c>
      <c r="Y115" s="137" t="str">
        <f t="shared" si="6"/>
        <v>07-Servicio de formación en gestión del riesgo de incendios para el personal UAECOB 002_Servicio de educación informal</v>
      </c>
      <c r="Z115" s="135" t="str">
        <f t="shared" si="7"/>
        <v>O23011745032024025507002</v>
      </c>
      <c r="AA115" s="135" t="str">
        <f>IFERROR(VLOOKUP(Y115,TD!$K$46:$L$64,2,0)," ")</f>
        <v>PM/0131/0107/45030020255</v>
      </c>
      <c r="AB115" s="55" t="s">
        <v>138</v>
      </c>
      <c r="AC115" s="136" t="s">
        <v>204</v>
      </c>
    </row>
    <row r="116" spans="2:29" s="28" customFormat="1" ht="71.5" customHeight="1" x14ac:dyDescent="0.2">
      <c r="B116" s="79">
        <v>20250106</v>
      </c>
      <c r="C116" s="51" t="s">
        <v>209</v>
      </c>
      <c r="D116" s="133" t="s">
        <v>165</v>
      </c>
      <c r="E116" s="52" t="s">
        <v>544</v>
      </c>
      <c r="F116" s="133" t="s">
        <v>405</v>
      </c>
      <c r="G116" s="133" t="s">
        <v>133</v>
      </c>
      <c r="H116" s="100">
        <v>80111600</v>
      </c>
      <c r="I116" s="134">
        <v>2</v>
      </c>
      <c r="J116" s="134">
        <v>11</v>
      </c>
      <c r="K116" s="54">
        <v>0</v>
      </c>
      <c r="L116" s="55">
        <v>50520613</v>
      </c>
      <c r="M116" s="133" t="s">
        <v>516</v>
      </c>
      <c r="N116" s="55" t="s">
        <v>113</v>
      </c>
      <c r="O116" s="52" t="s">
        <v>229</v>
      </c>
      <c r="P116" s="135" t="str">
        <f>IFERROR(VLOOKUP(C116,TD!$B$32:$F$36,2,0)," ")</f>
        <v>O230117</v>
      </c>
      <c r="Q116" s="135" t="str">
        <f>IFERROR(VLOOKUP(C116,TD!$B$32:$F$36,3,0)," ")</f>
        <v>4503</v>
      </c>
      <c r="R116" s="135">
        <f>IFERROR(VLOOKUP(C116,TD!$B$32:$F$36,4,0)," ")</f>
        <v>20240255</v>
      </c>
      <c r="S116" s="52" t="s">
        <v>183</v>
      </c>
      <c r="T116" s="135" t="str">
        <f>IFERROR(VLOOKUP(S116,TD!$J$33:$K$43,2,0)," ")</f>
        <v>Servicio de formación en gestión del riesgo de incendios para el personal UAECOB</v>
      </c>
      <c r="U116" s="137" t="str">
        <f t="shared" si="4"/>
        <v>07-Servicio de formación en gestión del riesgo de incendios para el personal UAECOB</v>
      </c>
      <c r="V116" s="52" t="s">
        <v>233</v>
      </c>
      <c r="W116" s="135" t="str">
        <f>IFERROR(VLOOKUP(V116,TD!$N$33:$O$45,2,0)," ")</f>
        <v>Servicio de educación informal</v>
      </c>
      <c r="X116" s="137" t="str">
        <f t="shared" si="5"/>
        <v>002_Servicio de educación informal</v>
      </c>
      <c r="Y116" s="137" t="str">
        <f t="shared" si="6"/>
        <v>07-Servicio de formación en gestión del riesgo de incendios para el personal UAECOB 002_Servicio de educación informal</v>
      </c>
      <c r="Z116" s="135" t="str">
        <f t="shared" si="7"/>
        <v>O23011745032024025507002</v>
      </c>
      <c r="AA116" s="135" t="str">
        <f>IFERROR(VLOOKUP(Y116,TD!$K$46:$L$64,2,0)," ")</f>
        <v>PM/0131/0107/45030020255</v>
      </c>
      <c r="AB116" s="55" t="s">
        <v>138</v>
      </c>
      <c r="AC116" s="136" t="s">
        <v>204</v>
      </c>
    </row>
    <row r="117" spans="2:29" s="28" customFormat="1" ht="71.5" customHeight="1" x14ac:dyDescent="0.2">
      <c r="B117" s="79">
        <v>20250107</v>
      </c>
      <c r="C117" s="51" t="s">
        <v>209</v>
      </c>
      <c r="D117" s="133" t="s">
        <v>165</v>
      </c>
      <c r="E117" s="52" t="s">
        <v>544</v>
      </c>
      <c r="F117" s="133" t="s">
        <v>406</v>
      </c>
      <c r="G117" s="133" t="s">
        <v>133</v>
      </c>
      <c r="H117" s="100">
        <v>80111600</v>
      </c>
      <c r="I117" s="134">
        <v>2</v>
      </c>
      <c r="J117" s="134">
        <v>11</v>
      </c>
      <c r="K117" s="54">
        <v>0</v>
      </c>
      <c r="L117" s="55">
        <v>69603600</v>
      </c>
      <c r="M117" s="133" t="s">
        <v>516</v>
      </c>
      <c r="N117" s="55" t="s">
        <v>113</v>
      </c>
      <c r="O117" s="52" t="s">
        <v>229</v>
      </c>
      <c r="P117" s="135" t="str">
        <f>IFERROR(VLOOKUP(C117,TD!$B$32:$F$36,2,0)," ")</f>
        <v>O230117</v>
      </c>
      <c r="Q117" s="135" t="str">
        <f>IFERROR(VLOOKUP(C117,TD!$B$32:$F$36,3,0)," ")</f>
        <v>4503</v>
      </c>
      <c r="R117" s="135">
        <f>IFERROR(VLOOKUP(C117,TD!$B$32:$F$36,4,0)," ")</f>
        <v>20240255</v>
      </c>
      <c r="S117" s="52" t="s">
        <v>183</v>
      </c>
      <c r="T117" s="135" t="str">
        <f>IFERROR(VLOOKUP(S117,TD!$J$33:$K$43,2,0)," ")</f>
        <v>Servicio de formación en gestión del riesgo de incendios para el personal UAECOB</v>
      </c>
      <c r="U117" s="137" t="str">
        <f t="shared" si="4"/>
        <v>07-Servicio de formación en gestión del riesgo de incendios para el personal UAECOB</v>
      </c>
      <c r="V117" s="52" t="s">
        <v>233</v>
      </c>
      <c r="W117" s="135" t="str">
        <f>IFERROR(VLOOKUP(V117,TD!$N$33:$O$45,2,0)," ")</f>
        <v>Servicio de educación informal</v>
      </c>
      <c r="X117" s="137" t="str">
        <f t="shared" si="5"/>
        <v>002_Servicio de educación informal</v>
      </c>
      <c r="Y117" s="137" t="str">
        <f t="shared" si="6"/>
        <v>07-Servicio de formación en gestión del riesgo de incendios para el personal UAECOB 002_Servicio de educación informal</v>
      </c>
      <c r="Z117" s="135" t="str">
        <f t="shared" si="7"/>
        <v>O23011745032024025507002</v>
      </c>
      <c r="AA117" s="135" t="str">
        <f>IFERROR(VLOOKUP(Y117,TD!$K$46:$L$64,2,0)," ")</f>
        <v>PM/0131/0107/45030020255</v>
      </c>
      <c r="AB117" s="55" t="s">
        <v>138</v>
      </c>
      <c r="AC117" s="136" t="s">
        <v>204</v>
      </c>
    </row>
    <row r="118" spans="2:29" s="28" customFormat="1" ht="71.5" customHeight="1" x14ac:dyDescent="0.2">
      <c r="B118" s="79">
        <v>20250108</v>
      </c>
      <c r="C118" s="51" t="s">
        <v>209</v>
      </c>
      <c r="D118" s="133" t="s">
        <v>165</v>
      </c>
      <c r="E118" s="52" t="s">
        <v>544</v>
      </c>
      <c r="F118" s="133" t="s">
        <v>407</v>
      </c>
      <c r="G118" s="133" t="s">
        <v>133</v>
      </c>
      <c r="H118" s="100">
        <v>80111600</v>
      </c>
      <c r="I118" s="134">
        <v>2</v>
      </c>
      <c r="J118" s="134">
        <v>11</v>
      </c>
      <c r="K118" s="54">
        <v>0</v>
      </c>
      <c r="L118" s="55">
        <v>48873327.799999997</v>
      </c>
      <c r="M118" s="133" t="s">
        <v>516</v>
      </c>
      <c r="N118" s="55" t="s">
        <v>113</v>
      </c>
      <c r="O118" s="52" t="s">
        <v>229</v>
      </c>
      <c r="P118" s="135" t="str">
        <f>IFERROR(VLOOKUP(C118,TD!$B$32:$F$36,2,0)," ")</f>
        <v>O230117</v>
      </c>
      <c r="Q118" s="135" t="str">
        <f>IFERROR(VLOOKUP(C118,TD!$B$32:$F$36,3,0)," ")</f>
        <v>4503</v>
      </c>
      <c r="R118" s="135">
        <f>IFERROR(VLOOKUP(C118,TD!$B$32:$F$36,4,0)," ")</f>
        <v>20240255</v>
      </c>
      <c r="S118" s="52" t="s">
        <v>183</v>
      </c>
      <c r="T118" s="135" t="str">
        <f>IFERROR(VLOOKUP(S118,TD!$J$33:$K$43,2,0)," ")</f>
        <v>Servicio de formación en gestión del riesgo de incendios para el personal UAECOB</v>
      </c>
      <c r="U118" s="137" t="str">
        <f t="shared" si="4"/>
        <v>07-Servicio de formación en gestión del riesgo de incendios para el personal UAECOB</v>
      </c>
      <c r="V118" s="52" t="s">
        <v>233</v>
      </c>
      <c r="W118" s="135" t="str">
        <f>IFERROR(VLOOKUP(V118,TD!$N$33:$O$45,2,0)," ")</f>
        <v>Servicio de educación informal</v>
      </c>
      <c r="X118" s="137" t="str">
        <f t="shared" si="5"/>
        <v>002_Servicio de educación informal</v>
      </c>
      <c r="Y118" s="137" t="str">
        <f t="shared" si="6"/>
        <v>07-Servicio de formación en gestión del riesgo de incendios para el personal UAECOB 002_Servicio de educación informal</v>
      </c>
      <c r="Z118" s="135" t="str">
        <f t="shared" si="7"/>
        <v>O23011745032024025507002</v>
      </c>
      <c r="AA118" s="135" t="str">
        <f>IFERROR(VLOOKUP(Y118,TD!$K$46:$L$64,2,0)," ")</f>
        <v>PM/0131/0107/45030020255</v>
      </c>
      <c r="AB118" s="55" t="s">
        <v>138</v>
      </c>
      <c r="AC118" s="136" t="s">
        <v>204</v>
      </c>
    </row>
    <row r="119" spans="2:29" s="28" customFormat="1" ht="71.5" customHeight="1" x14ac:dyDescent="0.2">
      <c r="B119" s="79">
        <v>20250109</v>
      </c>
      <c r="C119" s="51" t="s">
        <v>209</v>
      </c>
      <c r="D119" s="133" t="s">
        <v>165</v>
      </c>
      <c r="E119" s="52" t="s">
        <v>544</v>
      </c>
      <c r="F119" s="133" t="s">
        <v>399</v>
      </c>
      <c r="G119" s="133" t="s">
        <v>133</v>
      </c>
      <c r="H119" s="100">
        <v>80111600</v>
      </c>
      <c r="I119" s="134">
        <v>3</v>
      </c>
      <c r="J119" s="134">
        <v>10</v>
      </c>
      <c r="K119" s="54">
        <v>0</v>
      </c>
      <c r="L119" s="55">
        <v>57697166</v>
      </c>
      <c r="M119" s="133" t="s">
        <v>516</v>
      </c>
      <c r="N119" s="55" t="s">
        <v>113</v>
      </c>
      <c r="O119" s="52" t="s">
        <v>229</v>
      </c>
      <c r="P119" s="135" t="str">
        <f>IFERROR(VLOOKUP(C119,TD!$B$32:$F$36,2,0)," ")</f>
        <v>O230117</v>
      </c>
      <c r="Q119" s="135" t="str">
        <f>IFERROR(VLOOKUP(C119,TD!$B$32:$F$36,3,0)," ")</f>
        <v>4503</v>
      </c>
      <c r="R119" s="135">
        <f>IFERROR(VLOOKUP(C119,TD!$B$32:$F$36,4,0)," ")</f>
        <v>20240255</v>
      </c>
      <c r="S119" s="52" t="s">
        <v>183</v>
      </c>
      <c r="T119" s="135" t="str">
        <f>IFERROR(VLOOKUP(S119,TD!$J$33:$K$43,2,0)," ")</f>
        <v>Servicio de formación en gestión del riesgo de incendios para el personal UAECOB</v>
      </c>
      <c r="U119" s="137" t="str">
        <f t="shared" si="4"/>
        <v>07-Servicio de formación en gestión del riesgo de incendios para el personal UAECOB</v>
      </c>
      <c r="V119" s="52" t="s">
        <v>233</v>
      </c>
      <c r="W119" s="135" t="str">
        <f>IFERROR(VLOOKUP(V119,TD!$N$33:$O$45,2,0)," ")</f>
        <v>Servicio de educación informal</v>
      </c>
      <c r="X119" s="137" t="str">
        <f t="shared" si="5"/>
        <v>002_Servicio de educación informal</v>
      </c>
      <c r="Y119" s="137" t="str">
        <f t="shared" si="6"/>
        <v>07-Servicio de formación en gestión del riesgo de incendios para el personal UAECOB 002_Servicio de educación informal</v>
      </c>
      <c r="Z119" s="135" t="str">
        <f t="shared" si="7"/>
        <v>O23011745032024025507002</v>
      </c>
      <c r="AA119" s="135" t="str">
        <f>IFERROR(VLOOKUP(Y119,TD!$K$46:$L$64,2,0)," ")</f>
        <v>PM/0131/0107/45030020255</v>
      </c>
      <c r="AB119" s="55" t="s">
        <v>138</v>
      </c>
      <c r="AC119" s="136" t="s">
        <v>204</v>
      </c>
    </row>
    <row r="120" spans="2:29" s="28" customFormat="1" ht="71.5" customHeight="1" x14ac:dyDescent="0.2">
      <c r="B120" s="79">
        <v>20250110</v>
      </c>
      <c r="C120" s="51" t="s">
        <v>209</v>
      </c>
      <c r="D120" s="133" t="s">
        <v>165</v>
      </c>
      <c r="E120" s="52" t="s">
        <v>544</v>
      </c>
      <c r="F120" s="133" t="s">
        <v>408</v>
      </c>
      <c r="G120" s="133" t="s">
        <v>133</v>
      </c>
      <c r="H120" s="100">
        <v>80111600</v>
      </c>
      <c r="I120" s="134">
        <v>2</v>
      </c>
      <c r="J120" s="134">
        <v>11</v>
      </c>
      <c r="K120" s="54">
        <v>0</v>
      </c>
      <c r="L120" s="55">
        <v>52202700</v>
      </c>
      <c r="M120" s="133" t="s">
        <v>516</v>
      </c>
      <c r="N120" s="55" t="s">
        <v>113</v>
      </c>
      <c r="O120" s="52" t="s">
        <v>229</v>
      </c>
      <c r="P120" s="135" t="str">
        <f>IFERROR(VLOOKUP(C120,TD!$B$32:$F$36,2,0)," ")</f>
        <v>O230117</v>
      </c>
      <c r="Q120" s="135" t="str">
        <f>IFERROR(VLOOKUP(C120,TD!$B$32:$F$36,3,0)," ")</f>
        <v>4503</v>
      </c>
      <c r="R120" s="135">
        <f>IFERROR(VLOOKUP(C120,TD!$B$32:$F$36,4,0)," ")</f>
        <v>20240255</v>
      </c>
      <c r="S120" s="52" t="s">
        <v>183</v>
      </c>
      <c r="T120" s="135" t="str">
        <f>IFERROR(VLOOKUP(S120,TD!$J$33:$K$43,2,0)," ")</f>
        <v>Servicio de formación en gestión del riesgo de incendios para el personal UAECOB</v>
      </c>
      <c r="U120" s="137" t="str">
        <f t="shared" si="4"/>
        <v>07-Servicio de formación en gestión del riesgo de incendios para el personal UAECOB</v>
      </c>
      <c r="V120" s="52" t="s">
        <v>233</v>
      </c>
      <c r="W120" s="135" t="str">
        <f>IFERROR(VLOOKUP(V120,TD!$N$33:$O$45,2,0)," ")</f>
        <v>Servicio de educación informal</v>
      </c>
      <c r="X120" s="137" t="str">
        <f t="shared" si="5"/>
        <v>002_Servicio de educación informal</v>
      </c>
      <c r="Y120" s="137" t="str">
        <f t="shared" si="6"/>
        <v>07-Servicio de formación en gestión del riesgo de incendios para el personal UAECOB 002_Servicio de educación informal</v>
      </c>
      <c r="Z120" s="135" t="str">
        <f t="shared" si="7"/>
        <v>O23011745032024025507002</v>
      </c>
      <c r="AA120" s="135" t="str">
        <f>IFERROR(VLOOKUP(Y120,TD!$K$46:$L$64,2,0)," ")</f>
        <v>PM/0131/0107/45030020255</v>
      </c>
      <c r="AB120" s="55" t="s">
        <v>138</v>
      </c>
      <c r="AC120" s="136" t="s">
        <v>204</v>
      </c>
    </row>
    <row r="121" spans="2:29" s="28" customFormat="1" ht="71.5" customHeight="1" x14ac:dyDescent="0.2">
      <c r="B121" s="79">
        <v>20250111</v>
      </c>
      <c r="C121" s="51" t="s">
        <v>209</v>
      </c>
      <c r="D121" s="133" t="s">
        <v>165</v>
      </c>
      <c r="E121" s="52" t="s">
        <v>544</v>
      </c>
      <c r="F121" s="133" t="s">
        <v>409</v>
      </c>
      <c r="G121" s="133" t="s">
        <v>133</v>
      </c>
      <c r="H121" s="100">
        <v>80111600</v>
      </c>
      <c r="I121" s="134">
        <v>2</v>
      </c>
      <c r="J121" s="134">
        <v>11</v>
      </c>
      <c r="K121" s="54">
        <v>0</v>
      </c>
      <c r="L121" s="55">
        <v>38073169.200000003</v>
      </c>
      <c r="M121" s="133" t="s">
        <v>516</v>
      </c>
      <c r="N121" s="55" t="s">
        <v>113</v>
      </c>
      <c r="O121" s="52" t="s">
        <v>229</v>
      </c>
      <c r="P121" s="135" t="str">
        <f>IFERROR(VLOOKUP(C121,TD!$B$32:$F$36,2,0)," ")</f>
        <v>O230117</v>
      </c>
      <c r="Q121" s="135" t="str">
        <f>IFERROR(VLOOKUP(C121,TD!$B$32:$F$36,3,0)," ")</f>
        <v>4503</v>
      </c>
      <c r="R121" s="135">
        <f>IFERROR(VLOOKUP(C121,TD!$B$32:$F$36,4,0)," ")</f>
        <v>20240255</v>
      </c>
      <c r="S121" s="52" t="s">
        <v>183</v>
      </c>
      <c r="T121" s="135" t="str">
        <f>IFERROR(VLOOKUP(S121,TD!$J$33:$K$43,2,0)," ")</f>
        <v>Servicio de formación en gestión del riesgo de incendios para el personal UAECOB</v>
      </c>
      <c r="U121" s="137" t="str">
        <f t="shared" si="4"/>
        <v>07-Servicio de formación en gestión del riesgo de incendios para el personal UAECOB</v>
      </c>
      <c r="V121" s="52" t="s">
        <v>233</v>
      </c>
      <c r="W121" s="135" t="str">
        <f>IFERROR(VLOOKUP(V121,TD!$N$33:$O$45,2,0)," ")</f>
        <v>Servicio de educación informal</v>
      </c>
      <c r="X121" s="137" t="str">
        <f t="shared" si="5"/>
        <v>002_Servicio de educación informal</v>
      </c>
      <c r="Y121" s="137" t="str">
        <f t="shared" si="6"/>
        <v>07-Servicio de formación en gestión del riesgo de incendios para el personal UAECOB 002_Servicio de educación informal</v>
      </c>
      <c r="Z121" s="135" t="str">
        <f t="shared" si="7"/>
        <v>O23011745032024025507002</v>
      </c>
      <c r="AA121" s="135" t="str">
        <f>IFERROR(VLOOKUP(Y121,TD!$K$46:$L$64,2,0)," ")</f>
        <v>PM/0131/0107/45030020255</v>
      </c>
      <c r="AB121" s="55" t="s">
        <v>138</v>
      </c>
      <c r="AC121" s="136" t="s">
        <v>204</v>
      </c>
    </row>
    <row r="122" spans="2:29" s="28" customFormat="1" ht="71.5" customHeight="1" x14ac:dyDescent="0.2">
      <c r="B122" s="79">
        <v>20250112</v>
      </c>
      <c r="C122" s="51" t="s">
        <v>209</v>
      </c>
      <c r="D122" s="133" t="s">
        <v>165</v>
      </c>
      <c r="E122" s="52" t="s">
        <v>544</v>
      </c>
      <c r="F122" s="133" t="s">
        <v>410</v>
      </c>
      <c r="G122" s="133" t="s">
        <v>133</v>
      </c>
      <c r="H122" s="100">
        <v>80111600</v>
      </c>
      <c r="I122" s="134">
        <v>3</v>
      </c>
      <c r="J122" s="134">
        <v>10</v>
      </c>
      <c r="K122" s="54">
        <v>0</v>
      </c>
      <c r="L122" s="55">
        <v>31638000</v>
      </c>
      <c r="M122" s="133" t="s">
        <v>516</v>
      </c>
      <c r="N122" s="55" t="s">
        <v>113</v>
      </c>
      <c r="O122" s="52" t="s">
        <v>229</v>
      </c>
      <c r="P122" s="135" t="str">
        <f>IFERROR(VLOOKUP(C122,TD!$B$32:$F$36,2,0)," ")</f>
        <v>O230117</v>
      </c>
      <c r="Q122" s="135" t="str">
        <f>IFERROR(VLOOKUP(C122,TD!$B$32:$F$36,3,0)," ")</f>
        <v>4503</v>
      </c>
      <c r="R122" s="135">
        <f>IFERROR(VLOOKUP(C122,TD!$B$32:$F$36,4,0)," ")</f>
        <v>20240255</v>
      </c>
      <c r="S122" s="52" t="s">
        <v>183</v>
      </c>
      <c r="T122" s="135" t="str">
        <f>IFERROR(VLOOKUP(S122,TD!$J$33:$K$43,2,0)," ")</f>
        <v>Servicio de formación en gestión del riesgo de incendios para el personal UAECOB</v>
      </c>
      <c r="U122" s="137" t="str">
        <f t="shared" si="4"/>
        <v>07-Servicio de formación en gestión del riesgo de incendios para el personal UAECOB</v>
      </c>
      <c r="V122" s="52" t="s">
        <v>233</v>
      </c>
      <c r="W122" s="135" t="str">
        <f>IFERROR(VLOOKUP(V122,TD!$N$33:$O$45,2,0)," ")</f>
        <v>Servicio de educación informal</v>
      </c>
      <c r="X122" s="137" t="str">
        <f t="shared" si="5"/>
        <v>002_Servicio de educación informal</v>
      </c>
      <c r="Y122" s="137" t="str">
        <f t="shared" si="6"/>
        <v>07-Servicio de formación en gestión del riesgo de incendios para el personal UAECOB 002_Servicio de educación informal</v>
      </c>
      <c r="Z122" s="135" t="str">
        <f t="shared" si="7"/>
        <v>O23011745032024025507002</v>
      </c>
      <c r="AA122" s="135" t="str">
        <f>IFERROR(VLOOKUP(Y122,TD!$K$46:$L$64,2,0)," ")</f>
        <v>PM/0131/0107/45030020255</v>
      </c>
      <c r="AB122" s="55" t="s">
        <v>138</v>
      </c>
      <c r="AC122" s="136" t="s">
        <v>204</v>
      </c>
    </row>
    <row r="123" spans="2:29" s="28" customFormat="1" ht="71.5" customHeight="1" x14ac:dyDescent="0.2">
      <c r="B123" s="79">
        <v>20250113</v>
      </c>
      <c r="C123" s="51" t="s">
        <v>209</v>
      </c>
      <c r="D123" s="133" t="s">
        <v>165</v>
      </c>
      <c r="E123" s="52" t="s">
        <v>544</v>
      </c>
      <c r="F123" s="133" t="s">
        <v>411</v>
      </c>
      <c r="G123" s="133" t="s">
        <v>133</v>
      </c>
      <c r="H123" s="100">
        <v>80111600</v>
      </c>
      <c r="I123" s="134">
        <v>2</v>
      </c>
      <c r="J123" s="134">
        <v>11</v>
      </c>
      <c r="K123" s="54">
        <v>0</v>
      </c>
      <c r="L123" s="55">
        <v>62550435.200000003</v>
      </c>
      <c r="M123" s="133" t="s">
        <v>516</v>
      </c>
      <c r="N123" s="55" t="s">
        <v>113</v>
      </c>
      <c r="O123" s="52" t="s">
        <v>229</v>
      </c>
      <c r="P123" s="135" t="str">
        <f>IFERROR(VLOOKUP(C123,TD!$B$32:$F$36,2,0)," ")</f>
        <v>O230117</v>
      </c>
      <c r="Q123" s="135" t="str">
        <f>IFERROR(VLOOKUP(C123,TD!$B$32:$F$36,3,0)," ")</f>
        <v>4503</v>
      </c>
      <c r="R123" s="135">
        <f>IFERROR(VLOOKUP(C123,TD!$B$32:$F$36,4,0)," ")</f>
        <v>20240255</v>
      </c>
      <c r="S123" s="52" t="s">
        <v>183</v>
      </c>
      <c r="T123" s="135" t="str">
        <f>IFERROR(VLOOKUP(S123,TD!$J$33:$K$43,2,0)," ")</f>
        <v>Servicio de formación en gestión del riesgo de incendios para el personal UAECOB</v>
      </c>
      <c r="U123" s="137" t="str">
        <f t="shared" si="4"/>
        <v>07-Servicio de formación en gestión del riesgo de incendios para el personal UAECOB</v>
      </c>
      <c r="V123" s="52" t="s">
        <v>233</v>
      </c>
      <c r="W123" s="135" t="str">
        <f>IFERROR(VLOOKUP(V123,TD!$N$33:$O$45,2,0)," ")</f>
        <v>Servicio de educación informal</v>
      </c>
      <c r="X123" s="137" t="str">
        <f t="shared" si="5"/>
        <v>002_Servicio de educación informal</v>
      </c>
      <c r="Y123" s="137" t="str">
        <f t="shared" si="6"/>
        <v>07-Servicio de formación en gestión del riesgo de incendios para el personal UAECOB 002_Servicio de educación informal</v>
      </c>
      <c r="Z123" s="135" t="str">
        <f t="shared" si="7"/>
        <v>O23011745032024025507002</v>
      </c>
      <c r="AA123" s="135" t="str">
        <f>IFERROR(VLOOKUP(Y123,TD!$K$46:$L$64,2,0)," ")</f>
        <v>PM/0131/0107/45030020255</v>
      </c>
      <c r="AB123" s="55" t="s">
        <v>138</v>
      </c>
      <c r="AC123" s="136" t="s">
        <v>204</v>
      </c>
    </row>
    <row r="124" spans="2:29" s="28" customFormat="1" ht="71.5" customHeight="1" x14ac:dyDescent="0.2">
      <c r="B124" s="79">
        <v>20250114</v>
      </c>
      <c r="C124" s="51" t="s">
        <v>209</v>
      </c>
      <c r="D124" s="133" t="s">
        <v>165</v>
      </c>
      <c r="E124" s="52" t="s">
        <v>544</v>
      </c>
      <c r="F124" s="133" t="s">
        <v>412</v>
      </c>
      <c r="G124" s="133" t="s">
        <v>133</v>
      </c>
      <c r="H124" s="100">
        <v>80111600</v>
      </c>
      <c r="I124" s="134">
        <v>2</v>
      </c>
      <c r="J124" s="134">
        <v>11</v>
      </c>
      <c r="K124" s="54">
        <v>0</v>
      </c>
      <c r="L124" s="55">
        <v>53316357.599999994</v>
      </c>
      <c r="M124" s="133" t="s">
        <v>516</v>
      </c>
      <c r="N124" s="55" t="s">
        <v>113</v>
      </c>
      <c r="O124" s="52" t="s">
        <v>229</v>
      </c>
      <c r="P124" s="135" t="str">
        <f>IFERROR(VLOOKUP(C124,TD!$B$32:$F$36,2,0)," ")</f>
        <v>O230117</v>
      </c>
      <c r="Q124" s="135" t="str">
        <f>IFERROR(VLOOKUP(C124,TD!$B$32:$F$36,3,0)," ")</f>
        <v>4503</v>
      </c>
      <c r="R124" s="135">
        <f>IFERROR(VLOOKUP(C124,TD!$B$32:$F$36,4,0)," ")</f>
        <v>20240255</v>
      </c>
      <c r="S124" s="52" t="s">
        <v>183</v>
      </c>
      <c r="T124" s="135" t="str">
        <f>IFERROR(VLOOKUP(S124,TD!$J$33:$K$43,2,0)," ")</f>
        <v>Servicio de formación en gestión del riesgo de incendios para el personal UAECOB</v>
      </c>
      <c r="U124" s="137" t="str">
        <f t="shared" si="4"/>
        <v>07-Servicio de formación en gestión del riesgo de incendios para el personal UAECOB</v>
      </c>
      <c r="V124" s="52" t="s">
        <v>233</v>
      </c>
      <c r="W124" s="135" t="str">
        <f>IFERROR(VLOOKUP(V124,TD!$N$33:$O$45,2,0)," ")</f>
        <v>Servicio de educación informal</v>
      </c>
      <c r="X124" s="137" t="str">
        <f t="shared" si="5"/>
        <v>002_Servicio de educación informal</v>
      </c>
      <c r="Y124" s="137" t="str">
        <f t="shared" si="6"/>
        <v>07-Servicio de formación en gestión del riesgo de incendios para el personal UAECOB 002_Servicio de educación informal</v>
      </c>
      <c r="Z124" s="135" t="str">
        <f t="shared" si="7"/>
        <v>O23011745032024025507002</v>
      </c>
      <c r="AA124" s="135" t="str">
        <f>IFERROR(VLOOKUP(Y124,TD!$K$46:$L$64,2,0)," ")</f>
        <v>PM/0131/0107/45030020255</v>
      </c>
      <c r="AB124" s="55" t="s">
        <v>138</v>
      </c>
      <c r="AC124" s="136" t="s">
        <v>204</v>
      </c>
    </row>
    <row r="125" spans="2:29" s="28" customFormat="1" ht="71.5" customHeight="1" x14ac:dyDescent="0.2">
      <c r="B125" s="79">
        <v>20250115</v>
      </c>
      <c r="C125" s="51" t="s">
        <v>209</v>
      </c>
      <c r="D125" s="133" t="s">
        <v>165</v>
      </c>
      <c r="E125" s="52" t="s">
        <v>544</v>
      </c>
      <c r="F125" s="133" t="s">
        <v>407</v>
      </c>
      <c r="G125" s="133" t="s">
        <v>133</v>
      </c>
      <c r="H125" s="100">
        <v>80111600</v>
      </c>
      <c r="I125" s="134">
        <v>2</v>
      </c>
      <c r="J125" s="134">
        <v>11</v>
      </c>
      <c r="K125" s="54">
        <v>0</v>
      </c>
      <c r="L125" s="55">
        <v>46599610.200000003</v>
      </c>
      <c r="M125" s="133" t="s">
        <v>516</v>
      </c>
      <c r="N125" s="55" t="s">
        <v>113</v>
      </c>
      <c r="O125" s="52" t="s">
        <v>229</v>
      </c>
      <c r="P125" s="135" t="str">
        <f>IFERROR(VLOOKUP(C125,TD!$B$32:$F$36,2,0)," ")</f>
        <v>O230117</v>
      </c>
      <c r="Q125" s="135" t="str">
        <f>IFERROR(VLOOKUP(C125,TD!$B$32:$F$36,3,0)," ")</f>
        <v>4503</v>
      </c>
      <c r="R125" s="135">
        <f>IFERROR(VLOOKUP(C125,TD!$B$32:$F$36,4,0)," ")</f>
        <v>20240255</v>
      </c>
      <c r="S125" s="52" t="s">
        <v>183</v>
      </c>
      <c r="T125" s="135" t="str">
        <f>IFERROR(VLOOKUP(S125,TD!$J$33:$K$43,2,0)," ")</f>
        <v>Servicio de formación en gestión del riesgo de incendios para el personal UAECOB</v>
      </c>
      <c r="U125" s="137" t="str">
        <f t="shared" si="4"/>
        <v>07-Servicio de formación en gestión del riesgo de incendios para el personal UAECOB</v>
      </c>
      <c r="V125" s="52" t="s">
        <v>233</v>
      </c>
      <c r="W125" s="135" t="str">
        <f>IFERROR(VLOOKUP(V125,TD!$N$33:$O$45,2,0)," ")</f>
        <v>Servicio de educación informal</v>
      </c>
      <c r="X125" s="137" t="str">
        <f t="shared" si="5"/>
        <v>002_Servicio de educación informal</v>
      </c>
      <c r="Y125" s="137" t="str">
        <f t="shared" si="6"/>
        <v>07-Servicio de formación en gestión del riesgo de incendios para el personal UAECOB 002_Servicio de educación informal</v>
      </c>
      <c r="Z125" s="135" t="str">
        <f t="shared" si="7"/>
        <v>O23011745032024025507002</v>
      </c>
      <c r="AA125" s="135" t="str">
        <f>IFERROR(VLOOKUP(Y125,TD!$K$46:$L$64,2,0)," ")</f>
        <v>PM/0131/0107/45030020255</v>
      </c>
      <c r="AB125" s="55" t="s">
        <v>138</v>
      </c>
      <c r="AC125" s="136" t="s">
        <v>204</v>
      </c>
    </row>
    <row r="126" spans="2:29" s="28" customFormat="1" ht="71.5" customHeight="1" x14ac:dyDescent="0.2">
      <c r="B126" s="79">
        <v>20250116</v>
      </c>
      <c r="C126" s="51" t="s">
        <v>209</v>
      </c>
      <c r="D126" s="133" t="s">
        <v>165</v>
      </c>
      <c r="E126" s="52" t="s">
        <v>544</v>
      </c>
      <c r="F126" s="133" t="s">
        <v>413</v>
      </c>
      <c r="G126" s="133" t="s">
        <v>133</v>
      </c>
      <c r="H126" s="100">
        <v>80111600</v>
      </c>
      <c r="I126" s="134">
        <v>2</v>
      </c>
      <c r="J126" s="134">
        <v>11</v>
      </c>
      <c r="K126" s="54">
        <v>0</v>
      </c>
      <c r="L126" s="55">
        <v>75403900</v>
      </c>
      <c r="M126" s="133" t="s">
        <v>516</v>
      </c>
      <c r="N126" s="55" t="s">
        <v>113</v>
      </c>
      <c r="O126" s="52" t="s">
        <v>229</v>
      </c>
      <c r="P126" s="135" t="str">
        <f>IFERROR(VLOOKUP(C126,TD!$B$32:$F$36,2,0)," ")</f>
        <v>O230117</v>
      </c>
      <c r="Q126" s="135" t="str">
        <f>IFERROR(VLOOKUP(C126,TD!$B$32:$F$36,3,0)," ")</f>
        <v>4503</v>
      </c>
      <c r="R126" s="135">
        <f>IFERROR(VLOOKUP(C126,TD!$B$32:$F$36,4,0)," ")</f>
        <v>20240255</v>
      </c>
      <c r="S126" s="52" t="s">
        <v>183</v>
      </c>
      <c r="T126" s="135" t="str">
        <f>IFERROR(VLOOKUP(S126,TD!$J$33:$K$43,2,0)," ")</f>
        <v>Servicio de formación en gestión del riesgo de incendios para el personal UAECOB</v>
      </c>
      <c r="U126" s="137" t="str">
        <f t="shared" si="4"/>
        <v>07-Servicio de formación en gestión del riesgo de incendios para el personal UAECOB</v>
      </c>
      <c r="V126" s="52" t="s">
        <v>233</v>
      </c>
      <c r="W126" s="135" t="str">
        <f>IFERROR(VLOOKUP(V126,TD!$N$33:$O$45,2,0)," ")</f>
        <v>Servicio de educación informal</v>
      </c>
      <c r="X126" s="137" t="str">
        <f t="shared" si="5"/>
        <v>002_Servicio de educación informal</v>
      </c>
      <c r="Y126" s="137" t="str">
        <f t="shared" si="6"/>
        <v>07-Servicio de formación en gestión del riesgo de incendios para el personal UAECOB 002_Servicio de educación informal</v>
      </c>
      <c r="Z126" s="135" t="str">
        <f t="shared" si="7"/>
        <v>O23011745032024025507002</v>
      </c>
      <c r="AA126" s="135" t="str">
        <f>IFERROR(VLOOKUP(Y126,TD!$K$46:$L$64,2,0)," ")</f>
        <v>PM/0131/0107/45030020255</v>
      </c>
      <c r="AB126" s="55" t="s">
        <v>138</v>
      </c>
      <c r="AC126" s="136" t="s">
        <v>204</v>
      </c>
    </row>
    <row r="127" spans="2:29" s="28" customFormat="1" ht="71.5" customHeight="1" x14ac:dyDescent="0.2">
      <c r="B127" s="79">
        <v>20250117</v>
      </c>
      <c r="C127" s="51" t="s">
        <v>209</v>
      </c>
      <c r="D127" s="133" t="s">
        <v>165</v>
      </c>
      <c r="E127" s="52" t="s">
        <v>544</v>
      </c>
      <c r="F127" s="133" t="s">
        <v>414</v>
      </c>
      <c r="G127" s="133" t="s">
        <v>133</v>
      </c>
      <c r="H127" s="100">
        <v>80111600</v>
      </c>
      <c r="I127" s="134">
        <v>2</v>
      </c>
      <c r="J127" s="134">
        <v>11</v>
      </c>
      <c r="K127" s="54">
        <v>0</v>
      </c>
      <c r="L127" s="55">
        <v>30045554</v>
      </c>
      <c r="M127" s="133" t="s">
        <v>516</v>
      </c>
      <c r="N127" s="55" t="s">
        <v>113</v>
      </c>
      <c r="O127" s="52" t="s">
        <v>229</v>
      </c>
      <c r="P127" s="135" t="str">
        <f>IFERROR(VLOOKUP(C127,TD!$B$32:$F$36,2,0)," ")</f>
        <v>O230117</v>
      </c>
      <c r="Q127" s="135" t="str">
        <f>IFERROR(VLOOKUP(C127,TD!$B$32:$F$36,3,0)," ")</f>
        <v>4503</v>
      </c>
      <c r="R127" s="135">
        <f>IFERROR(VLOOKUP(C127,TD!$B$32:$F$36,4,0)," ")</f>
        <v>20240255</v>
      </c>
      <c r="S127" s="52" t="s">
        <v>183</v>
      </c>
      <c r="T127" s="135" t="str">
        <f>IFERROR(VLOOKUP(S127,TD!$J$33:$K$43,2,0)," ")</f>
        <v>Servicio de formación en gestión del riesgo de incendios para el personal UAECOB</v>
      </c>
      <c r="U127" s="137" t="str">
        <f t="shared" si="4"/>
        <v>07-Servicio de formación en gestión del riesgo de incendios para el personal UAECOB</v>
      </c>
      <c r="V127" s="52" t="s">
        <v>233</v>
      </c>
      <c r="W127" s="135" t="str">
        <f>IFERROR(VLOOKUP(V127,TD!$N$33:$O$45,2,0)," ")</f>
        <v>Servicio de educación informal</v>
      </c>
      <c r="X127" s="137" t="str">
        <f t="shared" si="5"/>
        <v>002_Servicio de educación informal</v>
      </c>
      <c r="Y127" s="137" t="str">
        <f t="shared" si="6"/>
        <v>07-Servicio de formación en gestión del riesgo de incendios para el personal UAECOB 002_Servicio de educación informal</v>
      </c>
      <c r="Z127" s="135" t="str">
        <f t="shared" si="7"/>
        <v>O23011745032024025507002</v>
      </c>
      <c r="AA127" s="135" t="str">
        <f>IFERROR(VLOOKUP(Y127,TD!$K$46:$L$64,2,0)," ")</f>
        <v>PM/0131/0107/45030020255</v>
      </c>
      <c r="AB127" s="55" t="s">
        <v>138</v>
      </c>
      <c r="AC127" s="136" t="s">
        <v>204</v>
      </c>
    </row>
    <row r="128" spans="2:29" s="28" customFormat="1" ht="71.5" customHeight="1" x14ac:dyDescent="0.2">
      <c r="B128" s="79">
        <v>20250118</v>
      </c>
      <c r="C128" s="51" t="s">
        <v>209</v>
      </c>
      <c r="D128" s="133" t="s">
        <v>165</v>
      </c>
      <c r="E128" s="52" t="s">
        <v>544</v>
      </c>
      <c r="F128" s="133" t="s">
        <v>415</v>
      </c>
      <c r="G128" s="133" t="s">
        <v>133</v>
      </c>
      <c r="H128" s="100">
        <v>80111600</v>
      </c>
      <c r="I128" s="134">
        <v>2</v>
      </c>
      <c r="J128" s="134">
        <v>11</v>
      </c>
      <c r="K128" s="54">
        <v>0</v>
      </c>
      <c r="L128" s="55">
        <v>46599610.200000003</v>
      </c>
      <c r="M128" s="133" t="s">
        <v>516</v>
      </c>
      <c r="N128" s="55" t="s">
        <v>113</v>
      </c>
      <c r="O128" s="52" t="s">
        <v>229</v>
      </c>
      <c r="P128" s="135" t="str">
        <f>IFERROR(VLOOKUP(C128,TD!$B$32:$F$36,2,0)," ")</f>
        <v>O230117</v>
      </c>
      <c r="Q128" s="135" t="str">
        <f>IFERROR(VLOOKUP(C128,TD!$B$32:$F$36,3,0)," ")</f>
        <v>4503</v>
      </c>
      <c r="R128" s="135">
        <f>IFERROR(VLOOKUP(C128,TD!$B$32:$F$36,4,0)," ")</f>
        <v>20240255</v>
      </c>
      <c r="S128" s="52" t="s">
        <v>183</v>
      </c>
      <c r="T128" s="135" t="str">
        <f>IFERROR(VLOOKUP(S128,TD!$J$33:$K$43,2,0)," ")</f>
        <v>Servicio de formación en gestión del riesgo de incendios para el personal UAECOB</v>
      </c>
      <c r="U128" s="137" t="str">
        <f t="shared" si="4"/>
        <v>07-Servicio de formación en gestión del riesgo de incendios para el personal UAECOB</v>
      </c>
      <c r="V128" s="52" t="s">
        <v>233</v>
      </c>
      <c r="W128" s="135" t="str">
        <f>IFERROR(VLOOKUP(V128,TD!$N$33:$O$45,2,0)," ")</f>
        <v>Servicio de educación informal</v>
      </c>
      <c r="X128" s="137" t="str">
        <f t="shared" si="5"/>
        <v>002_Servicio de educación informal</v>
      </c>
      <c r="Y128" s="137" t="str">
        <f t="shared" si="6"/>
        <v>07-Servicio de formación en gestión del riesgo de incendios para el personal UAECOB 002_Servicio de educación informal</v>
      </c>
      <c r="Z128" s="135" t="str">
        <f t="shared" si="7"/>
        <v>O23011745032024025507002</v>
      </c>
      <c r="AA128" s="135" t="str">
        <f>IFERROR(VLOOKUP(Y128,TD!$K$46:$L$64,2,0)," ")</f>
        <v>PM/0131/0107/45030020255</v>
      </c>
      <c r="AB128" s="55" t="s">
        <v>138</v>
      </c>
      <c r="AC128" s="136" t="s">
        <v>204</v>
      </c>
    </row>
    <row r="129" spans="2:29" s="28" customFormat="1" ht="71.5" customHeight="1" x14ac:dyDescent="0.2">
      <c r="B129" s="79">
        <v>20250119</v>
      </c>
      <c r="C129" s="51" t="s">
        <v>209</v>
      </c>
      <c r="D129" s="133" t="s">
        <v>165</v>
      </c>
      <c r="E129" s="52" t="s">
        <v>544</v>
      </c>
      <c r="F129" s="133" t="s">
        <v>462</v>
      </c>
      <c r="G129" s="133" t="s">
        <v>133</v>
      </c>
      <c r="H129" s="100">
        <v>80111600</v>
      </c>
      <c r="I129" s="134">
        <v>2</v>
      </c>
      <c r="J129" s="134">
        <v>11</v>
      </c>
      <c r="K129" s="54">
        <v>0</v>
      </c>
      <c r="L129" s="55">
        <v>59047054</v>
      </c>
      <c r="M129" s="133" t="s">
        <v>516</v>
      </c>
      <c r="N129" s="55" t="s">
        <v>113</v>
      </c>
      <c r="O129" s="52" t="s">
        <v>229</v>
      </c>
      <c r="P129" s="135" t="str">
        <f>IFERROR(VLOOKUP(C129,TD!$B$32:$F$36,2,0)," ")</f>
        <v>O230117</v>
      </c>
      <c r="Q129" s="135" t="str">
        <f>IFERROR(VLOOKUP(C129,TD!$B$32:$F$36,3,0)," ")</f>
        <v>4503</v>
      </c>
      <c r="R129" s="135">
        <f>IFERROR(VLOOKUP(C129,TD!$B$32:$F$36,4,0)," ")</f>
        <v>20240255</v>
      </c>
      <c r="S129" s="52" t="s">
        <v>183</v>
      </c>
      <c r="T129" s="135" t="str">
        <f>IFERROR(VLOOKUP(S129,TD!$J$33:$K$43,2,0)," ")</f>
        <v>Servicio de formación en gestión del riesgo de incendios para el personal UAECOB</v>
      </c>
      <c r="U129" s="137" t="str">
        <f t="shared" si="4"/>
        <v>07-Servicio de formación en gestión del riesgo de incendios para el personal UAECOB</v>
      </c>
      <c r="V129" s="52" t="s">
        <v>233</v>
      </c>
      <c r="W129" s="135" t="str">
        <f>IFERROR(VLOOKUP(V129,TD!$N$33:$O$45,2,0)," ")</f>
        <v>Servicio de educación informal</v>
      </c>
      <c r="X129" s="137" t="str">
        <f t="shared" si="5"/>
        <v>002_Servicio de educación informal</v>
      </c>
      <c r="Y129" s="137" t="str">
        <f t="shared" si="6"/>
        <v>07-Servicio de formación en gestión del riesgo de incendios para el personal UAECOB 002_Servicio de educación informal</v>
      </c>
      <c r="Z129" s="135" t="str">
        <f t="shared" si="7"/>
        <v>O23011745032024025507002</v>
      </c>
      <c r="AA129" s="135" t="str">
        <f>IFERROR(VLOOKUP(Y129,TD!$K$46:$L$64,2,0)," ")</f>
        <v>PM/0131/0107/45030020255</v>
      </c>
      <c r="AB129" s="55" t="s">
        <v>138</v>
      </c>
      <c r="AC129" s="136" t="s">
        <v>204</v>
      </c>
    </row>
    <row r="130" spans="2:29" s="28" customFormat="1" ht="71.5" customHeight="1" x14ac:dyDescent="0.2">
      <c r="B130" s="79">
        <v>20250120</v>
      </c>
      <c r="C130" s="51" t="s">
        <v>209</v>
      </c>
      <c r="D130" s="133" t="s">
        <v>165</v>
      </c>
      <c r="E130" s="52" t="s">
        <v>544</v>
      </c>
      <c r="F130" s="133" t="s">
        <v>416</v>
      </c>
      <c r="G130" s="133" t="s">
        <v>133</v>
      </c>
      <c r="H130" s="100">
        <v>80111600</v>
      </c>
      <c r="I130" s="134">
        <v>2</v>
      </c>
      <c r="J130" s="134">
        <v>11</v>
      </c>
      <c r="K130" s="54">
        <v>0</v>
      </c>
      <c r="L130" s="55">
        <v>43502250</v>
      </c>
      <c r="M130" s="133" t="s">
        <v>516</v>
      </c>
      <c r="N130" s="55" t="s">
        <v>113</v>
      </c>
      <c r="O130" s="52" t="s">
        <v>229</v>
      </c>
      <c r="P130" s="135" t="str">
        <f>IFERROR(VLOOKUP(C130,TD!$B$32:$F$36,2,0)," ")</f>
        <v>O230117</v>
      </c>
      <c r="Q130" s="135" t="str">
        <f>IFERROR(VLOOKUP(C130,TD!$B$32:$F$36,3,0)," ")</f>
        <v>4503</v>
      </c>
      <c r="R130" s="135">
        <f>IFERROR(VLOOKUP(C130,TD!$B$32:$F$36,4,0)," ")</f>
        <v>20240255</v>
      </c>
      <c r="S130" s="52" t="s">
        <v>183</v>
      </c>
      <c r="T130" s="135" t="str">
        <f>IFERROR(VLOOKUP(S130,TD!$J$33:$K$43,2,0)," ")</f>
        <v>Servicio de formación en gestión del riesgo de incendios para el personal UAECOB</v>
      </c>
      <c r="U130" s="137" t="str">
        <f t="shared" si="4"/>
        <v>07-Servicio de formación en gestión del riesgo de incendios para el personal UAECOB</v>
      </c>
      <c r="V130" s="52" t="s">
        <v>233</v>
      </c>
      <c r="W130" s="135" t="str">
        <f>IFERROR(VLOOKUP(V130,TD!$N$33:$O$45,2,0)," ")</f>
        <v>Servicio de educación informal</v>
      </c>
      <c r="X130" s="137" t="str">
        <f t="shared" si="5"/>
        <v>002_Servicio de educación informal</v>
      </c>
      <c r="Y130" s="137" t="str">
        <f t="shared" si="6"/>
        <v>07-Servicio de formación en gestión del riesgo de incendios para el personal UAECOB 002_Servicio de educación informal</v>
      </c>
      <c r="Z130" s="135" t="str">
        <f t="shared" si="7"/>
        <v>O23011745032024025507002</v>
      </c>
      <c r="AA130" s="135" t="str">
        <f>IFERROR(VLOOKUP(Y130,TD!$K$46:$L$64,2,0)," ")</f>
        <v>PM/0131/0107/45030020255</v>
      </c>
      <c r="AB130" s="55" t="s">
        <v>138</v>
      </c>
      <c r="AC130" s="136" t="s">
        <v>204</v>
      </c>
    </row>
    <row r="131" spans="2:29" s="28" customFormat="1" ht="71.5" customHeight="1" x14ac:dyDescent="0.2">
      <c r="B131" s="79">
        <v>20250121</v>
      </c>
      <c r="C131" s="51" t="s">
        <v>209</v>
      </c>
      <c r="D131" s="133" t="s">
        <v>165</v>
      </c>
      <c r="E131" s="52" t="s">
        <v>544</v>
      </c>
      <c r="F131" s="133" t="s">
        <v>459</v>
      </c>
      <c r="G131" s="133" t="s">
        <v>133</v>
      </c>
      <c r="H131" s="100">
        <v>80111600</v>
      </c>
      <c r="I131" s="134">
        <v>2</v>
      </c>
      <c r="J131" s="134">
        <v>11</v>
      </c>
      <c r="K131" s="54">
        <v>0</v>
      </c>
      <c r="L131" s="55">
        <v>81204200</v>
      </c>
      <c r="M131" s="133" t="s">
        <v>516</v>
      </c>
      <c r="N131" s="55" t="s">
        <v>113</v>
      </c>
      <c r="O131" s="52" t="s">
        <v>229</v>
      </c>
      <c r="P131" s="135" t="str">
        <f>IFERROR(VLOOKUP(C131,TD!$B$32:$F$36,2,0)," ")</f>
        <v>O230117</v>
      </c>
      <c r="Q131" s="135" t="str">
        <f>IFERROR(VLOOKUP(C131,TD!$B$32:$F$36,3,0)," ")</f>
        <v>4503</v>
      </c>
      <c r="R131" s="135">
        <f>IFERROR(VLOOKUP(C131,TD!$B$32:$F$36,4,0)," ")</f>
        <v>20240255</v>
      </c>
      <c r="S131" s="52" t="s">
        <v>183</v>
      </c>
      <c r="T131" s="135" t="str">
        <f>IFERROR(VLOOKUP(S131,TD!$J$33:$K$43,2,0)," ")</f>
        <v>Servicio de formación en gestión del riesgo de incendios para el personal UAECOB</v>
      </c>
      <c r="U131" s="137" t="str">
        <f t="shared" si="4"/>
        <v>07-Servicio de formación en gestión del riesgo de incendios para el personal UAECOB</v>
      </c>
      <c r="V131" s="52" t="s">
        <v>233</v>
      </c>
      <c r="W131" s="135" t="str">
        <f>IFERROR(VLOOKUP(V131,TD!$N$33:$O$45,2,0)," ")</f>
        <v>Servicio de educación informal</v>
      </c>
      <c r="X131" s="137" t="str">
        <f t="shared" si="5"/>
        <v>002_Servicio de educación informal</v>
      </c>
      <c r="Y131" s="137" t="str">
        <f t="shared" si="6"/>
        <v>07-Servicio de formación en gestión del riesgo de incendios para el personal UAECOB 002_Servicio de educación informal</v>
      </c>
      <c r="Z131" s="135" t="str">
        <f t="shared" si="7"/>
        <v>O23011745032024025507002</v>
      </c>
      <c r="AA131" s="135" t="str">
        <f>IFERROR(VLOOKUP(Y131,TD!$K$46:$L$64,2,0)," ")</f>
        <v>PM/0131/0107/45030020255</v>
      </c>
      <c r="AB131" s="55" t="s">
        <v>138</v>
      </c>
      <c r="AC131" s="136" t="s">
        <v>204</v>
      </c>
    </row>
    <row r="132" spans="2:29" s="28" customFormat="1" ht="71.5" customHeight="1" x14ac:dyDescent="0.2">
      <c r="B132" s="79">
        <v>20250122</v>
      </c>
      <c r="C132" s="51" t="s">
        <v>209</v>
      </c>
      <c r="D132" s="133" t="s">
        <v>165</v>
      </c>
      <c r="E132" s="52" t="s">
        <v>544</v>
      </c>
      <c r="F132" s="133" t="s">
        <v>460</v>
      </c>
      <c r="G132" s="133" t="s">
        <v>133</v>
      </c>
      <c r="H132" s="100">
        <v>80111600</v>
      </c>
      <c r="I132" s="134">
        <v>2</v>
      </c>
      <c r="J132" s="134">
        <v>11</v>
      </c>
      <c r="K132" s="54">
        <v>0</v>
      </c>
      <c r="L132" s="55">
        <v>87004500</v>
      </c>
      <c r="M132" s="133" t="s">
        <v>516</v>
      </c>
      <c r="N132" s="55" t="s">
        <v>113</v>
      </c>
      <c r="O132" s="52" t="s">
        <v>229</v>
      </c>
      <c r="P132" s="135" t="str">
        <f>IFERROR(VLOOKUP(C132,TD!$B$32:$F$36,2,0)," ")</f>
        <v>O230117</v>
      </c>
      <c r="Q132" s="135" t="str">
        <f>IFERROR(VLOOKUP(C132,TD!$B$32:$F$36,3,0)," ")</f>
        <v>4503</v>
      </c>
      <c r="R132" s="135">
        <f>IFERROR(VLOOKUP(C132,TD!$B$32:$F$36,4,0)," ")</f>
        <v>20240255</v>
      </c>
      <c r="S132" s="52" t="s">
        <v>183</v>
      </c>
      <c r="T132" s="135" t="str">
        <f>IFERROR(VLOOKUP(S132,TD!$J$33:$K$43,2,0)," ")</f>
        <v>Servicio de formación en gestión del riesgo de incendios para el personal UAECOB</v>
      </c>
      <c r="U132" s="137" t="str">
        <f t="shared" si="4"/>
        <v>07-Servicio de formación en gestión del riesgo de incendios para el personal UAECOB</v>
      </c>
      <c r="V132" s="52" t="s">
        <v>233</v>
      </c>
      <c r="W132" s="135" t="str">
        <f>IFERROR(VLOOKUP(V132,TD!$N$33:$O$45,2,0)," ")</f>
        <v>Servicio de educación informal</v>
      </c>
      <c r="X132" s="137" t="str">
        <f t="shared" si="5"/>
        <v>002_Servicio de educación informal</v>
      </c>
      <c r="Y132" s="137" t="str">
        <f t="shared" si="6"/>
        <v>07-Servicio de formación en gestión del riesgo de incendios para el personal UAECOB 002_Servicio de educación informal</v>
      </c>
      <c r="Z132" s="135" t="str">
        <f t="shared" si="7"/>
        <v>O23011745032024025507002</v>
      </c>
      <c r="AA132" s="135" t="str">
        <f>IFERROR(VLOOKUP(Y132,TD!$K$46:$L$64,2,0)," ")</f>
        <v>PM/0131/0107/45030020255</v>
      </c>
      <c r="AB132" s="55" t="s">
        <v>138</v>
      </c>
      <c r="AC132" s="136" t="s">
        <v>204</v>
      </c>
    </row>
    <row r="133" spans="2:29" s="28" customFormat="1" ht="71.5" customHeight="1" x14ac:dyDescent="0.2">
      <c r="B133" s="79">
        <v>20250123</v>
      </c>
      <c r="C133" s="51" t="s">
        <v>209</v>
      </c>
      <c r="D133" s="133" t="s">
        <v>165</v>
      </c>
      <c r="E133" s="52" t="s">
        <v>544</v>
      </c>
      <c r="F133" s="133" t="s">
        <v>461</v>
      </c>
      <c r="G133" s="133" t="s">
        <v>133</v>
      </c>
      <c r="H133" s="100">
        <v>80111600</v>
      </c>
      <c r="I133" s="134">
        <v>3</v>
      </c>
      <c r="J133" s="134">
        <v>10</v>
      </c>
      <c r="K133" s="54">
        <v>0</v>
      </c>
      <c r="L133" s="55">
        <v>84368000</v>
      </c>
      <c r="M133" s="133" t="s">
        <v>516</v>
      </c>
      <c r="N133" s="55" t="s">
        <v>113</v>
      </c>
      <c r="O133" s="52" t="s">
        <v>229</v>
      </c>
      <c r="P133" s="135" t="str">
        <f>IFERROR(VLOOKUP(C133,TD!$B$32:$F$36,2,0)," ")</f>
        <v>O230117</v>
      </c>
      <c r="Q133" s="135" t="str">
        <f>IFERROR(VLOOKUP(C133,TD!$B$32:$F$36,3,0)," ")</f>
        <v>4503</v>
      </c>
      <c r="R133" s="135">
        <f>IFERROR(VLOOKUP(C133,TD!$B$32:$F$36,4,0)," ")</f>
        <v>20240255</v>
      </c>
      <c r="S133" s="52" t="s">
        <v>183</v>
      </c>
      <c r="T133" s="135" t="str">
        <f>IFERROR(VLOOKUP(S133,TD!$J$33:$K$43,2,0)," ")</f>
        <v>Servicio de formación en gestión del riesgo de incendios para el personal UAECOB</v>
      </c>
      <c r="U133" s="137" t="str">
        <f t="shared" si="4"/>
        <v>07-Servicio de formación en gestión del riesgo de incendios para el personal UAECOB</v>
      </c>
      <c r="V133" s="52" t="s">
        <v>233</v>
      </c>
      <c r="W133" s="135" t="str">
        <f>IFERROR(VLOOKUP(V133,TD!$N$33:$O$45,2,0)," ")</f>
        <v>Servicio de educación informal</v>
      </c>
      <c r="X133" s="137" t="str">
        <f t="shared" si="5"/>
        <v>002_Servicio de educación informal</v>
      </c>
      <c r="Y133" s="137" t="str">
        <f t="shared" si="6"/>
        <v>07-Servicio de formación en gestión del riesgo de incendios para el personal UAECOB 002_Servicio de educación informal</v>
      </c>
      <c r="Z133" s="135" t="str">
        <f t="shared" si="7"/>
        <v>O23011745032024025507002</v>
      </c>
      <c r="AA133" s="135" t="str">
        <f>IFERROR(VLOOKUP(Y133,TD!$K$46:$L$64,2,0)," ")</f>
        <v>PM/0131/0107/45030020255</v>
      </c>
      <c r="AB133" s="55" t="s">
        <v>138</v>
      </c>
      <c r="AC133" s="136" t="s">
        <v>204</v>
      </c>
    </row>
    <row r="134" spans="2:29" s="28" customFormat="1" ht="71.5" customHeight="1" x14ac:dyDescent="0.2">
      <c r="B134" s="79">
        <v>20250124</v>
      </c>
      <c r="C134" s="51" t="s">
        <v>209</v>
      </c>
      <c r="D134" s="133" t="s">
        <v>165</v>
      </c>
      <c r="E134" s="52" t="s">
        <v>544</v>
      </c>
      <c r="F134" s="133" t="s">
        <v>465</v>
      </c>
      <c r="G134" s="133" t="s">
        <v>133</v>
      </c>
      <c r="H134" s="100">
        <v>80111600</v>
      </c>
      <c r="I134" s="134">
        <v>3</v>
      </c>
      <c r="J134" s="134">
        <v>10</v>
      </c>
      <c r="K134" s="54">
        <v>0</v>
      </c>
      <c r="L134" s="55">
        <v>68549000</v>
      </c>
      <c r="M134" s="133" t="s">
        <v>516</v>
      </c>
      <c r="N134" s="55" t="s">
        <v>113</v>
      </c>
      <c r="O134" s="52" t="s">
        <v>229</v>
      </c>
      <c r="P134" s="135" t="str">
        <f>IFERROR(VLOOKUP(C134,TD!$B$32:$F$36,2,0)," ")</f>
        <v>O230117</v>
      </c>
      <c r="Q134" s="135" t="str">
        <f>IFERROR(VLOOKUP(C134,TD!$B$32:$F$36,3,0)," ")</f>
        <v>4503</v>
      </c>
      <c r="R134" s="135">
        <f>IFERROR(VLOOKUP(C134,TD!$B$32:$F$36,4,0)," ")</f>
        <v>20240255</v>
      </c>
      <c r="S134" s="52" t="s">
        <v>183</v>
      </c>
      <c r="T134" s="135" t="str">
        <f>IFERROR(VLOOKUP(S134,TD!$J$33:$K$43,2,0)," ")</f>
        <v>Servicio de formación en gestión del riesgo de incendios para el personal UAECOB</v>
      </c>
      <c r="U134" s="137" t="str">
        <f t="shared" ref="U134:U195" si="8">CONCATENATE(S134,"-",T134)</f>
        <v>07-Servicio de formación en gestión del riesgo de incendios para el personal UAECOB</v>
      </c>
      <c r="V134" s="52" t="s">
        <v>233</v>
      </c>
      <c r="W134" s="135" t="str">
        <f>IFERROR(VLOOKUP(V134,TD!$N$33:$O$45,2,0)," ")</f>
        <v>Servicio de educación informal</v>
      </c>
      <c r="X134" s="137" t="str">
        <f t="shared" ref="X134:X195" si="9">CONCATENATE(V134,"_",W134)</f>
        <v>002_Servicio de educación informal</v>
      </c>
      <c r="Y134" s="137" t="str">
        <f t="shared" ref="Y134:Y195" si="10">CONCATENATE(U134," ",X134)</f>
        <v>07-Servicio de formación en gestión del riesgo de incendios para el personal UAECOB 002_Servicio de educación informal</v>
      </c>
      <c r="Z134" s="135" t="str">
        <f t="shared" ref="Z134:Z195" si="11">CONCATENATE(P134,Q134,R134,S134,V134)</f>
        <v>O23011745032024025507002</v>
      </c>
      <c r="AA134" s="135" t="str">
        <f>IFERROR(VLOOKUP(Y134,TD!$K$46:$L$64,2,0)," ")</f>
        <v>PM/0131/0107/45030020255</v>
      </c>
      <c r="AB134" s="55" t="s">
        <v>138</v>
      </c>
      <c r="AC134" s="136" t="s">
        <v>204</v>
      </c>
    </row>
    <row r="135" spans="2:29" s="28" customFormat="1" ht="71.5" customHeight="1" x14ac:dyDescent="0.2">
      <c r="B135" s="79">
        <v>20250125</v>
      </c>
      <c r="C135" s="51" t="s">
        <v>209</v>
      </c>
      <c r="D135" s="133" t="s">
        <v>165</v>
      </c>
      <c r="E135" s="52" t="s">
        <v>544</v>
      </c>
      <c r="F135" s="133" t="s">
        <v>466</v>
      </c>
      <c r="G135" s="133" t="s">
        <v>133</v>
      </c>
      <c r="H135" s="100">
        <v>80111600</v>
      </c>
      <c r="I135" s="134">
        <v>2</v>
      </c>
      <c r="J135" s="134">
        <v>11</v>
      </c>
      <c r="K135" s="54">
        <v>0</v>
      </c>
      <c r="L135" s="55">
        <v>59163060</v>
      </c>
      <c r="M135" s="133" t="s">
        <v>516</v>
      </c>
      <c r="N135" s="55" t="s">
        <v>113</v>
      </c>
      <c r="O135" s="52" t="s">
        <v>229</v>
      </c>
      <c r="P135" s="135" t="str">
        <f>IFERROR(VLOOKUP(C135,TD!$B$32:$F$36,2,0)," ")</f>
        <v>O230117</v>
      </c>
      <c r="Q135" s="135" t="str">
        <f>IFERROR(VLOOKUP(C135,TD!$B$32:$F$36,3,0)," ")</f>
        <v>4503</v>
      </c>
      <c r="R135" s="135">
        <f>IFERROR(VLOOKUP(C135,TD!$B$32:$F$36,4,0)," ")</f>
        <v>20240255</v>
      </c>
      <c r="S135" s="52" t="s">
        <v>183</v>
      </c>
      <c r="T135" s="135" t="str">
        <f>IFERROR(VLOOKUP(S135,TD!$J$33:$K$43,2,0)," ")</f>
        <v>Servicio de formación en gestión del riesgo de incendios para el personal UAECOB</v>
      </c>
      <c r="U135" s="137" t="str">
        <f t="shared" si="8"/>
        <v>07-Servicio de formación en gestión del riesgo de incendios para el personal UAECOB</v>
      </c>
      <c r="V135" s="52" t="s">
        <v>233</v>
      </c>
      <c r="W135" s="135" t="str">
        <f>IFERROR(VLOOKUP(V135,TD!$N$33:$O$45,2,0)," ")</f>
        <v>Servicio de educación informal</v>
      </c>
      <c r="X135" s="137" t="str">
        <f t="shared" si="9"/>
        <v>002_Servicio de educación informal</v>
      </c>
      <c r="Y135" s="137" t="str">
        <f t="shared" si="10"/>
        <v>07-Servicio de formación en gestión del riesgo de incendios para el personal UAECOB 002_Servicio de educación informal</v>
      </c>
      <c r="Z135" s="135" t="str">
        <f t="shared" si="11"/>
        <v>O23011745032024025507002</v>
      </c>
      <c r="AA135" s="135" t="str">
        <f>IFERROR(VLOOKUP(Y135,TD!$K$46:$L$64,2,0)," ")</f>
        <v>PM/0131/0107/45030020255</v>
      </c>
      <c r="AB135" s="55" t="s">
        <v>138</v>
      </c>
      <c r="AC135" s="136" t="s">
        <v>204</v>
      </c>
    </row>
    <row r="136" spans="2:29" s="28" customFormat="1" ht="71.5" customHeight="1" x14ac:dyDescent="0.2">
      <c r="B136" s="79">
        <v>20250126</v>
      </c>
      <c r="C136" s="51" t="s">
        <v>209</v>
      </c>
      <c r="D136" s="133" t="s">
        <v>165</v>
      </c>
      <c r="E136" s="52" t="s">
        <v>544</v>
      </c>
      <c r="F136" s="133" t="s">
        <v>467</v>
      </c>
      <c r="G136" s="133" t="s">
        <v>133</v>
      </c>
      <c r="H136" s="100">
        <v>80111600</v>
      </c>
      <c r="I136" s="134">
        <v>3</v>
      </c>
      <c r="J136" s="134">
        <v>10</v>
      </c>
      <c r="K136" s="54">
        <v>0</v>
      </c>
      <c r="L136" s="55">
        <v>68549000</v>
      </c>
      <c r="M136" s="133" t="s">
        <v>516</v>
      </c>
      <c r="N136" s="55" t="s">
        <v>113</v>
      </c>
      <c r="O136" s="52" t="s">
        <v>229</v>
      </c>
      <c r="P136" s="135" t="str">
        <f>IFERROR(VLOOKUP(C136,TD!$B$32:$F$36,2,0)," ")</f>
        <v>O230117</v>
      </c>
      <c r="Q136" s="135" t="str">
        <f>IFERROR(VLOOKUP(C136,TD!$B$32:$F$36,3,0)," ")</f>
        <v>4503</v>
      </c>
      <c r="R136" s="135">
        <f>IFERROR(VLOOKUP(C136,TD!$B$32:$F$36,4,0)," ")</f>
        <v>20240255</v>
      </c>
      <c r="S136" s="52" t="s">
        <v>183</v>
      </c>
      <c r="T136" s="135" t="str">
        <f>IFERROR(VLOOKUP(S136,TD!$J$33:$K$43,2,0)," ")</f>
        <v>Servicio de formación en gestión del riesgo de incendios para el personal UAECOB</v>
      </c>
      <c r="U136" s="137" t="str">
        <f t="shared" si="8"/>
        <v>07-Servicio de formación en gestión del riesgo de incendios para el personal UAECOB</v>
      </c>
      <c r="V136" s="52" t="s">
        <v>233</v>
      </c>
      <c r="W136" s="135" t="str">
        <f>IFERROR(VLOOKUP(V136,TD!$N$33:$O$45,2,0)," ")</f>
        <v>Servicio de educación informal</v>
      </c>
      <c r="X136" s="137" t="str">
        <f t="shared" si="9"/>
        <v>002_Servicio de educación informal</v>
      </c>
      <c r="Y136" s="137" t="str">
        <f t="shared" si="10"/>
        <v>07-Servicio de formación en gestión del riesgo de incendios para el personal UAECOB 002_Servicio de educación informal</v>
      </c>
      <c r="Z136" s="135" t="str">
        <f t="shared" si="11"/>
        <v>O23011745032024025507002</v>
      </c>
      <c r="AA136" s="135" t="str">
        <f>IFERROR(VLOOKUP(Y136,TD!$K$46:$L$64,2,0)," ")</f>
        <v>PM/0131/0107/45030020255</v>
      </c>
      <c r="AB136" s="55" t="s">
        <v>138</v>
      </c>
      <c r="AC136" s="136" t="s">
        <v>204</v>
      </c>
    </row>
    <row r="137" spans="2:29" s="28" customFormat="1" ht="71.5" customHeight="1" x14ac:dyDescent="0.2">
      <c r="B137" s="79">
        <v>20250127</v>
      </c>
      <c r="C137" s="51" t="s">
        <v>209</v>
      </c>
      <c r="D137" s="133" t="s">
        <v>165</v>
      </c>
      <c r="E137" s="52" t="s">
        <v>544</v>
      </c>
      <c r="F137" s="133" t="s">
        <v>468</v>
      </c>
      <c r="G137" s="133" t="s">
        <v>133</v>
      </c>
      <c r="H137" s="100">
        <v>80111600</v>
      </c>
      <c r="I137" s="134">
        <v>3</v>
      </c>
      <c r="J137" s="134">
        <v>10</v>
      </c>
      <c r="K137" s="54">
        <v>0</v>
      </c>
      <c r="L137" s="55">
        <v>57697166</v>
      </c>
      <c r="M137" s="133" t="s">
        <v>516</v>
      </c>
      <c r="N137" s="55" t="s">
        <v>113</v>
      </c>
      <c r="O137" s="52" t="s">
        <v>229</v>
      </c>
      <c r="P137" s="135" t="str">
        <f>IFERROR(VLOOKUP(C137,TD!$B$32:$F$36,2,0)," ")</f>
        <v>O230117</v>
      </c>
      <c r="Q137" s="135" t="str">
        <f>IFERROR(VLOOKUP(C137,TD!$B$32:$F$36,3,0)," ")</f>
        <v>4503</v>
      </c>
      <c r="R137" s="135">
        <f>IFERROR(VLOOKUP(C137,TD!$B$32:$F$36,4,0)," ")</f>
        <v>20240255</v>
      </c>
      <c r="S137" s="52" t="s">
        <v>183</v>
      </c>
      <c r="T137" s="135" t="str">
        <f>IFERROR(VLOOKUP(S137,TD!$J$33:$K$43,2,0)," ")</f>
        <v>Servicio de formación en gestión del riesgo de incendios para el personal UAECOB</v>
      </c>
      <c r="U137" s="137" t="str">
        <f t="shared" si="8"/>
        <v>07-Servicio de formación en gestión del riesgo de incendios para el personal UAECOB</v>
      </c>
      <c r="V137" s="52" t="s">
        <v>233</v>
      </c>
      <c r="W137" s="135" t="str">
        <f>IFERROR(VLOOKUP(V137,TD!$N$33:$O$45,2,0)," ")</f>
        <v>Servicio de educación informal</v>
      </c>
      <c r="X137" s="137" t="str">
        <f t="shared" si="9"/>
        <v>002_Servicio de educación informal</v>
      </c>
      <c r="Y137" s="137" t="str">
        <f t="shared" si="10"/>
        <v>07-Servicio de formación en gestión del riesgo de incendios para el personal UAECOB 002_Servicio de educación informal</v>
      </c>
      <c r="Z137" s="135" t="str">
        <f t="shared" si="11"/>
        <v>O23011745032024025507002</v>
      </c>
      <c r="AA137" s="135" t="str">
        <f>IFERROR(VLOOKUP(Y137,TD!$K$46:$L$64,2,0)," ")</f>
        <v>PM/0131/0107/45030020255</v>
      </c>
      <c r="AB137" s="55" t="s">
        <v>138</v>
      </c>
      <c r="AC137" s="136" t="s">
        <v>204</v>
      </c>
    </row>
    <row r="138" spans="2:29" s="28" customFormat="1" ht="71.5" customHeight="1" x14ac:dyDescent="0.2">
      <c r="B138" s="79">
        <v>20250128</v>
      </c>
      <c r="C138" s="51" t="s">
        <v>209</v>
      </c>
      <c r="D138" s="133" t="s">
        <v>165</v>
      </c>
      <c r="E138" s="52" t="s">
        <v>544</v>
      </c>
      <c r="F138" s="133" t="s">
        <v>468</v>
      </c>
      <c r="G138" s="133" t="s">
        <v>133</v>
      </c>
      <c r="H138" s="100">
        <v>80111600</v>
      </c>
      <c r="I138" s="134">
        <v>3</v>
      </c>
      <c r="J138" s="134">
        <v>10</v>
      </c>
      <c r="K138" s="54">
        <v>0</v>
      </c>
      <c r="L138" s="55">
        <v>57697166</v>
      </c>
      <c r="M138" s="133" t="s">
        <v>516</v>
      </c>
      <c r="N138" s="55" t="s">
        <v>113</v>
      </c>
      <c r="O138" s="52" t="s">
        <v>229</v>
      </c>
      <c r="P138" s="135" t="str">
        <f>IFERROR(VLOOKUP(C138,TD!$B$32:$F$36,2,0)," ")</f>
        <v>O230117</v>
      </c>
      <c r="Q138" s="135" t="str">
        <f>IFERROR(VLOOKUP(C138,TD!$B$32:$F$36,3,0)," ")</f>
        <v>4503</v>
      </c>
      <c r="R138" s="135">
        <f>IFERROR(VLOOKUP(C138,TD!$B$32:$F$36,4,0)," ")</f>
        <v>20240255</v>
      </c>
      <c r="S138" s="52" t="s">
        <v>183</v>
      </c>
      <c r="T138" s="135" t="str">
        <f>IFERROR(VLOOKUP(S138,TD!$J$33:$K$43,2,0)," ")</f>
        <v>Servicio de formación en gestión del riesgo de incendios para el personal UAECOB</v>
      </c>
      <c r="U138" s="137" t="str">
        <f t="shared" si="8"/>
        <v>07-Servicio de formación en gestión del riesgo de incendios para el personal UAECOB</v>
      </c>
      <c r="V138" s="52" t="s">
        <v>233</v>
      </c>
      <c r="W138" s="135" t="str">
        <f>IFERROR(VLOOKUP(V138,TD!$N$33:$O$45,2,0)," ")</f>
        <v>Servicio de educación informal</v>
      </c>
      <c r="X138" s="137" t="str">
        <f t="shared" si="9"/>
        <v>002_Servicio de educación informal</v>
      </c>
      <c r="Y138" s="137" t="str">
        <f t="shared" si="10"/>
        <v>07-Servicio de formación en gestión del riesgo de incendios para el personal UAECOB 002_Servicio de educación informal</v>
      </c>
      <c r="Z138" s="135" t="str">
        <f t="shared" si="11"/>
        <v>O23011745032024025507002</v>
      </c>
      <c r="AA138" s="135" t="str">
        <f>IFERROR(VLOOKUP(Y138,TD!$K$46:$L$64,2,0)," ")</f>
        <v>PM/0131/0107/45030020255</v>
      </c>
      <c r="AB138" s="55" t="s">
        <v>138</v>
      </c>
      <c r="AC138" s="136" t="s">
        <v>204</v>
      </c>
    </row>
    <row r="139" spans="2:29" s="28" customFormat="1" ht="71.5" customHeight="1" x14ac:dyDescent="0.2">
      <c r="B139" s="79">
        <v>20250129</v>
      </c>
      <c r="C139" s="51" t="s">
        <v>209</v>
      </c>
      <c r="D139" s="133" t="s">
        <v>165</v>
      </c>
      <c r="E139" s="52" t="s">
        <v>544</v>
      </c>
      <c r="F139" s="133" t="s">
        <v>469</v>
      </c>
      <c r="G139" s="133" t="s">
        <v>133</v>
      </c>
      <c r="H139" s="100">
        <v>80111600</v>
      </c>
      <c r="I139" s="134">
        <v>4</v>
      </c>
      <c r="J139" s="134">
        <v>9</v>
      </c>
      <c r="K139" s="54">
        <v>0</v>
      </c>
      <c r="L139" s="55">
        <v>75931200</v>
      </c>
      <c r="M139" s="133" t="s">
        <v>516</v>
      </c>
      <c r="N139" s="55" t="s">
        <v>113</v>
      </c>
      <c r="O139" s="52" t="s">
        <v>229</v>
      </c>
      <c r="P139" s="135" t="str">
        <f>IFERROR(VLOOKUP(C139,TD!$B$32:$F$36,2,0)," ")</f>
        <v>O230117</v>
      </c>
      <c r="Q139" s="135" t="str">
        <f>IFERROR(VLOOKUP(C139,TD!$B$32:$F$36,3,0)," ")</f>
        <v>4503</v>
      </c>
      <c r="R139" s="135">
        <f>IFERROR(VLOOKUP(C139,TD!$B$32:$F$36,4,0)," ")</f>
        <v>20240255</v>
      </c>
      <c r="S139" s="52" t="s">
        <v>183</v>
      </c>
      <c r="T139" s="135" t="str">
        <f>IFERROR(VLOOKUP(S139,TD!$J$33:$K$43,2,0)," ")</f>
        <v>Servicio de formación en gestión del riesgo de incendios para el personal UAECOB</v>
      </c>
      <c r="U139" s="137" t="str">
        <f t="shared" si="8"/>
        <v>07-Servicio de formación en gestión del riesgo de incendios para el personal UAECOB</v>
      </c>
      <c r="V139" s="52" t="s">
        <v>233</v>
      </c>
      <c r="W139" s="135" t="str">
        <f>IFERROR(VLOOKUP(V139,TD!$N$33:$O$45,2,0)," ")</f>
        <v>Servicio de educación informal</v>
      </c>
      <c r="X139" s="137" t="str">
        <f t="shared" si="9"/>
        <v>002_Servicio de educación informal</v>
      </c>
      <c r="Y139" s="137" t="str">
        <f t="shared" si="10"/>
        <v>07-Servicio de formación en gestión del riesgo de incendios para el personal UAECOB 002_Servicio de educación informal</v>
      </c>
      <c r="Z139" s="135" t="str">
        <f t="shared" si="11"/>
        <v>O23011745032024025507002</v>
      </c>
      <c r="AA139" s="135" t="str">
        <f>IFERROR(VLOOKUP(Y139,TD!$K$46:$L$64,2,0)," ")</f>
        <v>PM/0131/0107/45030020255</v>
      </c>
      <c r="AB139" s="55" t="s">
        <v>138</v>
      </c>
      <c r="AC139" s="136" t="s">
        <v>204</v>
      </c>
    </row>
    <row r="140" spans="2:29" s="28" customFormat="1" ht="71.5" customHeight="1" x14ac:dyDescent="0.2">
      <c r="B140" s="79">
        <v>20250130</v>
      </c>
      <c r="C140" s="51" t="s">
        <v>209</v>
      </c>
      <c r="D140" s="133" t="s">
        <v>165</v>
      </c>
      <c r="E140" s="52" t="s">
        <v>544</v>
      </c>
      <c r="F140" s="133" t="s">
        <v>545</v>
      </c>
      <c r="G140" s="133" t="s">
        <v>133</v>
      </c>
      <c r="H140" s="100">
        <v>80111600</v>
      </c>
      <c r="I140" s="134">
        <v>2</v>
      </c>
      <c r="J140" s="134">
        <v>11</v>
      </c>
      <c r="K140" s="54">
        <v>0</v>
      </c>
      <c r="L140" s="55">
        <v>30045554</v>
      </c>
      <c r="M140" s="133" t="s">
        <v>516</v>
      </c>
      <c r="N140" s="55" t="s">
        <v>113</v>
      </c>
      <c r="O140" s="52" t="s">
        <v>229</v>
      </c>
      <c r="P140" s="135" t="str">
        <f>IFERROR(VLOOKUP(C140,TD!$B$32:$F$36,2,0)," ")</f>
        <v>O230117</v>
      </c>
      <c r="Q140" s="135" t="str">
        <f>IFERROR(VLOOKUP(C140,TD!$B$32:$F$36,3,0)," ")</f>
        <v>4503</v>
      </c>
      <c r="R140" s="135">
        <f>IFERROR(VLOOKUP(C140,TD!$B$32:$F$36,4,0)," ")</f>
        <v>20240255</v>
      </c>
      <c r="S140" s="52" t="s">
        <v>183</v>
      </c>
      <c r="T140" s="135" t="str">
        <f>IFERROR(VLOOKUP(S140,TD!$J$33:$K$43,2,0)," ")</f>
        <v>Servicio de formación en gestión del riesgo de incendios para el personal UAECOB</v>
      </c>
      <c r="U140" s="137" t="str">
        <f t="shared" si="8"/>
        <v>07-Servicio de formación en gestión del riesgo de incendios para el personal UAECOB</v>
      </c>
      <c r="V140" s="52" t="s">
        <v>233</v>
      </c>
      <c r="W140" s="135" t="str">
        <f>IFERROR(VLOOKUP(V140,TD!$N$33:$O$45,2,0)," ")</f>
        <v>Servicio de educación informal</v>
      </c>
      <c r="X140" s="137" t="str">
        <f t="shared" si="9"/>
        <v>002_Servicio de educación informal</v>
      </c>
      <c r="Y140" s="137" t="str">
        <f t="shared" si="10"/>
        <v>07-Servicio de formación en gestión del riesgo de incendios para el personal UAECOB 002_Servicio de educación informal</v>
      </c>
      <c r="Z140" s="135" t="str">
        <f t="shared" si="11"/>
        <v>O23011745032024025507002</v>
      </c>
      <c r="AA140" s="135" t="str">
        <f>IFERROR(VLOOKUP(Y140,TD!$K$46:$L$64,2,0)," ")</f>
        <v>PM/0131/0107/45030020255</v>
      </c>
      <c r="AB140" s="55" t="s">
        <v>138</v>
      </c>
      <c r="AC140" s="136" t="s">
        <v>204</v>
      </c>
    </row>
    <row r="141" spans="2:29" s="28" customFormat="1" ht="71.5" customHeight="1" x14ac:dyDescent="0.2">
      <c r="B141" s="79">
        <v>20250131</v>
      </c>
      <c r="C141" s="51" t="s">
        <v>209</v>
      </c>
      <c r="D141" s="133" t="s">
        <v>165</v>
      </c>
      <c r="E141" s="52" t="s">
        <v>544</v>
      </c>
      <c r="F141" s="133" t="s">
        <v>479</v>
      </c>
      <c r="G141" s="133" t="s">
        <v>133</v>
      </c>
      <c r="H141" s="100">
        <v>80111600</v>
      </c>
      <c r="I141" s="134">
        <v>3</v>
      </c>
      <c r="J141" s="134">
        <v>10</v>
      </c>
      <c r="K141" s="54">
        <v>0</v>
      </c>
      <c r="L141" s="55">
        <v>39547500</v>
      </c>
      <c r="M141" s="133" t="s">
        <v>516</v>
      </c>
      <c r="N141" s="55" t="s">
        <v>113</v>
      </c>
      <c r="O141" s="52" t="s">
        <v>229</v>
      </c>
      <c r="P141" s="135" t="str">
        <f>IFERROR(VLOOKUP(C141,TD!$B$32:$F$36,2,0)," ")</f>
        <v>O230117</v>
      </c>
      <c r="Q141" s="135" t="str">
        <f>IFERROR(VLOOKUP(C141,TD!$B$32:$F$36,3,0)," ")</f>
        <v>4503</v>
      </c>
      <c r="R141" s="135">
        <f>IFERROR(VLOOKUP(C141,TD!$B$32:$F$36,4,0)," ")</f>
        <v>20240255</v>
      </c>
      <c r="S141" s="52" t="s">
        <v>183</v>
      </c>
      <c r="T141" s="135" t="str">
        <f>IFERROR(VLOOKUP(S141,TD!$J$33:$K$43,2,0)," ")</f>
        <v>Servicio de formación en gestión del riesgo de incendios para el personal UAECOB</v>
      </c>
      <c r="U141" s="137" t="str">
        <f t="shared" si="8"/>
        <v>07-Servicio de formación en gestión del riesgo de incendios para el personal UAECOB</v>
      </c>
      <c r="V141" s="52" t="s">
        <v>233</v>
      </c>
      <c r="W141" s="135" t="str">
        <f>IFERROR(VLOOKUP(V141,TD!$N$33:$O$45,2,0)," ")</f>
        <v>Servicio de educación informal</v>
      </c>
      <c r="X141" s="137" t="str">
        <f t="shared" si="9"/>
        <v>002_Servicio de educación informal</v>
      </c>
      <c r="Y141" s="137" t="str">
        <f t="shared" si="10"/>
        <v>07-Servicio de formación en gestión del riesgo de incendios para el personal UAECOB 002_Servicio de educación informal</v>
      </c>
      <c r="Z141" s="135" t="str">
        <f t="shared" si="11"/>
        <v>O23011745032024025507002</v>
      </c>
      <c r="AA141" s="135" t="str">
        <f>IFERROR(VLOOKUP(Y141,TD!$K$46:$L$64,2,0)," ")</f>
        <v>PM/0131/0107/45030020255</v>
      </c>
      <c r="AB141" s="55" t="s">
        <v>138</v>
      </c>
      <c r="AC141" s="136" t="s">
        <v>204</v>
      </c>
    </row>
    <row r="142" spans="2:29" s="28" customFormat="1" ht="71.5" customHeight="1" x14ac:dyDescent="0.2">
      <c r="B142" s="79">
        <v>20250132</v>
      </c>
      <c r="C142" s="51" t="s">
        <v>209</v>
      </c>
      <c r="D142" s="133" t="s">
        <v>165</v>
      </c>
      <c r="E142" s="52" t="s">
        <v>544</v>
      </c>
      <c r="F142" s="133" t="s">
        <v>480</v>
      </c>
      <c r="G142" s="133" t="s">
        <v>133</v>
      </c>
      <c r="H142" s="100">
        <v>80111600</v>
      </c>
      <c r="I142" s="134">
        <v>2</v>
      </c>
      <c r="J142" s="134">
        <v>11</v>
      </c>
      <c r="K142" s="54">
        <v>0</v>
      </c>
      <c r="L142" s="55">
        <v>75403900</v>
      </c>
      <c r="M142" s="133" t="s">
        <v>516</v>
      </c>
      <c r="N142" s="55" t="s">
        <v>113</v>
      </c>
      <c r="O142" s="52" t="s">
        <v>229</v>
      </c>
      <c r="P142" s="135" t="str">
        <f>IFERROR(VLOOKUP(C142,TD!$B$32:$F$36,2,0)," ")</f>
        <v>O230117</v>
      </c>
      <c r="Q142" s="135" t="str">
        <f>IFERROR(VLOOKUP(C142,TD!$B$32:$F$36,3,0)," ")</f>
        <v>4503</v>
      </c>
      <c r="R142" s="135">
        <f>IFERROR(VLOOKUP(C142,TD!$B$32:$F$36,4,0)," ")</f>
        <v>20240255</v>
      </c>
      <c r="S142" s="52" t="s">
        <v>183</v>
      </c>
      <c r="T142" s="135" t="str">
        <f>IFERROR(VLOOKUP(S142,TD!$J$33:$K$43,2,0)," ")</f>
        <v>Servicio de formación en gestión del riesgo de incendios para el personal UAECOB</v>
      </c>
      <c r="U142" s="137" t="str">
        <f t="shared" si="8"/>
        <v>07-Servicio de formación en gestión del riesgo de incendios para el personal UAECOB</v>
      </c>
      <c r="V142" s="52" t="s">
        <v>233</v>
      </c>
      <c r="W142" s="135" t="str">
        <f>IFERROR(VLOOKUP(V142,TD!$N$33:$O$45,2,0)," ")</f>
        <v>Servicio de educación informal</v>
      </c>
      <c r="X142" s="137" t="str">
        <f t="shared" si="9"/>
        <v>002_Servicio de educación informal</v>
      </c>
      <c r="Y142" s="137" t="str">
        <f t="shared" si="10"/>
        <v>07-Servicio de formación en gestión del riesgo de incendios para el personal UAECOB 002_Servicio de educación informal</v>
      </c>
      <c r="Z142" s="135" t="str">
        <f t="shared" si="11"/>
        <v>O23011745032024025507002</v>
      </c>
      <c r="AA142" s="135" t="str">
        <f>IFERROR(VLOOKUP(Y142,TD!$K$46:$L$64,2,0)," ")</f>
        <v>PM/0131/0107/45030020255</v>
      </c>
      <c r="AB142" s="55" t="s">
        <v>138</v>
      </c>
      <c r="AC142" s="136" t="s">
        <v>204</v>
      </c>
    </row>
    <row r="143" spans="2:29" s="28" customFormat="1" ht="71.5" customHeight="1" x14ac:dyDescent="0.2">
      <c r="B143" s="79">
        <v>20250133</v>
      </c>
      <c r="C143" s="51" t="s">
        <v>209</v>
      </c>
      <c r="D143" s="133" t="s">
        <v>165</v>
      </c>
      <c r="E143" s="52" t="s">
        <v>544</v>
      </c>
      <c r="F143" s="133" t="s">
        <v>491</v>
      </c>
      <c r="G143" s="133" t="s">
        <v>133</v>
      </c>
      <c r="H143" s="100">
        <v>80111600</v>
      </c>
      <c r="I143" s="134">
        <v>3</v>
      </c>
      <c r="J143" s="134">
        <v>10</v>
      </c>
      <c r="K143" s="54">
        <v>0</v>
      </c>
      <c r="L143" s="55">
        <v>73822000</v>
      </c>
      <c r="M143" s="133" t="s">
        <v>516</v>
      </c>
      <c r="N143" s="55" t="s">
        <v>113</v>
      </c>
      <c r="O143" s="52" t="s">
        <v>229</v>
      </c>
      <c r="P143" s="135" t="str">
        <f>IFERROR(VLOOKUP(C143,TD!$B$32:$F$36,2,0)," ")</f>
        <v>O230117</v>
      </c>
      <c r="Q143" s="135" t="str">
        <f>IFERROR(VLOOKUP(C143,TD!$B$32:$F$36,3,0)," ")</f>
        <v>4503</v>
      </c>
      <c r="R143" s="135">
        <f>IFERROR(VLOOKUP(C143,TD!$B$32:$F$36,4,0)," ")</f>
        <v>20240255</v>
      </c>
      <c r="S143" s="52" t="s">
        <v>183</v>
      </c>
      <c r="T143" s="135" t="str">
        <f>IFERROR(VLOOKUP(S143,TD!$J$33:$K$43,2,0)," ")</f>
        <v>Servicio de formación en gestión del riesgo de incendios para el personal UAECOB</v>
      </c>
      <c r="U143" s="137" t="str">
        <f t="shared" si="8"/>
        <v>07-Servicio de formación en gestión del riesgo de incendios para el personal UAECOB</v>
      </c>
      <c r="V143" s="52" t="s">
        <v>233</v>
      </c>
      <c r="W143" s="135" t="str">
        <f>IFERROR(VLOOKUP(V143,TD!$N$33:$O$45,2,0)," ")</f>
        <v>Servicio de educación informal</v>
      </c>
      <c r="X143" s="137" t="str">
        <f t="shared" si="9"/>
        <v>002_Servicio de educación informal</v>
      </c>
      <c r="Y143" s="137" t="str">
        <f t="shared" si="10"/>
        <v>07-Servicio de formación en gestión del riesgo de incendios para el personal UAECOB 002_Servicio de educación informal</v>
      </c>
      <c r="Z143" s="135" t="str">
        <f t="shared" si="11"/>
        <v>O23011745032024025507002</v>
      </c>
      <c r="AA143" s="135" t="str">
        <f>IFERROR(VLOOKUP(Y143,TD!$K$46:$L$64,2,0)," ")</f>
        <v>PM/0131/0107/45030020255</v>
      </c>
      <c r="AB143" s="55" t="s">
        <v>138</v>
      </c>
      <c r="AC143" s="136" t="s">
        <v>204</v>
      </c>
    </row>
    <row r="144" spans="2:29" s="28" customFormat="1" ht="71.5" customHeight="1" x14ac:dyDescent="0.2">
      <c r="B144" s="79">
        <v>20250134</v>
      </c>
      <c r="C144" s="51" t="s">
        <v>209</v>
      </c>
      <c r="D144" s="133" t="s">
        <v>165</v>
      </c>
      <c r="E144" s="52" t="s">
        <v>544</v>
      </c>
      <c r="F144" s="133" t="s">
        <v>405</v>
      </c>
      <c r="G144" s="133" t="s">
        <v>133</v>
      </c>
      <c r="H144" s="100">
        <v>80111600</v>
      </c>
      <c r="I144" s="134">
        <v>2</v>
      </c>
      <c r="J144" s="134">
        <v>11</v>
      </c>
      <c r="K144" s="54">
        <v>0</v>
      </c>
      <c r="L144" s="55">
        <v>50520613</v>
      </c>
      <c r="M144" s="133" t="s">
        <v>516</v>
      </c>
      <c r="N144" s="55" t="s">
        <v>113</v>
      </c>
      <c r="O144" s="52" t="s">
        <v>229</v>
      </c>
      <c r="P144" s="135" t="str">
        <f>IFERROR(VLOOKUP(C144,TD!$B$32:$F$36,2,0)," ")</f>
        <v>O230117</v>
      </c>
      <c r="Q144" s="135" t="str">
        <f>IFERROR(VLOOKUP(C144,TD!$B$32:$F$36,3,0)," ")</f>
        <v>4503</v>
      </c>
      <c r="R144" s="135">
        <f>IFERROR(VLOOKUP(C144,TD!$B$32:$F$36,4,0)," ")</f>
        <v>20240255</v>
      </c>
      <c r="S144" s="52" t="s">
        <v>183</v>
      </c>
      <c r="T144" s="135" t="str">
        <f>IFERROR(VLOOKUP(S144,TD!$J$33:$K$43,2,0)," ")</f>
        <v>Servicio de formación en gestión del riesgo de incendios para el personal UAECOB</v>
      </c>
      <c r="U144" s="137" t="str">
        <f t="shared" si="8"/>
        <v>07-Servicio de formación en gestión del riesgo de incendios para el personal UAECOB</v>
      </c>
      <c r="V144" s="52" t="s">
        <v>233</v>
      </c>
      <c r="W144" s="135" t="str">
        <f>IFERROR(VLOOKUP(V144,TD!$N$33:$O$45,2,0)," ")</f>
        <v>Servicio de educación informal</v>
      </c>
      <c r="X144" s="137" t="str">
        <f t="shared" si="9"/>
        <v>002_Servicio de educación informal</v>
      </c>
      <c r="Y144" s="137" t="str">
        <f t="shared" si="10"/>
        <v>07-Servicio de formación en gestión del riesgo de incendios para el personal UAECOB 002_Servicio de educación informal</v>
      </c>
      <c r="Z144" s="135" t="str">
        <f t="shared" si="11"/>
        <v>O23011745032024025507002</v>
      </c>
      <c r="AA144" s="135" t="str">
        <f>IFERROR(VLOOKUP(Y144,TD!$K$46:$L$64,2,0)," ")</f>
        <v>PM/0131/0107/45030020255</v>
      </c>
      <c r="AB144" s="55" t="s">
        <v>138</v>
      </c>
      <c r="AC144" s="136" t="s">
        <v>204</v>
      </c>
    </row>
    <row r="145" spans="2:29" s="28" customFormat="1" ht="71.5" customHeight="1" x14ac:dyDescent="0.2">
      <c r="B145" s="79">
        <v>20250135</v>
      </c>
      <c r="C145" s="51" t="s">
        <v>209</v>
      </c>
      <c r="D145" s="133" t="s">
        <v>165</v>
      </c>
      <c r="E145" s="52" t="s">
        <v>544</v>
      </c>
      <c r="F145" s="133" t="s">
        <v>492</v>
      </c>
      <c r="G145" s="133" t="s">
        <v>133</v>
      </c>
      <c r="H145" s="100">
        <v>80111600</v>
      </c>
      <c r="I145" s="134">
        <v>3</v>
      </c>
      <c r="J145" s="134">
        <v>10</v>
      </c>
      <c r="K145" s="54">
        <v>0</v>
      </c>
      <c r="L145" s="55">
        <v>52730000</v>
      </c>
      <c r="M145" s="133" t="s">
        <v>516</v>
      </c>
      <c r="N145" s="55" t="s">
        <v>113</v>
      </c>
      <c r="O145" s="52" t="s">
        <v>229</v>
      </c>
      <c r="P145" s="135" t="str">
        <f>IFERROR(VLOOKUP(C145,TD!$B$32:$F$36,2,0)," ")</f>
        <v>O230117</v>
      </c>
      <c r="Q145" s="135" t="str">
        <f>IFERROR(VLOOKUP(C145,TD!$B$32:$F$36,3,0)," ")</f>
        <v>4503</v>
      </c>
      <c r="R145" s="135">
        <f>IFERROR(VLOOKUP(C145,TD!$B$32:$F$36,4,0)," ")</f>
        <v>20240255</v>
      </c>
      <c r="S145" s="52" t="s">
        <v>183</v>
      </c>
      <c r="T145" s="135" t="str">
        <f>IFERROR(VLOOKUP(S145,TD!$J$33:$K$43,2,0)," ")</f>
        <v>Servicio de formación en gestión del riesgo de incendios para el personal UAECOB</v>
      </c>
      <c r="U145" s="137" t="str">
        <f t="shared" si="8"/>
        <v>07-Servicio de formación en gestión del riesgo de incendios para el personal UAECOB</v>
      </c>
      <c r="V145" s="52" t="s">
        <v>233</v>
      </c>
      <c r="W145" s="135" t="str">
        <f>IFERROR(VLOOKUP(V145,TD!$N$33:$O$45,2,0)," ")</f>
        <v>Servicio de educación informal</v>
      </c>
      <c r="X145" s="137" t="str">
        <f t="shared" si="9"/>
        <v>002_Servicio de educación informal</v>
      </c>
      <c r="Y145" s="137" t="str">
        <f t="shared" si="10"/>
        <v>07-Servicio de formación en gestión del riesgo de incendios para el personal UAECOB 002_Servicio de educación informal</v>
      </c>
      <c r="Z145" s="135" t="str">
        <f t="shared" si="11"/>
        <v>O23011745032024025507002</v>
      </c>
      <c r="AA145" s="135" t="str">
        <f>IFERROR(VLOOKUP(Y145,TD!$K$46:$L$64,2,0)," ")</f>
        <v>PM/0131/0107/45030020255</v>
      </c>
      <c r="AB145" s="55" t="s">
        <v>138</v>
      </c>
      <c r="AC145" s="136" t="s">
        <v>204</v>
      </c>
    </row>
    <row r="146" spans="2:29" s="28" customFormat="1" ht="71.5" customHeight="1" x14ac:dyDescent="0.2">
      <c r="B146" s="79">
        <v>20250136</v>
      </c>
      <c r="C146" s="51" t="s">
        <v>209</v>
      </c>
      <c r="D146" s="133" t="s">
        <v>165</v>
      </c>
      <c r="E146" s="52" t="s">
        <v>544</v>
      </c>
      <c r="F146" s="133" t="s">
        <v>494</v>
      </c>
      <c r="G146" s="133" t="s">
        <v>133</v>
      </c>
      <c r="H146" s="100">
        <v>80111600</v>
      </c>
      <c r="I146" s="134">
        <v>3</v>
      </c>
      <c r="J146" s="134">
        <v>10</v>
      </c>
      <c r="K146" s="54">
        <v>0</v>
      </c>
      <c r="L146" s="55">
        <v>58003000</v>
      </c>
      <c r="M146" s="133" t="s">
        <v>516</v>
      </c>
      <c r="N146" s="55" t="s">
        <v>113</v>
      </c>
      <c r="O146" s="52" t="s">
        <v>229</v>
      </c>
      <c r="P146" s="135" t="str">
        <f>IFERROR(VLOOKUP(C146,TD!$B$32:$F$36,2,0)," ")</f>
        <v>O230117</v>
      </c>
      <c r="Q146" s="135" t="str">
        <f>IFERROR(VLOOKUP(C146,TD!$B$32:$F$36,3,0)," ")</f>
        <v>4503</v>
      </c>
      <c r="R146" s="135">
        <f>IFERROR(VLOOKUP(C146,TD!$B$32:$F$36,4,0)," ")</f>
        <v>20240255</v>
      </c>
      <c r="S146" s="52" t="s">
        <v>183</v>
      </c>
      <c r="T146" s="135" t="str">
        <f>IFERROR(VLOOKUP(S146,TD!$J$33:$K$43,2,0)," ")</f>
        <v>Servicio de formación en gestión del riesgo de incendios para el personal UAECOB</v>
      </c>
      <c r="U146" s="137" t="str">
        <f t="shared" si="8"/>
        <v>07-Servicio de formación en gestión del riesgo de incendios para el personal UAECOB</v>
      </c>
      <c r="V146" s="52" t="s">
        <v>233</v>
      </c>
      <c r="W146" s="135" t="str">
        <f>IFERROR(VLOOKUP(V146,TD!$N$33:$O$45,2,0)," ")</f>
        <v>Servicio de educación informal</v>
      </c>
      <c r="X146" s="137" t="str">
        <f t="shared" si="9"/>
        <v>002_Servicio de educación informal</v>
      </c>
      <c r="Y146" s="137" t="str">
        <f t="shared" si="10"/>
        <v>07-Servicio de formación en gestión del riesgo de incendios para el personal UAECOB 002_Servicio de educación informal</v>
      </c>
      <c r="Z146" s="135" t="str">
        <f t="shared" si="11"/>
        <v>O23011745032024025507002</v>
      </c>
      <c r="AA146" s="135" t="str">
        <f>IFERROR(VLOOKUP(Y146,TD!$K$46:$L$64,2,0)," ")</f>
        <v>PM/0131/0107/45030020255</v>
      </c>
      <c r="AB146" s="55" t="s">
        <v>138</v>
      </c>
      <c r="AC146" s="136" t="s">
        <v>204</v>
      </c>
    </row>
    <row r="147" spans="2:29" s="28" customFormat="1" ht="71.5" customHeight="1" x14ac:dyDescent="0.2">
      <c r="B147" s="79">
        <v>20250137</v>
      </c>
      <c r="C147" s="51" t="s">
        <v>209</v>
      </c>
      <c r="D147" s="133" t="s">
        <v>165</v>
      </c>
      <c r="E147" s="52" t="s">
        <v>544</v>
      </c>
      <c r="F147" s="133" t="s">
        <v>495</v>
      </c>
      <c r="G147" s="133" t="s">
        <v>133</v>
      </c>
      <c r="H147" s="100">
        <v>80111600</v>
      </c>
      <c r="I147" s="134">
        <v>3</v>
      </c>
      <c r="J147" s="134">
        <v>10</v>
      </c>
      <c r="K147" s="54">
        <v>0</v>
      </c>
      <c r="L147" s="55">
        <v>56748026</v>
      </c>
      <c r="M147" s="133" t="s">
        <v>516</v>
      </c>
      <c r="N147" s="55" t="s">
        <v>113</v>
      </c>
      <c r="O147" s="52" t="s">
        <v>229</v>
      </c>
      <c r="P147" s="135" t="str">
        <f>IFERROR(VLOOKUP(C147,TD!$B$32:$F$36,2,0)," ")</f>
        <v>O230117</v>
      </c>
      <c r="Q147" s="135" t="str">
        <f>IFERROR(VLOOKUP(C147,TD!$B$32:$F$36,3,0)," ")</f>
        <v>4503</v>
      </c>
      <c r="R147" s="135">
        <f>IFERROR(VLOOKUP(C147,TD!$B$32:$F$36,4,0)," ")</f>
        <v>20240255</v>
      </c>
      <c r="S147" s="52" t="s">
        <v>183</v>
      </c>
      <c r="T147" s="135" t="str">
        <f>IFERROR(VLOOKUP(S147,TD!$J$33:$K$43,2,0)," ")</f>
        <v>Servicio de formación en gestión del riesgo de incendios para el personal UAECOB</v>
      </c>
      <c r="U147" s="137" t="str">
        <f t="shared" si="8"/>
        <v>07-Servicio de formación en gestión del riesgo de incendios para el personal UAECOB</v>
      </c>
      <c r="V147" s="52" t="s">
        <v>233</v>
      </c>
      <c r="W147" s="135" t="str">
        <f>IFERROR(VLOOKUP(V147,TD!$N$33:$O$45,2,0)," ")</f>
        <v>Servicio de educación informal</v>
      </c>
      <c r="X147" s="137" t="str">
        <f t="shared" si="9"/>
        <v>002_Servicio de educación informal</v>
      </c>
      <c r="Y147" s="137" t="str">
        <f t="shared" si="10"/>
        <v>07-Servicio de formación en gestión del riesgo de incendios para el personal UAECOB 002_Servicio de educación informal</v>
      </c>
      <c r="Z147" s="135" t="str">
        <f t="shared" si="11"/>
        <v>O23011745032024025507002</v>
      </c>
      <c r="AA147" s="135" t="str">
        <f>IFERROR(VLOOKUP(Y147,TD!$K$46:$L$64,2,0)," ")</f>
        <v>PM/0131/0107/45030020255</v>
      </c>
      <c r="AB147" s="55" t="s">
        <v>138</v>
      </c>
      <c r="AC147" s="136" t="s">
        <v>204</v>
      </c>
    </row>
    <row r="148" spans="2:29" s="28" customFormat="1" ht="71.5" customHeight="1" x14ac:dyDescent="0.2">
      <c r="B148" s="79">
        <v>20250138</v>
      </c>
      <c r="C148" s="51" t="s">
        <v>209</v>
      </c>
      <c r="D148" s="133" t="s">
        <v>165</v>
      </c>
      <c r="E148" s="52" t="s">
        <v>544</v>
      </c>
      <c r="F148" s="133" t="s">
        <v>498</v>
      </c>
      <c r="G148" s="133" t="s">
        <v>133</v>
      </c>
      <c r="H148" s="100">
        <v>80111600</v>
      </c>
      <c r="I148" s="134">
        <v>3</v>
      </c>
      <c r="J148" s="134">
        <v>10</v>
      </c>
      <c r="K148" s="54">
        <v>0</v>
      </c>
      <c r="L148" s="55">
        <v>32806496.800000001</v>
      </c>
      <c r="M148" s="133" t="s">
        <v>516</v>
      </c>
      <c r="N148" s="55" t="s">
        <v>113</v>
      </c>
      <c r="O148" s="52" t="s">
        <v>229</v>
      </c>
      <c r="P148" s="135" t="str">
        <f>IFERROR(VLOOKUP(C148,TD!$B$32:$F$36,2,0)," ")</f>
        <v>O230117</v>
      </c>
      <c r="Q148" s="135" t="str">
        <f>IFERROR(VLOOKUP(C148,TD!$B$32:$F$36,3,0)," ")</f>
        <v>4503</v>
      </c>
      <c r="R148" s="135">
        <f>IFERROR(VLOOKUP(C148,TD!$B$32:$F$36,4,0)," ")</f>
        <v>20240255</v>
      </c>
      <c r="S148" s="52" t="s">
        <v>183</v>
      </c>
      <c r="T148" s="135" t="str">
        <f>IFERROR(VLOOKUP(S148,TD!$J$33:$K$43,2,0)," ")</f>
        <v>Servicio de formación en gestión del riesgo de incendios para el personal UAECOB</v>
      </c>
      <c r="U148" s="137" t="str">
        <f t="shared" si="8"/>
        <v>07-Servicio de formación en gestión del riesgo de incendios para el personal UAECOB</v>
      </c>
      <c r="V148" s="52" t="s">
        <v>233</v>
      </c>
      <c r="W148" s="135" t="str">
        <f>IFERROR(VLOOKUP(V148,TD!$N$33:$O$45,2,0)," ")</f>
        <v>Servicio de educación informal</v>
      </c>
      <c r="X148" s="137" t="str">
        <f t="shared" si="9"/>
        <v>002_Servicio de educación informal</v>
      </c>
      <c r="Y148" s="137" t="str">
        <f t="shared" si="10"/>
        <v>07-Servicio de formación en gestión del riesgo de incendios para el personal UAECOB 002_Servicio de educación informal</v>
      </c>
      <c r="Z148" s="135" t="str">
        <f t="shared" si="11"/>
        <v>O23011745032024025507002</v>
      </c>
      <c r="AA148" s="135" t="str">
        <f>IFERROR(VLOOKUP(Y148,TD!$K$46:$L$64,2,0)," ")</f>
        <v>PM/0131/0107/45030020255</v>
      </c>
      <c r="AB148" s="55" t="s">
        <v>138</v>
      </c>
      <c r="AC148" s="136" t="s">
        <v>204</v>
      </c>
    </row>
    <row r="149" spans="2:29" s="28" customFormat="1" ht="71.5" customHeight="1" x14ac:dyDescent="0.2">
      <c r="B149" s="79">
        <v>20250139</v>
      </c>
      <c r="C149" s="51" t="s">
        <v>209</v>
      </c>
      <c r="D149" s="133" t="s">
        <v>165</v>
      </c>
      <c r="E149" s="52" t="s">
        <v>544</v>
      </c>
      <c r="F149" s="133" t="s">
        <v>499</v>
      </c>
      <c r="G149" s="133" t="s">
        <v>133</v>
      </c>
      <c r="H149" s="100">
        <v>80111600</v>
      </c>
      <c r="I149" s="134">
        <v>3</v>
      </c>
      <c r="J149" s="134">
        <v>10</v>
      </c>
      <c r="K149" s="54">
        <v>0</v>
      </c>
      <c r="L149" s="55">
        <v>57697166</v>
      </c>
      <c r="M149" s="133" t="s">
        <v>516</v>
      </c>
      <c r="N149" s="55" t="s">
        <v>113</v>
      </c>
      <c r="O149" s="52" t="s">
        <v>229</v>
      </c>
      <c r="P149" s="135" t="str">
        <f>IFERROR(VLOOKUP(C149,TD!$B$32:$F$36,2,0)," ")</f>
        <v>O230117</v>
      </c>
      <c r="Q149" s="135" t="str">
        <f>IFERROR(VLOOKUP(C149,TD!$B$32:$F$36,3,0)," ")</f>
        <v>4503</v>
      </c>
      <c r="R149" s="135">
        <f>IFERROR(VLOOKUP(C149,TD!$B$32:$F$36,4,0)," ")</f>
        <v>20240255</v>
      </c>
      <c r="S149" s="52" t="s">
        <v>183</v>
      </c>
      <c r="T149" s="135" t="str">
        <f>IFERROR(VLOOKUP(S149,TD!$J$33:$K$43,2,0)," ")</f>
        <v>Servicio de formación en gestión del riesgo de incendios para el personal UAECOB</v>
      </c>
      <c r="U149" s="137" t="str">
        <f t="shared" si="8"/>
        <v>07-Servicio de formación en gestión del riesgo de incendios para el personal UAECOB</v>
      </c>
      <c r="V149" s="52" t="s">
        <v>233</v>
      </c>
      <c r="W149" s="135" t="str">
        <f>IFERROR(VLOOKUP(V149,TD!$N$33:$O$45,2,0)," ")</f>
        <v>Servicio de educación informal</v>
      </c>
      <c r="X149" s="137" t="str">
        <f t="shared" si="9"/>
        <v>002_Servicio de educación informal</v>
      </c>
      <c r="Y149" s="137" t="str">
        <f t="shared" si="10"/>
        <v>07-Servicio de formación en gestión del riesgo de incendios para el personal UAECOB 002_Servicio de educación informal</v>
      </c>
      <c r="Z149" s="135" t="str">
        <f t="shared" si="11"/>
        <v>O23011745032024025507002</v>
      </c>
      <c r="AA149" s="135" t="str">
        <f>IFERROR(VLOOKUP(Y149,TD!$K$46:$L$64,2,0)," ")</f>
        <v>PM/0131/0107/45030020255</v>
      </c>
      <c r="AB149" s="55" t="s">
        <v>138</v>
      </c>
      <c r="AC149" s="136" t="s">
        <v>204</v>
      </c>
    </row>
    <row r="150" spans="2:29" s="28" customFormat="1" ht="71.5" customHeight="1" x14ac:dyDescent="0.2">
      <c r="B150" s="79">
        <v>20250140</v>
      </c>
      <c r="C150" s="51" t="s">
        <v>209</v>
      </c>
      <c r="D150" s="133" t="s">
        <v>165</v>
      </c>
      <c r="E150" s="52" t="s">
        <v>544</v>
      </c>
      <c r="F150" s="133" t="s">
        <v>546</v>
      </c>
      <c r="G150" s="133" t="s">
        <v>133</v>
      </c>
      <c r="H150" s="100">
        <v>80111600</v>
      </c>
      <c r="I150" s="134">
        <v>2</v>
      </c>
      <c r="J150" s="134">
        <v>11</v>
      </c>
      <c r="K150" s="54">
        <v>0</v>
      </c>
      <c r="L150" s="55">
        <v>43390578.200000003</v>
      </c>
      <c r="M150" s="133" t="s">
        <v>516</v>
      </c>
      <c r="N150" s="55" t="s">
        <v>113</v>
      </c>
      <c r="O150" s="52" t="s">
        <v>229</v>
      </c>
      <c r="P150" s="135" t="str">
        <f>IFERROR(VLOOKUP(C150,TD!$B$32:$F$36,2,0)," ")</f>
        <v>O230117</v>
      </c>
      <c r="Q150" s="135" t="str">
        <f>IFERROR(VLOOKUP(C150,TD!$B$32:$F$36,3,0)," ")</f>
        <v>4503</v>
      </c>
      <c r="R150" s="135">
        <f>IFERROR(VLOOKUP(C150,TD!$B$32:$F$36,4,0)," ")</f>
        <v>20240255</v>
      </c>
      <c r="S150" s="52" t="s">
        <v>183</v>
      </c>
      <c r="T150" s="135" t="str">
        <f>IFERROR(VLOOKUP(S150,TD!$J$33:$K$43,2,0)," ")</f>
        <v>Servicio de formación en gestión del riesgo de incendios para el personal UAECOB</v>
      </c>
      <c r="U150" s="137" t="str">
        <f t="shared" si="8"/>
        <v>07-Servicio de formación en gestión del riesgo de incendios para el personal UAECOB</v>
      </c>
      <c r="V150" s="52" t="s">
        <v>233</v>
      </c>
      <c r="W150" s="135" t="str">
        <f>IFERROR(VLOOKUP(V150,TD!$N$33:$O$45,2,0)," ")</f>
        <v>Servicio de educación informal</v>
      </c>
      <c r="X150" s="137" t="str">
        <f t="shared" si="9"/>
        <v>002_Servicio de educación informal</v>
      </c>
      <c r="Y150" s="137" t="str">
        <f t="shared" si="10"/>
        <v>07-Servicio de formación en gestión del riesgo de incendios para el personal UAECOB 002_Servicio de educación informal</v>
      </c>
      <c r="Z150" s="135" t="str">
        <f t="shared" si="11"/>
        <v>O23011745032024025507002</v>
      </c>
      <c r="AA150" s="135" t="str">
        <f>IFERROR(VLOOKUP(Y150,TD!$K$46:$L$64,2,0)," ")</f>
        <v>PM/0131/0107/45030020255</v>
      </c>
      <c r="AB150" s="55" t="s">
        <v>138</v>
      </c>
      <c r="AC150" s="136" t="s">
        <v>204</v>
      </c>
    </row>
    <row r="151" spans="2:29" s="28" customFormat="1" ht="71.5" customHeight="1" x14ac:dyDescent="0.2">
      <c r="B151" s="79">
        <v>20250141</v>
      </c>
      <c r="C151" s="51" t="s">
        <v>209</v>
      </c>
      <c r="D151" s="133" t="s">
        <v>165</v>
      </c>
      <c r="E151" s="52" t="s">
        <v>544</v>
      </c>
      <c r="F151" s="133" t="s">
        <v>547</v>
      </c>
      <c r="G151" s="133" t="s">
        <v>133</v>
      </c>
      <c r="H151" s="100">
        <v>80111600</v>
      </c>
      <c r="I151" s="134">
        <v>2</v>
      </c>
      <c r="J151" s="134">
        <v>10</v>
      </c>
      <c r="K151" s="54">
        <v>0</v>
      </c>
      <c r="L151" s="55">
        <v>62216000</v>
      </c>
      <c r="M151" s="133" t="s">
        <v>516</v>
      </c>
      <c r="N151" s="55" t="s">
        <v>113</v>
      </c>
      <c r="O151" s="52" t="s">
        <v>229</v>
      </c>
      <c r="P151" s="135" t="str">
        <f>IFERROR(VLOOKUP(C151,TD!$B$32:$F$36,2,0)," ")</f>
        <v>O230117</v>
      </c>
      <c r="Q151" s="135" t="str">
        <f>IFERROR(VLOOKUP(C151,TD!$B$32:$F$36,3,0)," ")</f>
        <v>4503</v>
      </c>
      <c r="R151" s="135">
        <f>IFERROR(VLOOKUP(C151,TD!$B$32:$F$36,4,0)," ")</f>
        <v>20240255</v>
      </c>
      <c r="S151" s="52" t="s">
        <v>183</v>
      </c>
      <c r="T151" s="135" t="str">
        <f>IFERROR(VLOOKUP(S151,TD!$J$33:$K$43,2,0)," ")</f>
        <v>Servicio de formación en gestión del riesgo de incendios para el personal UAECOB</v>
      </c>
      <c r="U151" s="137" t="str">
        <f t="shared" si="8"/>
        <v>07-Servicio de formación en gestión del riesgo de incendios para el personal UAECOB</v>
      </c>
      <c r="V151" s="52" t="s">
        <v>233</v>
      </c>
      <c r="W151" s="135" t="str">
        <f>IFERROR(VLOOKUP(V151,TD!$N$33:$O$45,2,0)," ")</f>
        <v>Servicio de educación informal</v>
      </c>
      <c r="X151" s="137" t="str">
        <f t="shared" si="9"/>
        <v>002_Servicio de educación informal</v>
      </c>
      <c r="Y151" s="137" t="str">
        <f t="shared" si="10"/>
        <v>07-Servicio de formación en gestión del riesgo de incendios para el personal UAECOB 002_Servicio de educación informal</v>
      </c>
      <c r="Z151" s="135" t="str">
        <f t="shared" si="11"/>
        <v>O23011745032024025507002</v>
      </c>
      <c r="AA151" s="135" t="str">
        <f>IFERROR(VLOOKUP(Y151,TD!$K$46:$L$64,2,0)," ")</f>
        <v>PM/0131/0107/45030020255</v>
      </c>
      <c r="AB151" s="55" t="s">
        <v>138</v>
      </c>
      <c r="AC151" s="136" t="s">
        <v>204</v>
      </c>
    </row>
    <row r="152" spans="2:29" s="28" customFormat="1" ht="71.5" customHeight="1" x14ac:dyDescent="0.2">
      <c r="B152" s="79">
        <v>20250142</v>
      </c>
      <c r="C152" s="51" t="s">
        <v>209</v>
      </c>
      <c r="D152" s="133" t="s">
        <v>165</v>
      </c>
      <c r="E152" s="52" t="s">
        <v>544</v>
      </c>
      <c r="F152" s="133" t="s">
        <v>548</v>
      </c>
      <c r="G152" s="133" t="s">
        <v>133</v>
      </c>
      <c r="H152" s="100" t="s">
        <v>549</v>
      </c>
      <c r="I152" s="134">
        <v>3</v>
      </c>
      <c r="J152" s="134">
        <v>6</v>
      </c>
      <c r="K152" s="54">
        <v>0</v>
      </c>
      <c r="L152" s="55">
        <v>500000000</v>
      </c>
      <c r="M152" s="133" t="s">
        <v>516</v>
      </c>
      <c r="N152" s="55" t="s">
        <v>90</v>
      </c>
      <c r="O152" s="52" t="s">
        <v>229</v>
      </c>
      <c r="P152" s="135" t="str">
        <f>IFERROR(VLOOKUP(C152,TD!$B$32:$F$36,2,0)," ")</f>
        <v>O230117</v>
      </c>
      <c r="Q152" s="135" t="str">
        <f>IFERROR(VLOOKUP(C152,TD!$B$32:$F$36,3,0)," ")</f>
        <v>4503</v>
      </c>
      <c r="R152" s="135">
        <f>IFERROR(VLOOKUP(C152,TD!$B$32:$F$36,4,0)," ")</f>
        <v>20240255</v>
      </c>
      <c r="S152" s="52" t="s">
        <v>183</v>
      </c>
      <c r="T152" s="135" t="str">
        <f>IFERROR(VLOOKUP(S152,TD!$J$33:$K$43,2,0)," ")</f>
        <v>Servicio de formación en gestión del riesgo de incendios para el personal UAECOB</v>
      </c>
      <c r="U152" s="137" t="str">
        <f t="shared" si="8"/>
        <v>07-Servicio de formación en gestión del riesgo de incendios para el personal UAECOB</v>
      </c>
      <c r="V152" s="52" t="s">
        <v>233</v>
      </c>
      <c r="W152" s="135" t="str">
        <f>IFERROR(VLOOKUP(V152,TD!$N$33:$O$45,2,0)," ")</f>
        <v>Servicio de educación informal</v>
      </c>
      <c r="X152" s="137" t="str">
        <f t="shared" si="9"/>
        <v>002_Servicio de educación informal</v>
      </c>
      <c r="Y152" s="137" t="str">
        <f t="shared" si="10"/>
        <v>07-Servicio de formación en gestión del riesgo de incendios para el personal UAECOB 002_Servicio de educación informal</v>
      </c>
      <c r="Z152" s="135" t="str">
        <f t="shared" si="11"/>
        <v>O23011745032024025507002</v>
      </c>
      <c r="AA152" s="135" t="str">
        <f>IFERROR(VLOOKUP(Y152,TD!$K$46:$L$64,2,0)," ")</f>
        <v>PM/0131/0107/45030020255</v>
      </c>
      <c r="AB152" s="55" t="s">
        <v>138</v>
      </c>
      <c r="AC152" s="136" t="s">
        <v>204</v>
      </c>
    </row>
    <row r="153" spans="2:29" s="28" customFormat="1" ht="71.5" customHeight="1" x14ac:dyDescent="0.2">
      <c r="B153" s="79">
        <v>20250143</v>
      </c>
      <c r="C153" s="51" t="s">
        <v>209</v>
      </c>
      <c r="D153" s="133" t="s">
        <v>165</v>
      </c>
      <c r="E153" s="52" t="s">
        <v>544</v>
      </c>
      <c r="F153" s="133" t="s">
        <v>550</v>
      </c>
      <c r="G153" s="133" t="s">
        <v>133</v>
      </c>
      <c r="H153" s="100" t="s">
        <v>551</v>
      </c>
      <c r="I153" s="134">
        <v>3</v>
      </c>
      <c r="J153" s="134">
        <v>4</v>
      </c>
      <c r="K153" s="54">
        <v>0</v>
      </c>
      <c r="L153" s="55">
        <v>50000000</v>
      </c>
      <c r="M153" s="133" t="s">
        <v>516</v>
      </c>
      <c r="N153" s="55" t="s">
        <v>100</v>
      </c>
      <c r="O153" s="52" t="s">
        <v>229</v>
      </c>
      <c r="P153" s="135" t="str">
        <f>IFERROR(VLOOKUP(C153,TD!$B$32:$F$36,2,0)," ")</f>
        <v>O230117</v>
      </c>
      <c r="Q153" s="135" t="str">
        <f>IFERROR(VLOOKUP(C153,TD!$B$32:$F$36,3,0)," ")</f>
        <v>4503</v>
      </c>
      <c r="R153" s="135">
        <f>IFERROR(VLOOKUP(C153,TD!$B$32:$F$36,4,0)," ")</f>
        <v>20240255</v>
      </c>
      <c r="S153" s="52" t="s">
        <v>183</v>
      </c>
      <c r="T153" s="135" t="str">
        <f>IFERROR(VLOOKUP(S153,TD!$J$33:$K$43,2,0)," ")</f>
        <v>Servicio de formación en gestión del riesgo de incendios para el personal UAECOB</v>
      </c>
      <c r="U153" s="137" t="str">
        <f t="shared" si="8"/>
        <v>07-Servicio de formación en gestión del riesgo de incendios para el personal UAECOB</v>
      </c>
      <c r="V153" s="52" t="s">
        <v>233</v>
      </c>
      <c r="W153" s="135" t="str">
        <f>IFERROR(VLOOKUP(V153,TD!$N$33:$O$45,2,0)," ")</f>
        <v>Servicio de educación informal</v>
      </c>
      <c r="X153" s="137" t="str">
        <f t="shared" si="9"/>
        <v>002_Servicio de educación informal</v>
      </c>
      <c r="Y153" s="137" t="str">
        <f t="shared" si="10"/>
        <v>07-Servicio de formación en gestión del riesgo de incendios para el personal UAECOB 002_Servicio de educación informal</v>
      </c>
      <c r="Z153" s="135" t="str">
        <f t="shared" si="11"/>
        <v>O23011745032024025507002</v>
      </c>
      <c r="AA153" s="135" t="str">
        <f>IFERROR(VLOOKUP(Y153,TD!$K$46:$L$64,2,0)," ")</f>
        <v>PM/0131/0107/45030020255</v>
      </c>
      <c r="AB153" s="55" t="s">
        <v>138</v>
      </c>
      <c r="AC153" s="136" t="s">
        <v>204</v>
      </c>
    </row>
    <row r="154" spans="2:29" s="28" customFormat="1" ht="71.5" customHeight="1" x14ac:dyDescent="0.2">
      <c r="B154" s="79">
        <v>20250144</v>
      </c>
      <c r="C154" s="51" t="s">
        <v>209</v>
      </c>
      <c r="D154" s="133" t="s">
        <v>165</v>
      </c>
      <c r="E154" s="52" t="s">
        <v>544</v>
      </c>
      <c r="F154" s="133" t="s">
        <v>552</v>
      </c>
      <c r="G154" s="133" t="s">
        <v>133</v>
      </c>
      <c r="H154" s="100" t="s">
        <v>551</v>
      </c>
      <c r="I154" s="134">
        <v>3</v>
      </c>
      <c r="J154" s="134">
        <v>4</v>
      </c>
      <c r="K154" s="54">
        <v>0</v>
      </c>
      <c r="L154" s="55">
        <v>200000000</v>
      </c>
      <c r="M154" s="133" t="s">
        <v>516</v>
      </c>
      <c r="N154" s="55" t="s">
        <v>90</v>
      </c>
      <c r="O154" s="52" t="s">
        <v>229</v>
      </c>
      <c r="P154" s="135" t="str">
        <f>IFERROR(VLOOKUP(C154,TD!$B$32:$F$36,2,0)," ")</f>
        <v>O230117</v>
      </c>
      <c r="Q154" s="135" t="str">
        <f>IFERROR(VLOOKUP(C154,TD!$B$32:$F$36,3,0)," ")</f>
        <v>4503</v>
      </c>
      <c r="R154" s="135">
        <f>IFERROR(VLOOKUP(C154,TD!$B$32:$F$36,4,0)," ")</f>
        <v>20240255</v>
      </c>
      <c r="S154" s="52" t="s">
        <v>183</v>
      </c>
      <c r="T154" s="135" t="str">
        <f>IFERROR(VLOOKUP(S154,TD!$J$33:$K$43,2,0)," ")</f>
        <v>Servicio de formación en gestión del riesgo de incendios para el personal UAECOB</v>
      </c>
      <c r="U154" s="137" t="str">
        <f t="shared" si="8"/>
        <v>07-Servicio de formación en gestión del riesgo de incendios para el personal UAECOB</v>
      </c>
      <c r="V154" s="52" t="s">
        <v>233</v>
      </c>
      <c r="W154" s="135" t="str">
        <f>IFERROR(VLOOKUP(V154,TD!$N$33:$O$45,2,0)," ")</f>
        <v>Servicio de educación informal</v>
      </c>
      <c r="X154" s="137" t="str">
        <f t="shared" si="9"/>
        <v>002_Servicio de educación informal</v>
      </c>
      <c r="Y154" s="137" t="str">
        <f t="shared" si="10"/>
        <v>07-Servicio de formación en gestión del riesgo de incendios para el personal UAECOB 002_Servicio de educación informal</v>
      </c>
      <c r="Z154" s="135" t="str">
        <f t="shared" si="11"/>
        <v>O23011745032024025507002</v>
      </c>
      <c r="AA154" s="135" t="str">
        <f>IFERROR(VLOOKUP(Y154,TD!$K$46:$L$64,2,0)," ")</f>
        <v>PM/0131/0107/45030020255</v>
      </c>
      <c r="AB154" s="55" t="s">
        <v>138</v>
      </c>
      <c r="AC154" s="136" t="s">
        <v>204</v>
      </c>
    </row>
    <row r="155" spans="2:29" s="28" customFormat="1" ht="71.5" customHeight="1" x14ac:dyDescent="0.2">
      <c r="B155" s="79">
        <v>20250145</v>
      </c>
      <c r="C155" s="51" t="s">
        <v>209</v>
      </c>
      <c r="D155" s="133" t="s">
        <v>165</v>
      </c>
      <c r="E155" s="52" t="s">
        <v>544</v>
      </c>
      <c r="F155" s="133" t="s">
        <v>553</v>
      </c>
      <c r="G155" s="133" t="s">
        <v>109</v>
      </c>
      <c r="H155" s="100" t="s">
        <v>554</v>
      </c>
      <c r="I155" s="134">
        <v>3</v>
      </c>
      <c r="J155" s="134">
        <v>4</v>
      </c>
      <c r="K155" s="54">
        <v>0</v>
      </c>
      <c r="L155" s="55">
        <v>150000000</v>
      </c>
      <c r="M155" s="133" t="s">
        <v>516</v>
      </c>
      <c r="N155" s="55" t="s">
        <v>90</v>
      </c>
      <c r="O155" s="52" t="s">
        <v>229</v>
      </c>
      <c r="P155" s="135" t="str">
        <f>IFERROR(VLOOKUP(C155,TD!$B$32:$F$36,2,0)," ")</f>
        <v>O230117</v>
      </c>
      <c r="Q155" s="135" t="str">
        <f>IFERROR(VLOOKUP(C155,TD!$B$32:$F$36,3,0)," ")</f>
        <v>4503</v>
      </c>
      <c r="R155" s="135">
        <f>IFERROR(VLOOKUP(C155,TD!$B$32:$F$36,4,0)," ")</f>
        <v>20240255</v>
      </c>
      <c r="S155" s="52" t="s">
        <v>183</v>
      </c>
      <c r="T155" s="135" t="str">
        <f>IFERROR(VLOOKUP(S155,TD!$J$33:$K$43,2,0)," ")</f>
        <v>Servicio de formación en gestión del riesgo de incendios para el personal UAECOB</v>
      </c>
      <c r="U155" s="137" t="str">
        <f t="shared" si="8"/>
        <v>07-Servicio de formación en gestión del riesgo de incendios para el personal UAECOB</v>
      </c>
      <c r="V155" s="52" t="s">
        <v>233</v>
      </c>
      <c r="W155" s="135" t="str">
        <f>IFERROR(VLOOKUP(V155,TD!$N$33:$O$45,2,0)," ")</f>
        <v>Servicio de educación informal</v>
      </c>
      <c r="X155" s="137" t="str">
        <f t="shared" si="9"/>
        <v>002_Servicio de educación informal</v>
      </c>
      <c r="Y155" s="137" t="str">
        <f t="shared" si="10"/>
        <v>07-Servicio de formación en gestión del riesgo de incendios para el personal UAECOB 002_Servicio de educación informal</v>
      </c>
      <c r="Z155" s="135" t="str">
        <f t="shared" si="11"/>
        <v>O23011745032024025507002</v>
      </c>
      <c r="AA155" s="135" t="str">
        <f>IFERROR(VLOOKUP(Y155,TD!$K$46:$L$64,2,0)," ")</f>
        <v>PM/0131/0107/45030020255</v>
      </c>
      <c r="AB155" s="55" t="s">
        <v>138</v>
      </c>
      <c r="AC155" s="136" t="s">
        <v>204</v>
      </c>
    </row>
    <row r="156" spans="2:29" s="28" customFormat="1" ht="71.5" customHeight="1" x14ac:dyDescent="0.2">
      <c r="B156" s="79">
        <v>20250146</v>
      </c>
      <c r="C156" s="51" t="s">
        <v>209</v>
      </c>
      <c r="D156" s="133" t="s">
        <v>165</v>
      </c>
      <c r="E156" s="52" t="s">
        <v>544</v>
      </c>
      <c r="F156" s="133" t="s">
        <v>555</v>
      </c>
      <c r="G156" s="133" t="s">
        <v>109</v>
      </c>
      <c r="H156" s="100" t="s">
        <v>554</v>
      </c>
      <c r="I156" s="134">
        <v>3</v>
      </c>
      <c r="J156" s="134">
        <v>4</v>
      </c>
      <c r="K156" s="54">
        <v>0</v>
      </c>
      <c r="L156" s="55">
        <v>30000000</v>
      </c>
      <c r="M156" s="133" t="s">
        <v>516</v>
      </c>
      <c r="N156" s="55" t="s">
        <v>100</v>
      </c>
      <c r="O156" s="52" t="s">
        <v>229</v>
      </c>
      <c r="P156" s="135" t="str">
        <f>IFERROR(VLOOKUP(C156,TD!$B$32:$F$36,2,0)," ")</f>
        <v>O230117</v>
      </c>
      <c r="Q156" s="135" t="str">
        <f>IFERROR(VLOOKUP(C156,TD!$B$32:$F$36,3,0)," ")</f>
        <v>4503</v>
      </c>
      <c r="R156" s="135">
        <f>IFERROR(VLOOKUP(C156,TD!$B$32:$F$36,4,0)," ")</f>
        <v>20240255</v>
      </c>
      <c r="S156" s="52" t="s">
        <v>183</v>
      </c>
      <c r="T156" s="135" t="str">
        <f>IFERROR(VLOOKUP(S156,TD!$J$33:$K$43,2,0)," ")</f>
        <v>Servicio de formación en gestión del riesgo de incendios para el personal UAECOB</v>
      </c>
      <c r="U156" s="137" t="str">
        <f t="shared" si="8"/>
        <v>07-Servicio de formación en gestión del riesgo de incendios para el personal UAECOB</v>
      </c>
      <c r="V156" s="52" t="s">
        <v>233</v>
      </c>
      <c r="W156" s="135" t="str">
        <f>IFERROR(VLOOKUP(V156,TD!$N$33:$O$45,2,0)," ")</f>
        <v>Servicio de educación informal</v>
      </c>
      <c r="X156" s="137" t="str">
        <f t="shared" si="9"/>
        <v>002_Servicio de educación informal</v>
      </c>
      <c r="Y156" s="137" t="str">
        <f t="shared" si="10"/>
        <v>07-Servicio de formación en gestión del riesgo de incendios para el personal UAECOB 002_Servicio de educación informal</v>
      </c>
      <c r="Z156" s="135" t="str">
        <f t="shared" si="11"/>
        <v>O23011745032024025507002</v>
      </c>
      <c r="AA156" s="135" t="str">
        <f>IFERROR(VLOOKUP(Y156,TD!$K$46:$L$64,2,0)," ")</f>
        <v>PM/0131/0107/45030020255</v>
      </c>
      <c r="AB156" s="55" t="s">
        <v>138</v>
      </c>
      <c r="AC156" s="136" t="s">
        <v>204</v>
      </c>
    </row>
    <row r="157" spans="2:29" s="28" customFormat="1" ht="71.5" customHeight="1" x14ac:dyDescent="0.2">
      <c r="B157" s="79">
        <v>20250147</v>
      </c>
      <c r="C157" s="51" t="s">
        <v>209</v>
      </c>
      <c r="D157" s="133" t="s">
        <v>165</v>
      </c>
      <c r="E157" s="52" t="s">
        <v>544</v>
      </c>
      <c r="F157" s="133" t="s">
        <v>556</v>
      </c>
      <c r="G157" s="133" t="s">
        <v>109</v>
      </c>
      <c r="H157" s="100" t="s">
        <v>554</v>
      </c>
      <c r="I157" s="134">
        <v>3</v>
      </c>
      <c r="J157" s="134">
        <v>4</v>
      </c>
      <c r="K157" s="54">
        <v>0</v>
      </c>
      <c r="L157" s="55">
        <v>30000000</v>
      </c>
      <c r="M157" s="133" t="s">
        <v>516</v>
      </c>
      <c r="N157" s="55" t="s">
        <v>100</v>
      </c>
      <c r="O157" s="52" t="s">
        <v>229</v>
      </c>
      <c r="P157" s="135" t="str">
        <f>IFERROR(VLOOKUP(C157,TD!$B$32:$F$36,2,0)," ")</f>
        <v>O230117</v>
      </c>
      <c r="Q157" s="135" t="str">
        <f>IFERROR(VLOOKUP(C157,TD!$B$32:$F$36,3,0)," ")</f>
        <v>4503</v>
      </c>
      <c r="R157" s="135">
        <f>IFERROR(VLOOKUP(C157,TD!$B$32:$F$36,4,0)," ")</f>
        <v>20240255</v>
      </c>
      <c r="S157" s="52" t="s">
        <v>183</v>
      </c>
      <c r="T157" s="135" t="str">
        <f>IFERROR(VLOOKUP(S157,TD!$J$33:$K$43,2,0)," ")</f>
        <v>Servicio de formación en gestión del riesgo de incendios para el personal UAECOB</v>
      </c>
      <c r="U157" s="137" t="str">
        <f t="shared" si="8"/>
        <v>07-Servicio de formación en gestión del riesgo de incendios para el personal UAECOB</v>
      </c>
      <c r="V157" s="52" t="s">
        <v>233</v>
      </c>
      <c r="W157" s="135" t="str">
        <f>IFERROR(VLOOKUP(V157,TD!$N$33:$O$45,2,0)," ")</f>
        <v>Servicio de educación informal</v>
      </c>
      <c r="X157" s="137" t="str">
        <f t="shared" si="9"/>
        <v>002_Servicio de educación informal</v>
      </c>
      <c r="Y157" s="137" t="str">
        <f t="shared" si="10"/>
        <v>07-Servicio de formación en gestión del riesgo de incendios para el personal UAECOB 002_Servicio de educación informal</v>
      </c>
      <c r="Z157" s="135" t="str">
        <f t="shared" si="11"/>
        <v>O23011745032024025507002</v>
      </c>
      <c r="AA157" s="135" t="str">
        <f>IFERROR(VLOOKUP(Y157,TD!$K$46:$L$64,2,0)," ")</f>
        <v>PM/0131/0107/45030020255</v>
      </c>
      <c r="AB157" s="55" t="s">
        <v>138</v>
      </c>
      <c r="AC157" s="136" t="s">
        <v>204</v>
      </c>
    </row>
    <row r="158" spans="2:29" s="28" customFormat="1" ht="71.5" customHeight="1" x14ac:dyDescent="0.2">
      <c r="B158" s="79">
        <v>20250148</v>
      </c>
      <c r="C158" s="51" t="s">
        <v>209</v>
      </c>
      <c r="D158" s="133" t="s">
        <v>165</v>
      </c>
      <c r="E158" s="52" t="s">
        <v>544</v>
      </c>
      <c r="F158" s="133" t="s">
        <v>557</v>
      </c>
      <c r="G158" s="133" t="s">
        <v>119</v>
      </c>
      <c r="H158" s="100" t="s">
        <v>558</v>
      </c>
      <c r="I158" s="134">
        <v>3</v>
      </c>
      <c r="J158" s="134">
        <v>4</v>
      </c>
      <c r="K158" s="54">
        <v>0</v>
      </c>
      <c r="L158" s="55">
        <v>80000000</v>
      </c>
      <c r="M158" s="133" t="s">
        <v>516</v>
      </c>
      <c r="N158" s="55" t="s">
        <v>90</v>
      </c>
      <c r="O158" s="52" t="s">
        <v>229</v>
      </c>
      <c r="P158" s="135" t="str">
        <f>IFERROR(VLOOKUP(C158,TD!$B$32:$F$36,2,0)," ")</f>
        <v>O230117</v>
      </c>
      <c r="Q158" s="135" t="str">
        <f>IFERROR(VLOOKUP(C158,TD!$B$32:$F$36,3,0)," ")</f>
        <v>4503</v>
      </c>
      <c r="R158" s="135">
        <f>IFERROR(VLOOKUP(C158,TD!$B$32:$F$36,4,0)," ")</f>
        <v>20240255</v>
      </c>
      <c r="S158" s="52" t="s">
        <v>183</v>
      </c>
      <c r="T158" s="135" t="str">
        <f>IFERROR(VLOOKUP(S158,TD!$J$33:$K$43,2,0)," ")</f>
        <v>Servicio de formación en gestión del riesgo de incendios para el personal UAECOB</v>
      </c>
      <c r="U158" s="137" t="str">
        <f t="shared" si="8"/>
        <v>07-Servicio de formación en gestión del riesgo de incendios para el personal UAECOB</v>
      </c>
      <c r="V158" s="52" t="s">
        <v>233</v>
      </c>
      <c r="W158" s="135" t="str">
        <f>IFERROR(VLOOKUP(V158,TD!$N$33:$O$45,2,0)," ")</f>
        <v>Servicio de educación informal</v>
      </c>
      <c r="X158" s="137" t="str">
        <f t="shared" si="9"/>
        <v>002_Servicio de educación informal</v>
      </c>
      <c r="Y158" s="137" t="str">
        <f t="shared" si="10"/>
        <v>07-Servicio de formación en gestión del riesgo de incendios para el personal UAECOB 002_Servicio de educación informal</v>
      </c>
      <c r="Z158" s="135" t="str">
        <f t="shared" si="11"/>
        <v>O23011745032024025507002</v>
      </c>
      <c r="AA158" s="135" t="str">
        <f>IFERROR(VLOOKUP(Y158,TD!$K$46:$L$64,2,0)," ")</f>
        <v>PM/0131/0107/45030020255</v>
      </c>
      <c r="AB158" s="55" t="s">
        <v>138</v>
      </c>
      <c r="AC158" s="136" t="s">
        <v>204</v>
      </c>
    </row>
    <row r="159" spans="2:29" s="28" customFormat="1" ht="71.5" customHeight="1" x14ac:dyDescent="0.2">
      <c r="B159" s="79">
        <v>20250149</v>
      </c>
      <c r="C159" s="51" t="s">
        <v>209</v>
      </c>
      <c r="D159" s="133" t="s">
        <v>165</v>
      </c>
      <c r="E159" s="52" t="s">
        <v>544</v>
      </c>
      <c r="F159" s="133" t="s">
        <v>559</v>
      </c>
      <c r="G159" s="133" t="s">
        <v>133</v>
      </c>
      <c r="H159" s="100" t="s">
        <v>560</v>
      </c>
      <c r="I159" s="134">
        <v>3</v>
      </c>
      <c r="J159" s="134">
        <v>4</v>
      </c>
      <c r="K159" s="54">
        <v>0</v>
      </c>
      <c r="L159" s="55">
        <v>150000000</v>
      </c>
      <c r="M159" s="133" t="s">
        <v>516</v>
      </c>
      <c r="N159" s="55" t="s">
        <v>90</v>
      </c>
      <c r="O159" s="52" t="s">
        <v>229</v>
      </c>
      <c r="P159" s="135" t="str">
        <f>IFERROR(VLOOKUP(C159,TD!$B$32:$F$36,2,0)," ")</f>
        <v>O230117</v>
      </c>
      <c r="Q159" s="135" t="str">
        <f>IFERROR(VLOOKUP(C159,TD!$B$32:$F$36,3,0)," ")</f>
        <v>4503</v>
      </c>
      <c r="R159" s="135">
        <f>IFERROR(VLOOKUP(C159,TD!$B$32:$F$36,4,0)," ")</f>
        <v>20240255</v>
      </c>
      <c r="S159" s="52" t="s">
        <v>183</v>
      </c>
      <c r="T159" s="135" t="str">
        <f>IFERROR(VLOOKUP(S159,TD!$J$33:$K$43,2,0)," ")</f>
        <v>Servicio de formación en gestión del riesgo de incendios para el personal UAECOB</v>
      </c>
      <c r="U159" s="137" t="str">
        <f t="shared" si="8"/>
        <v>07-Servicio de formación en gestión del riesgo de incendios para el personal UAECOB</v>
      </c>
      <c r="V159" s="52" t="s">
        <v>233</v>
      </c>
      <c r="W159" s="135" t="str">
        <f>IFERROR(VLOOKUP(V159,TD!$N$33:$O$45,2,0)," ")</f>
        <v>Servicio de educación informal</v>
      </c>
      <c r="X159" s="137" t="str">
        <f t="shared" si="9"/>
        <v>002_Servicio de educación informal</v>
      </c>
      <c r="Y159" s="137" t="str">
        <f t="shared" si="10"/>
        <v>07-Servicio de formación en gestión del riesgo de incendios para el personal UAECOB 002_Servicio de educación informal</v>
      </c>
      <c r="Z159" s="135" t="str">
        <f t="shared" si="11"/>
        <v>O23011745032024025507002</v>
      </c>
      <c r="AA159" s="135" t="str">
        <f>IFERROR(VLOOKUP(Y159,TD!$K$46:$L$64,2,0)," ")</f>
        <v>PM/0131/0107/45030020255</v>
      </c>
      <c r="AB159" s="55" t="s">
        <v>138</v>
      </c>
      <c r="AC159" s="136" t="s">
        <v>204</v>
      </c>
    </row>
    <row r="160" spans="2:29" s="28" customFormat="1" ht="71.5" customHeight="1" x14ac:dyDescent="0.2">
      <c r="B160" s="79">
        <v>20250150</v>
      </c>
      <c r="C160" s="51" t="s">
        <v>209</v>
      </c>
      <c r="D160" s="133" t="s">
        <v>165</v>
      </c>
      <c r="E160" s="52" t="s">
        <v>544</v>
      </c>
      <c r="F160" s="133" t="s">
        <v>394</v>
      </c>
      <c r="G160" s="133" t="s">
        <v>96</v>
      </c>
      <c r="H160" s="100">
        <v>90121800</v>
      </c>
      <c r="I160" s="134">
        <v>2</v>
      </c>
      <c r="J160" s="134">
        <v>11</v>
      </c>
      <c r="K160" s="54">
        <v>0</v>
      </c>
      <c r="L160" s="55">
        <v>50000000</v>
      </c>
      <c r="M160" s="133" t="s">
        <v>516</v>
      </c>
      <c r="N160" s="55" t="s">
        <v>113</v>
      </c>
      <c r="O160" s="52" t="s">
        <v>229</v>
      </c>
      <c r="P160" s="135" t="str">
        <f>IFERROR(VLOOKUP(C160,TD!$B$32:$F$36,2,0)," ")</f>
        <v>O230117</v>
      </c>
      <c r="Q160" s="135" t="str">
        <f>IFERROR(VLOOKUP(C160,TD!$B$32:$F$36,3,0)," ")</f>
        <v>4503</v>
      </c>
      <c r="R160" s="135">
        <f>IFERROR(VLOOKUP(C160,TD!$B$32:$F$36,4,0)," ")</f>
        <v>20240255</v>
      </c>
      <c r="S160" s="52" t="s">
        <v>183</v>
      </c>
      <c r="T160" s="135" t="str">
        <f>IFERROR(VLOOKUP(S160,TD!$J$33:$K$43,2,0)," ")</f>
        <v>Servicio de formación en gestión del riesgo de incendios para el personal UAECOB</v>
      </c>
      <c r="U160" s="137" t="str">
        <f t="shared" si="8"/>
        <v>07-Servicio de formación en gestión del riesgo de incendios para el personal UAECOB</v>
      </c>
      <c r="V160" s="52" t="s">
        <v>233</v>
      </c>
      <c r="W160" s="135" t="str">
        <f>IFERROR(VLOOKUP(V160,TD!$N$33:$O$45,2,0)," ")</f>
        <v>Servicio de educación informal</v>
      </c>
      <c r="X160" s="137" t="str">
        <f t="shared" si="9"/>
        <v>002_Servicio de educación informal</v>
      </c>
      <c r="Y160" s="137" t="str">
        <f t="shared" si="10"/>
        <v>07-Servicio de formación en gestión del riesgo de incendios para el personal UAECOB 002_Servicio de educación informal</v>
      </c>
      <c r="Z160" s="135" t="str">
        <f t="shared" si="11"/>
        <v>O23011745032024025507002</v>
      </c>
      <c r="AA160" s="135" t="str">
        <f>IFERROR(VLOOKUP(Y160,TD!$K$46:$L$64,2,0)," ")</f>
        <v>PM/0131/0107/45030020255</v>
      </c>
      <c r="AB160" s="55" t="s">
        <v>138</v>
      </c>
      <c r="AC160" s="136" t="s">
        <v>204</v>
      </c>
    </row>
    <row r="161" spans="2:30" s="28" customFormat="1" ht="71.5" customHeight="1" x14ac:dyDescent="0.2">
      <c r="B161" s="79">
        <v>20250151</v>
      </c>
      <c r="C161" s="51" t="s">
        <v>209</v>
      </c>
      <c r="D161" s="133" t="s">
        <v>165</v>
      </c>
      <c r="E161" s="52" t="s">
        <v>544</v>
      </c>
      <c r="F161" s="133" t="s">
        <v>393</v>
      </c>
      <c r="G161" s="133" t="s">
        <v>96</v>
      </c>
      <c r="H161" s="100">
        <v>90121800</v>
      </c>
      <c r="I161" s="134">
        <v>2</v>
      </c>
      <c r="J161" s="134">
        <v>11</v>
      </c>
      <c r="K161" s="54">
        <v>0</v>
      </c>
      <c r="L161" s="55">
        <v>150000000</v>
      </c>
      <c r="M161" s="133" t="s">
        <v>516</v>
      </c>
      <c r="N161" s="55" t="s">
        <v>113</v>
      </c>
      <c r="O161" s="52" t="s">
        <v>229</v>
      </c>
      <c r="P161" s="135" t="str">
        <f>IFERROR(VLOOKUP(C161,TD!$B$32:$F$36,2,0)," ")</f>
        <v>O230117</v>
      </c>
      <c r="Q161" s="135" t="str">
        <f>IFERROR(VLOOKUP(C161,TD!$B$32:$F$36,3,0)," ")</f>
        <v>4503</v>
      </c>
      <c r="R161" s="135">
        <f>IFERROR(VLOOKUP(C161,TD!$B$32:$F$36,4,0)," ")</f>
        <v>20240255</v>
      </c>
      <c r="S161" s="52" t="s">
        <v>183</v>
      </c>
      <c r="T161" s="135" t="str">
        <f>IFERROR(VLOOKUP(S161,TD!$J$33:$K$43,2,0)," ")</f>
        <v>Servicio de formación en gestión del riesgo de incendios para el personal UAECOB</v>
      </c>
      <c r="U161" s="137" t="str">
        <f t="shared" si="8"/>
        <v>07-Servicio de formación en gestión del riesgo de incendios para el personal UAECOB</v>
      </c>
      <c r="V161" s="52" t="s">
        <v>233</v>
      </c>
      <c r="W161" s="135" t="str">
        <f>IFERROR(VLOOKUP(V161,TD!$N$33:$O$45,2,0)," ")</f>
        <v>Servicio de educación informal</v>
      </c>
      <c r="X161" s="137" t="str">
        <f t="shared" si="9"/>
        <v>002_Servicio de educación informal</v>
      </c>
      <c r="Y161" s="137" t="str">
        <f t="shared" si="10"/>
        <v>07-Servicio de formación en gestión del riesgo de incendios para el personal UAECOB 002_Servicio de educación informal</v>
      </c>
      <c r="Z161" s="135" t="str">
        <f t="shared" si="11"/>
        <v>O23011745032024025507002</v>
      </c>
      <c r="AA161" s="135" t="str">
        <f>IFERROR(VLOOKUP(Y161,TD!$K$46:$L$64,2,0)," ")</f>
        <v>PM/0131/0107/45030020255</v>
      </c>
      <c r="AB161" s="55" t="s">
        <v>138</v>
      </c>
      <c r="AC161" s="136" t="s">
        <v>204</v>
      </c>
    </row>
    <row r="162" spans="2:30" s="28" customFormat="1" ht="71.5" customHeight="1" x14ac:dyDescent="0.2">
      <c r="B162" s="79">
        <v>20250152</v>
      </c>
      <c r="C162" s="51" t="s">
        <v>346</v>
      </c>
      <c r="D162" s="133" t="s">
        <v>165</v>
      </c>
      <c r="E162" s="52" t="s">
        <v>544</v>
      </c>
      <c r="F162" s="133" t="s">
        <v>448</v>
      </c>
      <c r="G162" s="133" t="s">
        <v>96</v>
      </c>
      <c r="H162" s="100" t="s">
        <v>449</v>
      </c>
      <c r="I162" s="134">
        <v>3</v>
      </c>
      <c r="J162" s="134">
        <v>9</v>
      </c>
      <c r="K162" s="54">
        <v>0</v>
      </c>
      <c r="L162" s="55">
        <v>302388000</v>
      </c>
      <c r="M162" s="133" t="s">
        <v>172</v>
      </c>
      <c r="N162" s="55" t="s">
        <v>90</v>
      </c>
      <c r="O162" s="52" t="s">
        <v>347</v>
      </c>
      <c r="P162" s="135" t="str">
        <f>IFERROR(VLOOKUP(C162,TD!$B$32:$F$36,2,0)," ")</f>
        <v>NA</v>
      </c>
      <c r="Q162" s="135" t="str">
        <f>IFERROR(VLOOKUP(C162,TD!$B$32:$F$36,3,0)," ")</f>
        <v>NA</v>
      </c>
      <c r="R162" s="135" t="str">
        <f>IFERROR(VLOOKUP(C162,TD!$B$32:$F$36,4,0)," ")</f>
        <v>NA</v>
      </c>
      <c r="S162" s="52" t="s">
        <v>417</v>
      </c>
      <c r="T162" s="135" t="str">
        <f>IFERROR(VLOOKUP(S162,TD!$J$33:$K$43,2,0)," ")</f>
        <v>N/A</v>
      </c>
      <c r="U162" s="137" t="str">
        <f t="shared" si="8"/>
        <v>N/A-N/A</v>
      </c>
      <c r="V162" s="52" t="s">
        <v>417</v>
      </c>
      <c r="W162" s="135" t="str">
        <f>IFERROR(VLOOKUP(V162,TD!$N$33:$O$45,2,0)," ")</f>
        <v>N/A</v>
      </c>
      <c r="X162" s="137" t="str">
        <f t="shared" si="9"/>
        <v>N/A_N/A</v>
      </c>
      <c r="Y162" s="137" t="str">
        <f t="shared" si="10"/>
        <v>N/A-N/A N/A_N/A</v>
      </c>
      <c r="Z162" s="135" t="str">
        <f t="shared" si="11"/>
        <v>NANANAN/AN/A</v>
      </c>
      <c r="AA162" s="135" t="str">
        <f>IFERROR(VLOOKUP(Y162,TD!$K$46:$L$64,2,0)," ")</f>
        <v>N/A</v>
      </c>
      <c r="AB162" s="55" t="s">
        <v>348</v>
      </c>
      <c r="AC162" s="136" t="s">
        <v>204</v>
      </c>
      <c r="AD162" s="158"/>
    </row>
    <row r="163" spans="2:30" s="28" customFormat="1" ht="71.5" customHeight="1" x14ac:dyDescent="0.2">
      <c r="B163" s="79">
        <v>20250154</v>
      </c>
      <c r="C163" s="51" t="s">
        <v>346</v>
      </c>
      <c r="D163" s="133" t="s">
        <v>165</v>
      </c>
      <c r="E163" s="52" t="s">
        <v>544</v>
      </c>
      <c r="F163" s="133" t="s">
        <v>561</v>
      </c>
      <c r="G163" s="133" t="s">
        <v>96</v>
      </c>
      <c r="H163" s="100" t="s">
        <v>478</v>
      </c>
      <c r="I163" s="134">
        <v>3</v>
      </c>
      <c r="J163" s="134">
        <v>8</v>
      </c>
      <c r="K163" s="54">
        <v>0</v>
      </c>
      <c r="L163" s="55">
        <v>1620259000</v>
      </c>
      <c r="M163" s="133" t="s">
        <v>172</v>
      </c>
      <c r="N163" s="55" t="s">
        <v>113</v>
      </c>
      <c r="O163" s="52" t="s">
        <v>347</v>
      </c>
      <c r="P163" s="135" t="str">
        <f>IFERROR(VLOOKUP(C163,TD!$B$32:$F$36,2,0)," ")</f>
        <v>NA</v>
      </c>
      <c r="Q163" s="135" t="str">
        <f>IFERROR(VLOOKUP(C163,TD!$B$32:$F$36,3,0)," ")</f>
        <v>NA</v>
      </c>
      <c r="R163" s="135" t="str">
        <f>IFERROR(VLOOKUP(C163,TD!$B$32:$F$36,4,0)," ")</f>
        <v>NA</v>
      </c>
      <c r="S163" s="52" t="s">
        <v>417</v>
      </c>
      <c r="T163" s="135" t="str">
        <f>IFERROR(VLOOKUP(S163,TD!$J$33:$K$43,2,0)," ")</f>
        <v>N/A</v>
      </c>
      <c r="U163" s="137" t="str">
        <f t="shared" si="8"/>
        <v>N/A-N/A</v>
      </c>
      <c r="V163" s="52" t="s">
        <v>417</v>
      </c>
      <c r="W163" s="135" t="str">
        <f>IFERROR(VLOOKUP(V163,TD!$N$33:$O$45,2,0)," ")</f>
        <v>N/A</v>
      </c>
      <c r="X163" s="137" t="str">
        <f t="shared" si="9"/>
        <v>N/A_N/A</v>
      </c>
      <c r="Y163" s="137" t="str">
        <f t="shared" si="10"/>
        <v>N/A-N/A N/A_N/A</v>
      </c>
      <c r="Z163" s="135" t="str">
        <f t="shared" si="11"/>
        <v>NANANAN/AN/A</v>
      </c>
      <c r="AA163" s="135" t="str">
        <f>IFERROR(VLOOKUP(Y163,TD!$K$46:$L$64,2,0)," ")</f>
        <v>N/A</v>
      </c>
      <c r="AB163" s="55" t="s">
        <v>348</v>
      </c>
      <c r="AC163" s="136" t="s">
        <v>204</v>
      </c>
      <c r="AD163" s="158"/>
    </row>
    <row r="164" spans="2:30" s="28" customFormat="1" ht="71.5" customHeight="1" x14ac:dyDescent="0.2">
      <c r="B164" s="79">
        <v>20250155</v>
      </c>
      <c r="C164" s="51" t="s">
        <v>346</v>
      </c>
      <c r="D164" s="133" t="s">
        <v>165</v>
      </c>
      <c r="E164" s="52" t="s">
        <v>544</v>
      </c>
      <c r="F164" s="133" t="s">
        <v>562</v>
      </c>
      <c r="G164" s="133" t="s">
        <v>96</v>
      </c>
      <c r="H164" s="100" t="s">
        <v>450</v>
      </c>
      <c r="I164" s="134">
        <v>3</v>
      </c>
      <c r="J164" s="134">
        <v>4</v>
      </c>
      <c r="K164" s="54">
        <v>0</v>
      </c>
      <c r="L164" s="55">
        <v>61199000</v>
      </c>
      <c r="M164" s="133" t="s">
        <v>172</v>
      </c>
      <c r="N164" s="55" t="s">
        <v>90</v>
      </c>
      <c r="O164" s="52" t="s">
        <v>347</v>
      </c>
      <c r="P164" s="135" t="str">
        <f>IFERROR(VLOOKUP(C164,TD!$B$32:$F$36,2,0)," ")</f>
        <v>NA</v>
      </c>
      <c r="Q164" s="135" t="str">
        <f>IFERROR(VLOOKUP(C164,TD!$B$32:$F$36,3,0)," ")</f>
        <v>NA</v>
      </c>
      <c r="R164" s="135" t="str">
        <f>IFERROR(VLOOKUP(C164,TD!$B$32:$F$36,4,0)," ")</f>
        <v>NA</v>
      </c>
      <c r="S164" s="52" t="s">
        <v>417</v>
      </c>
      <c r="T164" s="135" t="str">
        <f>IFERROR(VLOOKUP(S164,TD!$J$33:$K$43,2,0)," ")</f>
        <v>N/A</v>
      </c>
      <c r="U164" s="137" t="str">
        <f t="shared" si="8"/>
        <v>N/A-N/A</v>
      </c>
      <c r="V164" s="52" t="s">
        <v>417</v>
      </c>
      <c r="W164" s="135" t="str">
        <f>IFERROR(VLOOKUP(V164,TD!$N$33:$O$45,2,0)," ")</f>
        <v>N/A</v>
      </c>
      <c r="X164" s="137" t="str">
        <f t="shared" si="9"/>
        <v>N/A_N/A</v>
      </c>
      <c r="Y164" s="137" t="str">
        <f t="shared" si="10"/>
        <v>N/A-N/A N/A_N/A</v>
      </c>
      <c r="Z164" s="135" t="str">
        <f t="shared" si="11"/>
        <v>NANANAN/AN/A</v>
      </c>
      <c r="AA164" s="135" t="str">
        <f>IFERROR(VLOOKUP(Y164,TD!$K$46:$L$64,2,0)," ")</f>
        <v>N/A</v>
      </c>
      <c r="AB164" s="55" t="s">
        <v>348</v>
      </c>
      <c r="AC164" s="136" t="s">
        <v>204</v>
      </c>
      <c r="AD164" s="158"/>
    </row>
    <row r="165" spans="2:30" s="28" customFormat="1" ht="71.5" customHeight="1" x14ac:dyDescent="0.2">
      <c r="B165" s="79">
        <v>20250156</v>
      </c>
      <c r="C165" s="51" t="s">
        <v>209</v>
      </c>
      <c r="D165" s="133" t="s">
        <v>168</v>
      </c>
      <c r="E165" s="52" t="s">
        <v>563</v>
      </c>
      <c r="F165" s="133" t="s">
        <v>564</v>
      </c>
      <c r="G165" s="133" t="s">
        <v>96</v>
      </c>
      <c r="H165" s="100">
        <v>25172500</v>
      </c>
      <c r="I165" s="134">
        <v>2</v>
      </c>
      <c r="J165" s="134">
        <v>12</v>
      </c>
      <c r="K165" s="54">
        <v>0</v>
      </c>
      <c r="L165" s="55">
        <v>150000000</v>
      </c>
      <c r="M165" s="133" t="s">
        <v>516</v>
      </c>
      <c r="N165" s="55" t="s">
        <v>95</v>
      </c>
      <c r="O165" s="52" t="s">
        <v>224</v>
      </c>
      <c r="P165" s="135" t="str">
        <f>IFERROR(VLOOKUP(C165,TD!$B$32:$F$36,2,0)," ")</f>
        <v>O230117</v>
      </c>
      <c r="Q165" s="135" t="str">
        <f>IFERROR(VLOOKUP(C165,TD!$B$32:$F$36,3,0)," ")</f>
        <v>4503</v>
      </c>
      <c r="R165" s="135">
        <f>IFERROR(VLOOKUP(C165,TD!$B$32:$F$36,4,0)," ")</f>
        <v>20240255</v>
      </c>
      <c r="S165" s="52" t="s">
        <v>187</v>
      </c>
      <c r="T165" s="135" t="str">
        <f>IFERROR(VLOOKUP(S165,TD!$J$33:$K$43,2,0)," ")</f>
        <v>Servicio de mantenimiento, dotación (HEA´s y equipo menor) y adquisición de vehiculos   especializados para la atención de emergencias.</v>
      </c>
      <c r="U165" s="137" t="str">
        <f t="shared" si="8"/>
        <v>09-Servicio de mantenimiento, dotación (HEA´s y equipo menor) y adquisición de vehiculos   especializados para la atención de emergencias.</v>
      </c>
      <c r="V165" s="52" t="s">
        <v>232</v>
      </c>
      <c r="W165" s="135" t="str">
        <f>IFERROR(VLOOKUP(V165,TD!$N$33:$O$45,2,0)," ")</f>
        <v>Servicio de atención a emergencias y desastres</v>
      </c>
      <c r="X165" s="137" t="str">
        <f t="shared" si="9"/>
        <v>004_Servicio de atención a emergencias y desastres</v>
      </c>
      <c r="Y165" s="137" t="str">
        <f t="shared" si="10"/>
        <v>09-Servicio de mantenimiento, dotación (HEA´s y equipo menor) y adquisición de vehiculos   especializados para la atención de emergencias. 004_Servicio de atención a emergencias y desastres</v>
      </c>
      <c r="Z165" s="135" t="str">
        <f t="shared" si="11"/>
        <v>O23011745032024025509004</v>
      </c>
      <c r="AA165" s="135" t="str">
        <f>IFERROR(VLOOKUP(Y165,TD!$K$46:$L$64,2,0)," ")</f>
        <v>PM/0131/0109/45030040255</v>
      </c>
      <c r="AB165" s="55" t="s">
        <v>87</v>
      </c>
      <c r="AC165" s="136" t="s">
        <v>204</v>
      </c>
    </row>
    <row r="166" spans="2:30" s="28" customFormat="1" ht="71.5" customHeight="1" x14ac:dyDescent="0.2">
      <c r="B166" s="79">
        <v>20250157</v>
      </c>
      <c r="C166" s="51" t="s">
        <v>209</v>
      </c>
      <c r="D166" s="133" t="s">
        <v>168</v>
      </c>
      <c r="E166" s="52" t="s">
        <v>563</v>
      </c>
      <c r="F166" s="133" t="s">
        <v>565</v>
      </c>
      <c r="G166" s="133" t="s">
        <v>96</v>
      </c>
      <c r="H166" s="100">
        <v>46161600</v>
      </c>
      <c r="I166" s="134">
        <v>2</v>
      </c>
      <c r="J166" s="134">
        <v>12</v>
      </c>
      <c r="K166" s="54">
        <v>0</v>
      </c>
      <c r="L166" s="55">
        <v>100000000</v>
      </c>
      <c r="M166" s="133" t="s">
        <v>516</v>
      </c>
      <c r="N166" s="55" t="s">
        <v>113</v>
      </c>
      <c r="O166" s="52" t="s">
        <v>224</v>
      </c>
      <c r="P166" s="135" t="str">
        <f>IFERROR(VLOOKUP(C166,TD!$B$32:$F$36,2,0)," ")</f>
        <v>O230117</v>
      </c>
      <c r="Q166" s="135" t="str">
        <f>IFERROR(VLOOKUP(C166,TD!$B$32:$F$36,3,0)," ")</f>
        <v>4503</v>
      </c>
      <c r="R166" s="135">
        <f>IFERROR(VLOOKUP(C166,TD!$B$32:$F$36,4,0)," ")</f>
        <v>20240255</v>
      </c>
      <c r="S166" s="52" t="s">
        <v>187</v>
      </c>
      <c r="T166" s="135" t="str">
        <f>IFERROR(VLOOKUP(S166,TD!$J$33:$K$43,2,0)," ")</f>
        <v>Servicio de mantenimiento, dotación (HEA´s y equipo menor) y adquisición de vehiculos   especializados para la atención de emergencias.</v>
      </c>
      <c r="U166" s="137" t="str">
        <f t="shared" si="8"/>
        <v>09-Servicio de mantenimiento, dotación (HEA´s y equipo menor) y adquisición de vehiculos   especializados para la atención de emergencias.</v>
      </c>
      <c r="V166" s="52" t="s">
        <v>232</v>
      </c>
      <c r="W166" s="135" t="str">
        <f>IFERROR(VLOOKUP(V166,TD!$N$33:$O$45,2,0)," ")</f>
        <v>Servicio de atención a emergencias y desastres</v>
      </c>
      <c r="X166" s="137" t="str">
        <f t="shared" si="9"/>
        <v>004_Servicio de atención a emergencias y desastres</v>
      </c>
      <c r="Y166" s="137" t="str">
        <f t="shared" si="10"/>
        <v>09-Servicio de mantenimiento, dotación (HEA´s y equipo menor) y adquisición de vehiculos   especializados para la atención de emergencias. 004_Servicio de atención a emergencias y desastres</v>
      </c>
      <c r="Z166" s="135" t="str">
        <f t="shared" si="11"/>
        <v>O23011745032024025509004</v>
      </c>
      <c r="AA166" s="135" t="str">
        <f>IFERROR(VLOOKUP(Y166,TD!$K$46:$L$64,2,0)," ")</f>
        <v>PM/0131/0109/45030040255</v>
      </c>
      <c r="AB166" s="55" t="s">
        <v>87</v>
      </c>
      <c r="AC166" s="136" t="s">
        <v>204</v>
      </c>
    </row>
    <row r="167" spans="2:30" s="28" customFormat="1" ht="71.5" customHeight="1" x14ac:dyDescent="0.2">
      <c r="B167" s="79">
        <v>20250158</v>
      </c>
      <c r="C167" s="51" t="s">
        <v>209</v>
      </c>
      <c r="D167" s="133" t="s">
        <v>168</v>
      </c>
      <c r="E167" s="52" t="s">
        <v>563</v>
      </c>
      <c r="F167" s="133" t="s">
        <v>566</v>
      </c>
      <c r="G167" s="133" t="s">
        <v>146</v>
      </c>
      <c r="H167" s="100">
        <v>78181500</v>
      </c>
      <c r="I167" s="134">
        <v>4</v>
      </c>
      <c r="J167" s="134">
        <v>12</v>
      </c>
      <c r="K167" s="54">
        <v>0</v>
      </c>
      <c r="L167" s="55">
        <v>4950000000</v>
      </c>
      <c r="M167" s="133" t="s">
        <v>516</v>
      </c>
      <c r="N167" s="55" t="s">
        <v>85</v>
      </c>
      <c r="O167" s="52" t="s">
        <v>224</v>
      </c>
      <c r="P167" s="135" t="str">
        <f>IFERROR(VLOOKUP(C167,TD!$B$32:$F$36,2,0)," ")</f>
        <v>O230117</v>
      </c>
      <c r="Q167" s="135" t="str">
        <f>IFERROR(VLOOKUP(C167,TD!$B$32:$F$36,3,0)," ")</f>
        <v>4503</v>
      </c>
      <c r="R167" s="135">
        <f>IFERROR(VLOOKUP(C167,TD!$B$32:$F$36,4,0)," ")</f>
        <v>20240255</v>
      </c>
      <c r="S167" s="52" t="s">
        <v>187</v>
      </c>
      <c r="T167" s="135" t="str">
        <f>IFERROR(VLOOKUP(S167,TD!$J$33:$K$43,2,0)," ")</f>
        <v>Servicio de mantenimiento, dotación (HEA´s y equipo menor) y adquisición de vehiculos   especializados para la atención de emergencias.</v>
      </c>
      <c r="U167" s="137" t="str">
        <f t="shared" si="8"/>
        <v>09-Servicio de mantenimiento, dotación (HEA´s y equipo menor) y adquisición de vehiculos   especializados para la atención de emergencias.</v>
      </c>
      <c r="V167" s="52" t="s">
        <v>232</v>
      </c>
      <c r="W167" s="135" t="str">
        <f>IFERROR(VLOOKUP(V167,TD!$N$33:$O$45,2,0)," ")</f>
        <v>Servicio de atención a emergencias y desastres</v>
      </c>
      <c r="X167" s="137" t="str">
        <f t="shared" si="9"/>
        <v>004_Servicio de atención a emergencias y desastres</v>
      </c>
      <c r="Y167" s="137" t="str">
        <f t="shared" si="10"/>
        <v>09-Servicio de mantenimiento, dotación (HEA´s y equipo menor) y adquisición de vehiculos   especializados para la atención de emergencias. 004_Servicio de atención a emergencias y desastres</v>
      </c>
      <c r="Z167" s="135" t="str">
        <f t="shared" si="11"/>
        <v>O23011745032024025509004</v>
      </c>
      <c r="AA167" s="135" t="str">
        <f>IFERROR(VLOOKUP(Y167,TD!$K$46:$L$64,2,0)," ")</f>
        <v>PM/0131/0109/45030040255</v>
      </c>
      <c r="AB167" s="55" t="s">
        <v>145</v>
      </c>
      <c r="AC167" s="136" t="s">
        <v>204</v>
      </c>
    </row>
    <row r="168" spans="2:30" s="28" customFormat="1" ht="71.5" customHeight="1" x14ac:dyDescent="0.2">
      <c r="B168" s="79">
        <v>20250159</v>
      </c>
      <c r="C168" s="51" t="s">
        <v>209</v>
      </c>
      <c r="D168" s="133" t="s">
        <v>168</v>
      </c>
      <c r="E168" s="52" t="s">
        <v>563</v>
      </c>
      <c r="F168" s="133" t="s">
        <v>567</v>
      </c>
      <c r="G168" s="133" t="s">
        <v>119</v>
      </c>
      <c r="H168" s="100" t="s">
        <v>388</v>
      </c>
      <c r="I168" s="134">
        <v>2</v>
      </c>
      <c r="J168" s="134">
        <v>12</v>
      </c>
      <c r="K168" s="54">
        <v>0</v>
      </c>
      <c r="L168" s="55">
        <v>65000000</v>
      </c>
      <c r="M168" s="133" t="s">
        <v>516</v>
      </c>
      <c r="N168" s="55" t="s">
        <v>90</v>
      </c>
      <c r="O168" s="52" t="s">
        <v>224</v>
      </c>
      <c r="P168" s="135" t="str">
        <f>IFERROR(VLOOKUP(C168,TD!$B$32:$F$36,2,0)," ")</f>
        <v>O230117</v>
      </c>
      <c r="Q168" s="135" t="str">
        <f>IFERROR(VLOOKUP(C168,TD!$B$32:$F$36,3,0)," ")</f>
        <v>4503</v>
      </c>
      <c r="R168" s="135">
        <f>IFERROR(VLOOKUP(C168,TD!$B$32:$F$36,4,0)," ")</f>
        <v>20240255</v>
      </c>
      <c r="S168" s="52" t="s">
        <v>191</v>
      </c>
      <c r="T168" s="135" t="str">
        <f>IFERROR(VLOOKUP(S168,TD!$J$33:$K$43,2,0)," ")</f>
        <v>Servicio de apoyo   logístico  en eventos operativos y/o emergencias.</v>
      </c>
      <c r="U168" s="137" t="str">
        <f t="shared" si="8"/>
        <v>12-Servicio de apoyo   logístico  en eventos operativos y/o emergencias.</v>
      </c>
      <c r="V168" s="52" t="s">
        <v>232</v>
      </c>
      <c r="W168" s="135" t="str">
        <f>IFERROR(VLOOKUP(V168,TD!$N$33:$O$45,2,0)," ")</f>
        <v>Servicio de atención a emergencias y desastres</v>
      </c>
      <c r="X168" s="137" t="str">
        <f t="shared" si="9"/>
        <v>004_Servicio de atención a emergencias y desastres</v>
      </c>
      <c r="Y168" s="137" t="str">
        <f t="shared" si="10"/>
        <v>12-Servicio de apoyo   logístico  en eventos operativos y/o emergencias. 004_Servicio de atención a emergencias y desastres</v>
      </c>
      <c r="Z168" s="135" t="str">
        <f t="shared" si="11"/>
        <v>O23011745032024025512004</v>
      </c>
      <c r="AA168" s="135" t="str">
        <f>IFERROR(VLOOKUP(Y168,TD!$K$46:$L$64,2,0)," ")</f>
        <v>PM/0131/0112/45030040255</v>
      </c>
      <c r="AB168" s="55" t="s">
        <v>97</v>
      </c>
      <c r="AC168" s="136" t="s">
        <v>204</v>
      </c>
    </row>
    <row r="169" spans="2:30" s="28" customFormat="1" ht="71.5" customHeight="1" x14ac:dyDescent="0.2">
      <c r="B169" s="79">
        <v>20250160</v>
      </c>
      <c r="C169" s="51" t="s">
        <v>209</v>
      </c>
      <c r="D169" s="133" t="s">
        <v>168</v>
      </c>
      <c r="E169" s="52" t="s">
        <v>563</v>
      </c>
      <c r="F169" s="133" t="s">
        <v>568</v>
      </c>
      <c r="G169" s="133" t="s">
        <v>119</v>
      </c>
      <c r="H169" s="100" t="s">
        <v>389</v>
      </c>
      <c r="I169" s="134">
        <v>5</v>
      </c>
      <c r="J169" s="134">
        <v>7</v>
      </c>
      <c r="K169" s="54">
        <v>0</v>
      </c>
      <c r="L169" s="55">
        <v>380000000</v>
      </c>
      <c r="M169" s="133" t="s">
        <v>516</v>
      </c>
      <c r="N169" s="55" t="s">
        <v>95</v>
      </c>
      <c r="O169" s="52" t="s">
        <v>224</v>
      </c>
      <c r="P169" s="135" t="str">
        <f>IFERROR(VLOOKUP(C169,TD!$B$32:$F$36,2,0)," ")</f>
        <v>O230117</v>
      </c>
      <c r="Q169" s="135" t="str">
        <f>IFERROR(VLOOKUP(C169,TD!$B$32:$F$36,3,0)," ")</f>
        <v>4503</v>
      </c>
      <c r="R169" s="135">
        <f>IFERROR(VLOOKUP(C169,TD!$B$32:$F$36,4,0)," ")</f>
        <v>20240255</v>
      </c>
      <c r="S169" s="52" t="s">
        <v>191</v>
      </c>
      <c r="T169" s="135" t="str">
        <f>IFERROR(VLOOKUP(S169,TD!$J$33:$K$43,2,0)," ")</f>
        <v>Servicio de apoyo   logístico  en eventos operativos y/o emergencias.</v>
      </c>
      <c r="U169" s="137" t="str">
        <f t="shared" si="8"/>
        <v>12-Servicio de apoyo   logístico  en eventos operativos y/o emergencias.</v>
      </c>
      <c r="V169" s="52" t="s">
        <v>232</v>
      </c>
      <c r="W169" s="135" t="str">
        <f>IFERROR(VLOOKUP(V169,TD!$N$33:$O$45,2,0)," ")</f>
        <v>Servicio de atención a emergencias y desastres</v>
      </c>
      <c r="X169" s="137" t="str">
        <f t="shared" si="9"/>
        <v>004_Servicio de atención a emergencias y desastres</v>
      </c>
      <c r="Y169" s="137" t="str">
        <f t="shared" si="10"/>
        <v>12-Servicio de apoyo   logístico  en eventos operativos y/o emergencias. 004_Servicio de atención a emergencias y desastres</v>
      </c>
      <c r="Z169" s="135" t="str">
        <f t="shared" si="11"/>
        <v>O23011745032024025512004</v>
      </c>
      <c r="AA169" s="135" t="str">
        <f>IFERROR(VLOOKUP(Y169,TD!$K$46:$L$64,2,0)," ")</f>
        <v>PM/0131/0112/45030040255</v>
      </c>
      <c r="AB169" s="55" t="s">
        <v>110</v>
      </c>
      <c r="AC169" s="136" t="s">
        <v>204</v>
      </c>
    </row>
    <row r="170" spans="2:30" s="28" customFormat="1" ht="71.5" customHeight="1" x14ac:dyDescent="0.2">
      <c r="B170" s="79">
        <v>20250161</v>
      </c>
      <c r="C170" s="51" t="s">
        <v>209</v>
      </c>
      <c r="D170" s="133" t="s">
        <v>168</v>
      </c>
      <c r="E170" s="52" t="s">
        <v>563</v>
      </c>
      <c r="F170" s="133" t="s">
        <v>569</v>
      </c>
      <c r="G170" s="133" t="s">
        <v>119</v>
      </c>
      <c r="H170" s="100">
        <v>15101500</v>
      </c>
      <c r="I170" s="134">
        <v>2</v>
      </c>
      <c r="J170" s="134">
        <v>12</v>
      </c>
      <c r="K170" s="54">
        <v>0</v>
      </c>
      <c r="L170" s="55">
        <v>1080000000</v>
      </c>
      <c r="M170" s="133" t="s">
        <v>516</v>
      </c>
      <c r="N170" s="55" t="s">
        <v>123</v>
      </c>
      <c r="O170" s="52" t="s">
        <v>224</v>
      </c>
      <c r="P170" s="135" t="str">
        <f>IFERROR(VLOOKUP(C170,TD!$B$32:$F$36,2,0)," ")</f>
        <v>O230117</v>
      </c>
      <c r="Q170" s="135" t="str">
        <f>IFERROR(VLOOKUP(C170,TD!$B$32:$F$36,3,0)," ")</f>
        <v>4503</v>
      </c>
      <c r="R170" s="135">
        <f>IFERROR(VLOOKUP(C170,TD!$B$32:$F$36,4,0)," ")</f>
        <v>20240255</v>
      </c>
      <c r="S170" s="52" t="s">
        <v>191</v>
      </c>
      <c r="T170" s="135" t="str">
        <f>IFERROR(VLOOKUP(S170,TD!$J$33:$K$43,2,0)," ")</f>
        <v>Servicio de apoyo   logístico  en eventos operativos y/o emergencias.</v>
      </c>
      <c r="U170" s="137" t="str">
        <f t="shared" si="8"/>
        <v>12-Servicio de apoyo   logístico  en eventos operativos y/o emergencias.</v>
      </c>
      <c r="V170" s="52" t="s">
        <v>232</v>
      </c>
      <c r="W170" s="135" t="str">
        <f>IFERROR(VLOOKUP(V170,TD!$N$33:$O$45,2,0)," ")</f>
        <v>Servicio de atención a emergencias y desastres</v>
      </c>
      <c r="X170" s="137" t="str">
        <f t="shared" si="9"/>
        <v>004_Servicio de atención a emergencias y desastres</v>
      </c>
      <c r="Y170" s="137" t="str">
        <f t="shared" si="10"/>
        <v>12-Servicio de apoyo   logístico  en eventos operativos y/o emergencias. 004_Servicio de atención a emergencias y desastres</v>
      </c>
      <c r="Z170" s="135" t="str">
        <f t="shared" si="11"/>
        <v>O23011745032024025512004</v>
      </c>
      <c r="AA170" s="135" t="str">
        <f>IFERROR(VLOOKUP(Y170,TD!$K$46:$L$64,2,0)," ")</f>
        <v>PM/0131/0112/45030040255</v>
      </c>
      <c r="AB170" s="55" t="s">
        <v>92</v>
      </c>
      <c r="AC170" s="136" t="s">
        <v>204</v>
      </c>
    </row>
    <row r="171" spans="2:30" s="28" customFormat="1" ht="71.5" customHeight="1" x14ac:dyDescent="0.2">
      <c r="B171" s="79">
        <v>20250162</v>
      </c>
      <c r="C171" s="51" t="s">
        <v>209</v>
      </c>
      <c r="D171" s="133" t="s">
        <v>168</v>
      </c>
      <c r="E171" s="52" t="s">
        <v>563</v>
      </c>
      <c r="F171" s="133" t="s">
        <v>570</v>
      </c>
      <c r="G171" s="133" t="s">
        <v>119</v>
      </c>
      <c r="H171" s="100" t="s">
        <v>454</v>
      </c>
      <c r="I171" s="134">
        <v>2</v>
      </c>
      <c r="J171" s="134">
        <v>12</v>
      </c>
      <c r="K171" s="54">
        <v>0</v>
      </c>
      <c r="L171" s="55">
        <v>100000000</v>
      </c>
      <c r="M171" s="133" t="s">
        <v>516</v>
      </c>
      <c r="N171" s="55" t="s">
        <v>95</v>
      </c>
      <c r="O171" s="52" t="s">
        <v>224</v>
      </c>
      <c r="P171" s="135" t="str">
        <f>IFERROR(VLOOKUP(C171,TD!$B$32:$F$36,2,0)," ")</f>
        <v>O230117</v>
      </c>
      <c r="Q171" s="135" t="str">
        <f>IFERROR(VLOOKUP(C171,TD!$B$32:$F$36,3,0)," ")</f>
        <v>4503</v>
      </c>
      <c r="R171" s="135">
        <f>IFERROR(VLOOKUP(C171,TD!$B$32:$F$36,4,0)," ")</f>
        <v>20240255</v>
      </c>
      <c r="S171" s="52" t="s">
        <v>191</v>
      </c>
      <c r="T171" s="135" t="str">
        <f>IFERROR(VLOOKUP(S171,TD!$J$33:$K$43,2,0)," ")</f>
        <v>Servicio de apoyo   logístico  en eventos operativos y/o emergencias.</v>
      </c>
      <c r="U171" s="137" t="str">
        <f t="shared" si="8"/>
        <v>12-Servicio de apoyo   logístico  en eventos operativos y/o emergencias.</v>
      </c>
      <c r="V171" s="52" t="s">
        <v>232</v>
      </c>
      <c r="W171" s="135" t="str">
        <f>IFERROR(VLOOKUP(V171,TD!$N$33:$O$45,2,0)," ")</f>
        <v>Servicio de atención a emergencias y desastres</v>
      </c>
      <c r="X171" s="137" t="str">
        <f t="shared" si="9"/>
        <v>004_Servicio de atención a emergencias y desastres</v>
      </c>
      <c r="Y171" s="137" t="str">
        <f t="shared" si="10"/>
        <v>12-Servicio de apoyo   logístico  en eventos operativos y/o emergencias. 004_Servicio de atención a emergencias y desastres</v>
      </c>
      <c r="Z171" s="135" t="str">
        <f t="shared" si="11"/>
        <v>O23011745032024025512004</v>
      </c>
      <c r="AA171" s="135" t="str">
        <f>IFERROR(VLOOKUP(Y171,TD!$K$46:$L$64,2,0)," ")</f>
        <v>PM/0131/0112/45030040255</v>
      </c>
      <c r="AB171" s="55" t="s">
        <v>134</v>
      </c>
      <c r="AC171" s="136" t="s">
        <v>204</v>
      </c>
    </row>
    <row r="172" spans="2:30" s="28" customFormat="1" ht="71.5" customHeight="1" x14ac:dyDescent="0.2">
      <c r="B172" s="79">
        <v>20250163</v>
      </c>
      <c r="C172" s="51" t="s">
        <v>209</v>
      </c>
      <c r="D172" s="133" t="s">
        <v>168</v>
      </c>
      <c r="E172" s="52" t="s">
        <v>563</v>
      </c>
      <c r="F172" s="133" t="s">
        <v>571</v>
      </c>
      <c r="G172" s="133" t="s">
        <v>119</v>
      </c>
      <c r="H172" s="100" t="s">
        <v>455</v>
      </c>
      <c r="I172" s="134">
        <v>2</v>
      </c>
      <c r="J172" s="134">
        <v>12</v>
      </c>
      <c r="K172" s="54">
        <v>0</v>
      </c>
      <c r="L172" s="55">
        <v>120000000</v>
      </c>
      <c r="M172" s="133" t="s">
        <v>516</v>
      </c>
      <c r="N172" s="55" t="s">
        <v>113</v>
      </c>
      <c r="O172" s="52" t="s">
        <v>224</v>
      </c>
      <c r="P172" s="135" t="str">
        <f>IFERROR(VLOOKUP(C172,TD!$B$32:$F$36,2,0)," ")</f>
        <v>O230117</v>
      </c>
      <c r="Q172" s="135" t="str">
        <f>IFERROR(VLOOKUP(C172,TD!$B$32:$F$36,3,0)," ")</f>
        <v>4503</v>
      </c>
      <c r="R172" s="135">
        <f>IFERROR(VLOOKUP(C172,TD!$B$32:$F$36,4,0)," ")</f>
        <v>20240255</v>
      </c>
      <c r="S172" s="52" t="s">
        <v>187</v>
      </c>
      <c r="T172" s="135" t="str">
        <f>IFERROR(VLOOKUP(S172,TD!$J$33:$K$43,2,0)," ")</f>
        <v>Servicio de mantenimiento, dotación (HEA´s y equipo menor) y adquisición de vehiculos   especializados para la atención de emergencias.</v>
      </c>
      <c r="U172" s="137" t="str">
        <f t="shared" si="8"/>
        <v>09-Servicio de mantenimiento, dotación (HEA´s y equipo menor) y adquisición de vehiculos   especializados para la atención de emergencias.</v>
      </c>
      <c r="V172" s="52" t="s">
        <v>232</v>
      </c>
      <c r="W172" s="135" t="str">
        <f>IFERROR(VLOOKUP(V172,TD!$N$33:$O$45,2,0)," ")</f>
        <v>Servicio de atención a emergencias y desastres</v>
      </c>
      <c r="X172" s="137" t="str">
        <f t="shared" si="9"/>
        <v>004_Servicio de atención a emergencias y desastres</v>
      </c>
      <c r="Y172" s="137" t="str">
        <f t="shared" si="10"/>
        <v>09-Servicio de mantenimiento, dotación (HEA´s y equipo menor) y adquisición de vehiculos   especializados para la atención de emergencias. 004_Servicio de atención a emergencias y desastres</v>
      </c>
      <c r="Z172" s="135" t="str">
        <f t="shared" si="11"/>
        <v>O23011745032024025509004</v>
      </c>
      <c r="AA172" s="135" t="str">
        <f>IFERROR(VLOOKUP(Y172,TD!$K$46:$L$64,2,0)," ")</f>
        <v>PM/0131/0109/45030040255</v>
      </c>
      <c r="AB172" s="55" t="s">
        <v>87</v>
      </c>
      <c r="AC172" s="136" t="s">
        <v>204</v>
      </c>
    </row>
    <row r="173" spans="2:30" s="28" customFormat="1" ht="71.5" customHeight="1" x14ac:dyDescent="0.2">
      <c r="B173" s="79">
        <v>20250164</v>
      </c>
      <c r="C173" s="51" t="s">
        <v>209</v>
      </c>
      <c r="D173" s="133" t="s">
        <v>168</v>
      </c>
      <c r="E173" s="52" t="s">
        <v>563</v>
      </c>
      <c r="F173" s="133" t="s">
        <v>572</v>
      </c>
      <c r="G173" s="133" t="s">
        <v>157</v>
      </c>
      <c r="H173" s="100" t="s">
        <v>456</v>
      </c>
      <c r="I173" s="134">
        <v>2</v>
      </c>
      <c r="J173" s="134">
        <v>12</v>
      </c>
      <c r="K173" s="54">
        <v>0</v>
      </c>
      <c r="L173" s="55">
        <v>120000000</v>
      </c>
      <c r="M173" s="133" t="s">
        <v>516</v>
      </c>
      <c r="N173" s="55" t="s">
        <v>113</v>
      </c>
      <c r="O173" s="52" t="s">
        <v>224</v>
      </c>
      <c r="P173" s="135" t="str">
        <f>IFERROR(VLOOKUP(C173,TD!$B$32:$F$36,2,0)," ")</f>
        <v>O230117</v>
      </c>
      <c r="Q173" s="135" t="str">
        <f>IFERROR(VLOOKUP(C173,TD!$B$32:$F$36,3,0)," ")</f>
        <v>4503</v>
      </c>
      <c r="R173" s="135">
        <f>IFERROR(VLOOKUP(C173,TD!$B$32:$F$36,4,0)," ")</f>
        <v>20240255</v>
      </c>
      <c r="S173" s="52" t="s">
        <v>187</v>
      </c>
      <c r="T173" s="135" t="str">
        <f>IFERROR(VLOOKUP(S173,TD!$J$33:$K$43,2,0)," ")</f>
        <v>Servicio de mantenimiento, dotación (HEA´s y equipo menor) y adquisición de vehiculos   especializados para la atención de emergencias.</v>
      </c>
      <c r="U173" s="137" t="str">
        <f t="shared" si="8"/>
        <v>09-Servicio de mantenimiento, dotación (HEA´s y equipo menor) y adquisición de vehiculos   especializados para la atención de emergencias.</v>
      </c>
      <c r="V173" s="52" t="s">
        <v>232</v>
      </c>
      <c r="W173" s="135" t="str">
        <f>IFERROR(VLOOKUP(V173,TD!$N$33:$O$45,2,0)," ")</f>
        <v>Servicio de atención a emergencias y desastres</v>
      </c>
      <c r="X173" s="137" t="str">
        <f t="shared" si="9"/>
        <v>004_Servicio de atención a emergencias y desastres</v>
      </c>
      <c r="Y173" s="137" t="str">
        <f t="shared" si="10"/>
        <v>09-Servicio de mantenimiento, dotación (HEA´s y equipo menor) y adquisición de vehiculos   especializados para la atención de emergencias. 004_Servicio de atención a emergencias y desastres</v>
      </c>
      <c r="Z173" s="135" t="str">
        <f t="shared" si="11"/>
        <v>O23011745032024025509004</v>
      </c>
      <c r="AA173" s="135" t="str">
        <f>IFERROR(VLOOKUP(Y173,TD!$K$46:$L$64,2,0)," ")</f>
        <v>PM/0131/0109/45030040255</v>
      </c>
      <c r="AB173" s="55" t="s">
        <v>87</v>
      </c>
      <c r="AC173" s="136" t="s">
        <v>204</v>
      </c>
    </row>
    <row r="174" spans="2:30" s="28" customFormat="1" ht="71.5" customHeight="1" x14ac:dyDescent="0.2">
      <c r="B174" s="79">
        <v>20250165</v>
      </c>
      <c r="C174" s="51" t="s">
        <v>209</v>
      </c>
      <c r="D174" s="133" t="s">
        <v>168</v>
      </c>
      <c r="E174" s="52" t="s">
        <v>563</v>
      </c>
      <c r="F174" s="133" t="s">
        <v>573</v>
      </c>
      <c r="G174" s="133" t="s">
        <v>119</v>
      </c>
      <c r="H174" s="100" t="s">
        <v>457</v>
      </c>
      <c r="I174" s="134">
        <v>3</v>
      </c>
      <c r="J174" s="134">
        <v>10</v>
      </c>
      <c r="K174" s="54">
        <v>0</v>
      </c>
      <c r="L174" s="55">
        <v>150000000</v>
      </c>
      <c r="M174" s="133" t="s">
        <v>516</v>
      </c>
      <c r="N174" s="55" t="s">
        <v>95</v>
      </c>
      <c r="O174" s="52" t="s">
        <v>224</v>
      </c>
      <c r="P174" s="135" t="str">
        <f>IFERROR(VLOOKUP(C174,TD!$B$32:$F$36,2,0)," ")</f>
        <v>O230117</v>
      </c>
      <c r="Q174" s="135" t="str">
        <f>IFERROR(VLOOKUP(C174,TD!$B$32:$F$36,3,0)," ")</f>
        <v>4503</v>
      </c>
      <c r="R174" s="135">
        <f>IFERROR(VLOOKUP(C174,TD!$B$32:$F$36,4,0)," ")</f>
        <v>20240255</v>
      </c>
      <c r="S174" s="52" t="s">
        <v>187</v>
      </c>
      <c r="T174" s="135" t="str">
        <f>IFERROR(VLOOKUP(S174,TD!$J$33:$K$43,2,0)," ")</f>
        <v>Servicio de mantenimiento, dotación (HEA´s y equipo menor) y adquisición de vehiculos   especializados para la atención de emergencias.</v>
      </c>
      <c r="U174" s="137" t="str">
        <f t="shared" si="8"/>
        <v>09-Servicio de mantenimiento, dotación (HEA´s y equipo menor) y adquisición de vehiculos   especializados para la atención de emergencias.</v>
      </c>
      <c r="V174" s="52" t="s">
        <v>232</v>
      </c>
      <c r="W174" s="135" t="str">
        <f>IFERROR(VLOOKUP(V174,TD!$N$33:$O$45,2,0)," ")</f>
        <v>Servicio de atención a emergencias y desastres</v>
      </c>
      <c r="X174" s="137" t="str">
        <f t="shared" si="9"/>
        <v>004_Servicio de atención a emergencias y desastres</v>
      </c>
      <c r="Y174" s="137" t="str">
        <f t="shared" si="10"/>
        <v>09-Servicio de mantenimiento, dotación (HEA´s y equipo menor) y adquisición de vehiculos   especializados para la atención de emergencias. 004_Servicio de atención a emergencias y desastres</v>
      </c>
      <c r="Z174" s="135" t="str">
        <f t="shared" si="11"/>
        <v>O23011745032024025509004</v>
      </c>
      <c r="AA174" s="135" t="str">
        <f>IFERROR(VLOOKUP(Y174,TD!$K$46:$L$64,2,0)," ")</f>
        <v>PM/0131/0109/45030040255</v>
      </c>
      <c r="AB174" s="55" t="s">
        <v>87</v>
      </c>
      <c r="AC174" s="136" t="s">
        <v>204</v>
      </c>
    </row>
    <row r="175" spans="2:30" s="28" customFormat="1" ht="71.5" customHeight="1" x14ac:dyDescent="0.2">
      <c r="B175" s="79">
        <v>20250166</v>
      </c>
      <c r="C175" s="51" t="s">
        <v>209</v>
      </c>
      <c r="D175" s="133" t="s">
        <v>168</v>
      </c>
      <c r="E175" s="52" t="s">
        <v>563</v>
      </c>
      <c r="F175" s="133" t="s">
        <v>574</v>
      </c>
      <c r="G175" s="133" t="s">
        <v>96</v>
      </c>
      <c r="H175" s="100" t="s">
        <v>458</v>
      </c>
      <c r="I175" s="134">
        <v>3</v>
      </c>
      <c r="J175" s="134">
        <v>12</v>
      </c>
      <c r="K175" s="54">
        <v>0</v>
      </c>
      <c r="L175" s="55">
        <v>40000000</v>
      </c>
      <c r="M175" s="133" t="s">
        <v>516</v>
      </c>
      <c r="N175" s="55" t="s">
        <v>100</v>
      </c>
      <c r="O175" s="52" t="s">
        <v>224</v>
      </c>
      <c r="P175" s="135" t="str">
        <f>IFERROR(VLOOKUP(C175,TD!$B$32:$F$36,2,0)," ")</f>
        <v>O230117</v>
      </c>
      <c r="Q175" s="135" t="str">
        <f>IFERROR(VLOOKUP(C175,TD!$B$32:$F$36,3,0)," ")</f>
        <v>4503</v>
      </c>
      <c r="R175" s="135">
        <f>IFERROR(VLOOKUP(C175,TD!$B$32:$F$36,4,0)," ")</f>
        <v>20240255</v>
      </c>
      <c r="S175" s="52" t="s">
        <v>191</v>
      </c>
      <c r="T175" s="135" t="str">
        <f>IFERROR(VLOOKUP(S175,TD!$J$33:$K$43,2,0)," ")</f>
        <v>Servicio de apoyo   logístico  en eventos operativos y/o emergencias.</v>
      </c>
      <c r="U175" s="137" t="str">
        <f t="shared" si="8"/>
        <v>12-Servicio de apoyo   logístico  en eventos operativos y/o emergencias.</v>
      </c>
      <c r="V175" s="52" t="s">
        <v>232</v>
      </c>
      <c r="W175" s="135" t="str">
        <f>IFERROR(VLOOKUP(V175,TD!$N$33:$O$45,2,0)," ")</f>
        <v>Servicio de atención a emergencias y desastres</v>
      </c>
      <c r="X175" s="137" t="str">
        <f t="shared" si="9"/>
        <v>004_Servicio de atención a emergencias y desastres</v>
      </c>
      <c r="Y175" s="137" t="str">
        <f t="shared" si="10"/>
        <v>12-Servicio de apoyo   logístico  en eventos operativos y/o emergencias. 004_Servicio de atención a emergencias y desastres</v>
      </c>
      <c r="Z175" s="135" t="str">
        <f t="shared" si="11"/>
        <v>O23011745032024025512004</v>
      </c>
      <c r="AA175" s="135" t="str">
        <f>IFERROR(VLOOKUP(Y175,TD!$K$46:$L$64,2,0)," ")</f>
        <v>PM/0131/0112/45030040255</v>
      </c>
      <c r="AB175" s="55" t="s">
        <v>134</v>
      </c>
      <c r="AC175" s="136" t="s">
        <v>204</v>
      </c>
    </row>
    <row r="176" spans="2:30" s="28" customFormat="1" ht="71.5" customHeight="1" x14ac:dyDescent="0.2">
      <c r="B176" s="79">
        <v>20250167</v>
      </c>
      <c r="C176" s="51" t="s">
        <v>209</v>
      </c>
      <c r="D176" s="133" t="s">
        <v>168</v>
      </c>
      <c r="E176" s="52" t="s">
        <v>563</v>
      </c>
      <c r="F176" s="133" t="s">
        <v>575</v>
      </c>
      <c r="G176" s="133" t="s">
        <v>119</v>
      </c>
      <c r="H176" s="100">
        <v>72101509</v>
      </c>
      <c r="I176" s="134">
        <v>2</v>
      </c>
      <c r="J176" s="134">
        <v>12</v>
      </c>
      <c r="K176" s="54">
        <v>0</v>
      </c>
      <c r="L176" s="55">
        <v>250000000</v>
      </c>
      <c r="M176" s="133" t="s">
        <v>516</v>
      </c>
      <c r="N176" s="55" t="s">
        <v>95</v>
      </c>
      <c r="O176" s="52" t="s">
        <v>224</v>
      </c>
      <c r="P176" s="135" t="str">
        <f>IFERROR(VLOOKUP(C176,TD!$B$32:$F$36,2,0)," ")</f>
        <v>O230117</v>
      </c>
      <c r="Q176" s="135" t="str">
        <f>IFERROR(VLOOKUP(C176,TD!$B$32:$F$36,3,0)," ")</f>
        <v>4503</v>
      </c>
      <c r="R176" s="135">
        <f>IFERROR(VLOOKUP(C176,TD!$B$32:$F$36,4,0)," ")</f>
        <v>20240255</v>
      </c>
      <c r="S176" s="52" t="s">
        <v>191</v>
      </c>
      <c r="T176" s="135" t="str">
        <f>IFERROR(VLOOKUP(S176,TD!$J$33:$K$43,2,0)," ")</f>
        <v>Servicio de apoyo   logístico  en eventos operativos y/o emergencias.</v>
      </c>
      <c r="U176" s="137" t="str">
        <f t="shared" si="8"/>
        <v>12-Servicio de apoyo   logístico  en eventos operativos y/o emergencias.</v>
      </c>
      <c r="V176" s="52" t="s">
        <v>232</v>
      </c>
      <c r="W176" s="135" t="str">
        <f>IFERROR(VLOOKUP(V176,TD!$N$33:$O$45,2,0)," ")</f>
        <v>Servicio de atención a emergencias y desastres</v>
      </c>
      <c r="X176" s="137" t="str">
        <f t="shared" si="9"/>
        <v>004_Servicio de atención a emergencias y desastres</v>
      </c>
      <c r="Y176" s="137" t="str">
        <f t="shared" si="10"/>
        <v>12-Servicio de apoyo   logístico  en eventos operativos y/o emergencias. 004_Servicio de atención a emergencias y desastres</v>
      </c>
      <c r="Z176" s="135" t="str">
        <f t="shared" si="11"/>
        <v>O23011745032024025512004</v>
      </c>
      <c r="AA176" s="135" t="str">
        <f>IFERROR(VLOOKUP(Y176,TD!$K$46:$L$64,2,0)," ")</f>
        <v>PM/0131/0112/45030040255</v>
      </c>
      <c r="AB176" s="55" t="s">
        <v>87</v>
      </c>
      <c r="AC176" s="136" t="s">
        <v>204</v>
      </c>
    </row>
    <row r="177" spans="2:29" s="28" customFormat="1" ht="71.5" customHeight="1" x14ac:dyDescent="0.2">
      <c r="B177" s="79">
        <v>20250168</v>
      </c>
      <c r="C177" s="51" t="s">
        <v>209</v>
      </c>
      <c r="D177" s="133" t="s">
        <v>168</v>
      </c>
      <c r="E177" s="52" t="s">
        <v>563</v>
      </c>
      <c r="F177" s="133" t="s">
        <v>576</v>
      </c>
      <c r="G177" s="133" t="s">
        <v>109</v>
      </c>
      <c r="H177" s="100" t="s">
        <v>577</v>
      </c>
      <c r="I177" s="134">
        <v>1</v>
      </c>
      <c r="J177" s="134">
        <v>12</v>
      </c>
      <c r="K177" s="54">
        <v>0</v>
      </c>
      <c r="L177" s="55">
        <v>305000000</v>
      </c>
      <c r="M177" s="133" t="s">
        <v>516</v>
      </c>
      <c r="N177" s="55" t="s">
        <v>95</v>
      </c>
      <c r="O177" s="52" t="s">
        <v>224</v>
      </c>
      <c r="P177" s="135" t="str">
        <f>IFERROR(VLOOKUP(C177,TD!$B$32:$F$36,2,0)," ")</f>
        <v>O230117</v>
      </c>
      <c r="Q177" s="135" t="str">
        <f>IFERROR(VLOOKUP(C177,TD!$B$32:$F$36,3,0)," ")</f>
        <v>4503</v>
      </c>
      <c r="R177" s="135">
        <f>IFERROR(VLOOKUP(C177,TD!$B$32:$F$36,4,0)," ")</f>
        <v>20240255</v>
      </c>
      <c r="S177" s="52" t="s">
        <v>187</v>
      </c>
      <c r="T177" s="135" t="str">
        <f>IFERROR(VLOOKUP(S177,TD!$J$33:$K$43,2,0)," ")</f>
        <v>Servicio de mantenimiento, dotación (HEA´s y equipo menor) y adquisición de vehiculos   especializados para la atención de emergencias.</v>
      </c>
      <c r="U177" s="137" t="str">
        <f t="shared" si="8"/>
        <v>09-Servicio de mantenimiento, dotación (HEA´s y equipo menor) y adquisición de vehiculos   especializados para la atención de emergencias.</v>
      </c>
      <c r="V177" s="52" t="s">
        <v>232</v>
      </c>
      <c r="W177" s="135" t="str">
        <f>IFERROR(VLOOKUP(V177,TD!$N$33:$O$45,2,0)," ")</f>
        <v>Servicio de atención a emergencias y desastres</v>
      </c>
      <c r="X177" s="137" t="str">
        <f t="shared" si="9"/>
        <v>004_Servicio de atención a emergencias y desastres</v>
      </c>
      <c r="Y177" s="137" t="str">
        <f t="shared" si="10"/>
        <v>09-Servicio de mantenimiento, dotación (HEA´s y equipo menor) y adquisición de vehiculos   especializados para la atención de emergencias. 004_Servicio de atención a emergencias y desastres</v>
      </c>
      <c r="Z177" s="135" t="str">
        <f t="shared" si="11"/>
        <v>O23011745032024025509004</v>
      </c>
      <c r="AA177" s="135" t="str">
        <f>IFERROR(VLOOKUP(Y177,TD!$K$46:$L$64,2,0)," ")</f>
        <v>PM/0131/0109/45030040255</v>
      </c>
      <c r="AB177" s="55" t="s">
        <v>87</v>
      </c>
      <c r="AC177" s="136" t="s">
        <v>204</v>
      </c>
    </row>
    <row r="178" spans="2:29" s="28" customFormat="1" ht="71.5" customHeight="1" x14ac:dyDescent="0.2">
      <c r="B178" s="79">
        <v>20250169</v>
      </c>
      <c r="C178" s="51" t="s">
        <v>209</v>
      </c>
      <c r="D178" s="133" t="s">
        <v>168</v>
      </c>
      <c r="E178" s="52" t="s">
        <v>563</v>
      </c>
      <c r="F178" s="133" t="s">
        <v>578</v>
      </c>
      <c r="G178" s="133" t="s">
        <v>96</v>
      </c>
      <c r="H178" s="100">
        <v>72101509</v>
      </c>
      <c r="I178" s="134">
        <v>2</v>
      </c>
      <c r="J178" s="134">
        <v>12</v>
      </c>
      <c r="K178" s="54">
        <v>0</v>
      </c>
      <c r="L178" s="55">
        <v>150864320</v>
      </c>
      <c r="M178" s="133" t="s">
        <v>516</v>
      </c>
      <c r="N178" s="55" t="s">
        <v>113</v>
      </c>
      <c r="O178" s="52" t="s">
        <v>224</v>
      </c>
      <c r="P178" s="135" t="str">
        <f>IFERROR(VLOOKUP(C178,TD!$B$32:$F$36,2,0)," ")</f>
        <v>O230117</v>
      </c>
      <c r="Q178" s="135" t="str">
        <f>IFERROR(VLOOKUP(C178,TD!$B$32:$F$36,3,0)," ")</f>
        <v>4503</v>
      </c>
      <c r="R178" s="135">
        <f>IFERROR(VLOOKUP(C178,TD!$B$32:$F$36,4,0)," ")</f>
        <v>20240255</v>
      </c>
      <c r="S178" s="52" t="s">
        <v>187</v>
      </c>
      <c r="T178" s="135" t="str">
        <f>IFERROR(VLOOKUP(S178,TD!$J$33:$K$43,2,0)," ")</f>
        <v>Servicio de mantenimiento, dotación (HEA´s y equipo menor) y adquisición de vehiculos   especializados para la atención de emergencias.</v>
      </c>
      <c r="U178" s="137" t="str">
        <f t="shared" si="8"/>
        <v>09-Servicio de mantenimiento, dotación (HEA´s y equipo menor) y adquisición de vehiculos   especializados para la atención de emergencias.</v>
      </c>
      <c r="V178" s="52" t="s">
        <v>232</v>
      </c>
      <c r="W178" s="135" t="str">
        <f>IFERROR(VLOOKUP(V178,TD!$N$33:$O$45,2,0)," ")</f>
        <v>Servicio de atención a emergencias y desastres</v>
      </c>
      <c r="X178" s="137" t="str">
        <f t="shared" si="9"/>
        <v>004_Servicio de atención a emergencias y desastres</v>
      </c>
      <c r="Y178" s="137" t="str">
        <f t="shared" si="10"/>
        <v>09-Servicio de mantenimiento, dotación (HEA´s y equipo menor) y adquisición de vehiculos   especializados para la atención de emergencias. 004_Servicio de atención a emergencias y desastres</v>
      </c>
      <c r="Z178" s="135" t="str">
        <f t="shared" si="11"/>
        <v>O23011745032024025509004</v>
      </c>
      <c r="AA178" s="135" t="str">
        <f>IFERROR(VLOOKUP(Y178,TD!$K$46:$L$64,2,0)," ")</f>
        <v>PM/0131/0109/45030040255</v>
      </c>
      <c r="AB178" s="55" t="s">
        <v>87</v>
      </c>
      <c r="AC178" s="136" t="s">
        <v>204</v>
      </c>
    </row>
    <row r="179" spans="2:29" s="28" customFormat="1" ht="71.5" customHeight="1" x14ac:dyDescent="0.2">
      <c r="B179" s="79">
        <v>20250170</v>
      </c>
      <c r="C179" s="51" t="s">
        <v>209</v>
      </c>
      <c r="D179" s="133" t="s">
        <v>168</v>
      </c>
      <c r="E179" s="52" t="s">
        <v>563</v>
      </c>
      <c r="F179" s="133" t="s">
        <v>579</v>
      </c>
      <c r="G179" s="133" t="s">
        <v>119</v>
      </c>
      <c r="H179" s="100" t="s">
        <v>580</v>
      </c>
      <c r="I179" s="134">
        <v>3</v>
      </c>
      <c r="J179" s="134">
        <v>12</v>
      </c>
      <c r="K179" s="54">
        <v>0</v>
      </c>
      <c r="L179" s="55">
        <v>100000000</v>
      </c>
      <c r="M179" s="133" t="s">
        <v>516</v>
      </c>
      <c r="N179" s="55" t="s">
        <v>113</v>
      </c>
      <c r="O179" s="52" t="s">
        <v>224</v>
      </c>
      <c r="P179" s="135" t="str">
        <f>IFERROR(VLOOKUP(C179,TD!$B$32:$F$36,2,0)," ")</f>
        <v>O230117</v>
      </c>
      <c r="Q179" s="135" t="str">
        <f>IFERROR(VLOOKUP(C179,TD!$B$32:$F$36,3,0)," ")</f>
        <v>4503</v>
      </c>
      <c r="R179" s="135">
        <f>IFERROR(VLOOKUP(C179,TD!$B$32:$F$36,4,0)," ")</f>
        <v>20240255</v>
      </c>
      <c r="S179" s="52" t="s">
        <v>187</v>
      </c>
      <c r="T179" s="135" t="str">
        <f>IFERROR(VLOOKUP(S179,TD!$J$33:$K$43,2,0)," ")</f>
        <v>Servicio de mantenimiento, dotación (HEA´s y equipo menor) y adquisición de vehiculos   especializados para la atención de emergencias.</v>
      </c>
      <c r="U179" s="137" t="str">
        <f t="shared" si="8"/>
        <v>09-Servicio de mantenimiento, dotación (HEA´s y equipo menor) y adquisición de vehiculos   especializados para la atención de emergencias.</v>
      </c>
      <c r="V179" s="52" t="s">
        <v>232</v>
      </c>
      <c r="W179" s="135" t="str">
        <f>IFERROR(VLOOKUP(V179,TD!$N$33:$O$45,2,0)," ")</f>
        <v>Servicio de atención a emergencias y desastres</v>
      </c>
      <c r="X179" s="137" t="str">
        <f t="shared" si="9"/>
        <v>004_Servicio de atención a emergencias y desastres</v>
      </c>
      <c r="Y179" s="137" t="str">
        <f t="shared" si="10"/>
        <v>09-Servicio de mantenimiento, dotación (HEA´s y equipo menor) y adquisición de vehiculos   especializados para la atención de emergencias. 004_Servicio de atención a emergencias y desastres</v>
      </c>
      <c r="Z179" s="135" t="str">
        <f t="shared" si="11"/>
        <v>O23011745032024025509004</v>
      </c>
      <c r="AA179" s="135" t="str">
        <f>IFERROR(VLOOKUP(Y179,TD!$K$46:$L$64,2,0)," ")</f>
        <v>PM/0131/0109/45030040255</v>
      </c>
      <c r="AB179" s="55" t="s">
        <v>87</v>
      </c>
      <c r="AC179" s="136" t="s">
        <v>204</v>
      </c>
    </row>
    <row r="180" spans="2:29" s="28" customFormat="1" ht="71.5" customHeight="1" x14ac:dyDescent="0.2">
      <c r="B180" s="79">
        <v>20250171</v>
      </c>
      <c r="C180" s="51" t="s">
        <v>209</v>
      </c>
      <c r="D180" s="133" t="s">
        <v>168</v>
      </c>
      <c r="E180" s="52" t="s">
        <v>563</v>
      </c>
      <c r="F180" s="133" t="s">
        <v>581</v>
      </c>
      <c r="G180" s="133" t="s">
        <v>96</v>
      </c>
      <c r="H180" s="100" t="s">
        <v>582</v>
      </c>
      <c r="I180" s="134">
        <v>3</v>
      </c>
      <c r="J180" s="134">
        <v>12</v>
      </c>
      <c r="K180" s="54">
        <v>0</v>
      </c>
      <c r="L180" s="55">
        <v>100000000</v>
      </c>
      <c r="M180" s="133" t="s">
        <v>516</v>
      </c>
      <c r="N180" s="55" t="s">
        <v>113</v>
      </c>
      <c r="O180" s="52" t="s">
        <v>224</v>
      </c>
      <c r="P180" s="135" t="str">
        <f>IFERROR(VLOOKUP(C180,TD!$B$32:$F$36,2,0)," ")</f>
        <v>O230117</v>
      </c>
      <c r="Q180" s="135" t="str">
        <f>IFERROR(VLOOKUP(C180,TD!$B$32:$F$36,3,0)," ")</f>
        <v>4503</v>
      </c>
      <c r="R180" s="135">
        <f>IFERROR(VLOOKUP(C180,TD!$B$32:$F$36,4,0)," ")</f>
        <v>20240255</v>
      </c>
      <c r="S180" s="52" t="s">
        <v>187</v>
      </c>
      <c r="T180" s="135" t="str">
        <f>IFERROR(VLOOKUP(S180,TD!$J$33:$K$43,2,0)," ")</f>
        <v>Servicio de mantenimiento, dotación (HEA´s y equipo menor) y adquisición de vehiculos   especializados para la atención de emergencias.</v>
      </c>
      <c r="U180" s="137" t="str">
        <f t="shared" si="8"/>
        <v>09-Servicio de mantenimiento, dotación (HEA´s y equipo menor) y adquisición de vehiculos   especializados para la atención de emergencias.</v>
      </c>
      <c r="V180" s="52" t="s">
        <v>232</v>
      </c>
      <c r="W180" s="135" t="str">
        <f>IFERROR(VLOOKUP(V180,TD!$N$33:$O$45,2,0)," ")</f>
        <v>Servicio de atención a emergencias y desastres</v>
      </c>
      <c r="X180" s="137" t="str">
        <f t="shared" si="9"/>
        <v>004_Servicio de atención a emergencias y desastres</v>
      </c>
      <c r="Y180" s="137" t="str">
        <f t="shared" si="10"/>
        <v>09-Servicio de mantenimiento, dotación (HEA´s y equipo menor) y adquisición de vehiculos   especializados para la atención de emergencias. 004_Servicio de atención a emergencias y desastres</v>
      </c>
      <c r="Z180" s="135" t="str">
        <f t="shared" si="11"/>
        <v>O23011745032024025509004</v>
      </c>
      <c r="AA180" s="135" t="str">
        <f>IFERROR(VLOOKUP(Y180,TD!$K$46:$L$64,2,0)," ")</f>
        <v>PM/0131/0109/45030040255</v>
      </c>
      <c r="AB180" s="55" t="s">
        <v>87</v>
      </c>
      <c r="AC180" s="136" t="s">
        <v>204</v>
      </c>
    </row>
    <row r="181" spans="2:29" s="28" customFormat="1" ht="71.5" customHeight="1" x14ac:dyDescent="0.2">
      <c r="B181" s="79">
        <v>20250172</v>
      </c>
      <c r="C181" s="51" t="s">
        <v>209</v>
      </c>
      <c r="D181" s="133" t="s">
        <v>168</v>
      </c>
      <c r="E181" s="52" t="s">
        <v>563</v>
      </c>
      <c r="F181" s="133" t="s">
        <v>583</v>
      </c>
      <c r="G181" s="133" t="s">
        <v>96</v>
      </c>
      <c r="H181" s="100" t="s">
        <v>582</v>
      </c>
      <c r="I181" s="134">
        <v>2</v>
      </c>
      <c r="J181" s="134">
        <v>12</v>
      </c>
      <c r="K181" s="54">
        <v>0</v>
      </c>
      <c r="L181" s="55">
        <v>100000000</v>
      </c>
      <c r="M181" s="133" t="s">
        <v>516</v>
      </c>
      <c r="N181" s="55" t="s">
        <v>95</v>
      </c>
      <c r="O181" s="52" t="s">
        <v>224</v>
      </c>
      <c r="P181" s="135" t="str">
        <f>IFERROR(VLOOKUP(C181,TD!$B$32:$F$36,2,0)," ")</f>
        <v>O230117</v>
      </c>
      <c r="Q181" s="135" t="str">
        <f>IFERROR(VLOOKUP(C181,TD!$B$32:$F$36,3,0)," ")</f>
        <v>4503</v>
      </c>
      <c r="R181" s="135">
        <f>IFERROR(VLOOKUP(C181,TD!$B$32:$F$36,4,0)," ")</f>
        <v>20240255</v>
      </c>
      <c r="S181" s="52" t="s">
        <v>187</v>
      </c>
      <c r="T181" s="135" t="str">
        <f>IFERROR(VLOOKUP(S181,TD!$J$33:$K$43,2,0)," ")</f>
        <v>Servicio de mantenimiento, dotación (HEA´s y equipo menor) y adquisición de vehiculos   especializados para la atención de emergencias.</v>
      </c>
      <c r="U181" s="137" t="str">
        <f t="shared" si="8"/>
        <v>09-Servicio de mantenimiento, dotación (HEA´s y equipo menor) y adquisición de vehiculos   especializados para la atención de emergencias.</v>
      </c>
      <c r="V181" s="52" t="s">
        <v>232</v>
      </c>
      <c r="W181" s="135" t="str">
        <f>IFERROR(VLOOKUP(V181,TD!$N$33:$O$45,2,0)," ")</f>
        <v>Servicio de atención a emergencias y desastres</v>
      </c>
      <c r="X181" s="137" t="str">
        <f t="shared" si="9"/>
        <v>004_Servicio de atención a emergencias y desastres</v>
      </c>
      <c r="Y181" s="137" t="str">
        <f t="shared" si="10"/>
        <v>09-Servicio de mantenimiento, dotación (HEA´s y equipo menor) y adquisición de vehiculos   especializados para la atención de emergencias. 004_Servicio de atención a emergencias y desastres</v>
      </c>
      <c r="Z181" s="135" t="str">
        <f t="shared" si="11"/>
        <v>O23011745032024025509004</v>
      </c>
      <c r="AA181" s="135" t="str">
        <f>IFERROR(VLOOKUP(Y181,TD!$K$46:$L$64,2,0)," ")</f>
        <v>PM/0131/0109/45030040255</v>
      </c>
      <c r="AB181" s="55" t="s">
        <v>87</v>
      </c>
      <c r="AC181" s="136" t="s">
        <v>204</v>
      </c>
    </row>
    <row r="182" spans="2:29" s="28" customFormat="1" ht="71.5" customHeight="1" x14ac:dyDescent="0.2">
      <c r="B182" s="79">
        <v>20250173</v>
      </c>
      <c r="C182" s="51" t="s">
        <v>209</v>
      </c>
      <c r="D182" s="133" t="s">
        <v>168</v>
      </c>
      <c r="E182" s="52" t="s">
        <v>563</v>
      </c>
      <c r="F182" s="133" t="s">
        <v>584</v>
      </c>
      <c r="G182" s="133" t="s">
        <v>96</v>
      </c>
      <c r="H182" s="100" t="s">
        <v>582</v>
      </c>
      <c r="I182" s="134">
        <v>2</v>
      </c>
      <c r="J182" s="134">
        <v>12</v>
      </c>
      <c r="K182" s="54">
        <v>0</v>
      </c>
      <c r="L182" s="55">
        <v>50000000</v>
      </c>
      <c r="M182" s="133" t="s">
        <v>516</v>
      </c>
      <c r="N182" s="55" t="s">
        <v>100</v>
      </c>
      <c r="O182" s="52" t="s">
        <v>224</v>
      </c>
      <c r="P182" s="135" t="str">
        <f>IFERROR(VLOOKUP(C182,TD!$B$32:$F$36,2,0)," ")</f>
        <v>O230117</v>
      </c>
      <c r="Q182" s="135" t="str">
        <f>IFERROR(VLOOKUP(C182,TD!$B$32:$F$36,3,0)," ")</f>
        <v>4503</v>
      </c>
      <c r="R182" s="135">
        <f>IFERROR(VLOOKUP(C182,TD!$B$32:$F$36,4,0)," ")</f>
        <v>20240255</v>
      </c>
      <c r="S182" s="52" t="s">
        <v>187</v>
      </c>
      <c r="T182" s="135" t="str">
        <f>IFERROR(VLOOKUP(S182,TD!$J$33:$K$43,2,0)," ")</f>
        <v>Servicio de mantenimiento, dotación (HEA´s y equipo menor) y adquisición de vehiculos   especializados para la atención de emergencias.</v>
      </c>
      <c r="U182" s="137" t="str">
        <f t="shared" si="8"/>
        <v>09-Servicio de mantenimiento, dotación (HEA´s y equipo menor) y adquisición de vehiculos   especializados para la atención de emergencias.</v>
      </c>
      <c r="V182" s="52" t="s">
        <v>232</v>
      </c>
      <c r="W182" s="135" t="str">
        <f>IFERROR(VLOOKUP(V182,TD!$N$33:$O$45,2,0)," ")</f>
        <v>Servicio de atención a emergencias y desastres</v>
      </c>
      <c r="X182" s="137" t="str">
        <f t="shared" si="9"/>
        <v>004_Servicio de atención a emergencias y desastres</v>
      </c>
      <c r="Y182" s="137" t="str">
        <f t="shared" si="10"/>
        <v>09-Servicio de mantenimiento, dotación (HEA´s y equipo menor) y adquisición de vehiculos   especializados para la atención de emergencias. 004_Servicio de atención a emergencias y desastres</v>
      </c>
      <c r="Z182" s="135" t="str">
        <f t="shared" si="11"/>
        <v>O23011745032024025509004</v>
      </c>
      <c r="AA182" s="135" t="str">
        <f>IFERROR(VLOOKUP(Y182,TD!$K$46:$L$64,2,0)," ")</f>
        <v>PM/0131/0109/45030040255</v>
      </c>
      <c r="AB182" s="55" t="s">
        <v>97</v>
      </c>
      <c r="AC182" s="136" t="s">
        <v>204</v>
      </c>
    </row>
    <row r="183" spans="2:29" s="28" customFormat="1" ht="71.5" customHeight="1" x14ac:dyDescent="0.2">
      <c r="B183" s="79">
        <v>20250174</v>
      </c>
      <c r="C183" s="51" t="s">
        <v>209</v>
      </c>
      <c r="D183" s="133" t="s">
        <v>168</v>
      </c>
      <c r="E183" s="52" t="s">
        <v>563</v>
      </c>
      <c r="F183" s="133" t="s">
        <v>585</v>
      </c>
      <c r="G183" s="133" t="s">
        <v>156</v>
      </c>
      <c r="H183" s="100">
        <v>80111600</v>
      </c>
      <c r="I183" s="134">
        <v>2</v>
      </c>
      <c r="J183" s="134">
        <v>11</v>
      </c>
      <c r="K183" s="54">
        <v>0</v>
      </c>
      <c r="L183" s="55">
        <v>34100000</v>
      </c>
      <c r="M183" s="133" t="s">
        <v>516</v>
      </c>
      <c r="N183" s="55" t="s">
        <v>113</v>
      </c>
      <c r="O183" s="52" t="s">
        <v>224</v>
      </c>
      <c r="P183" s="135" t="str">
        <f>IFERROR(VLOOKUP(C183,TD!$B$32:$F$36,2,0)," ")</f>
        <v>O230117</v>
      </c>
      <c r="Q183" s="135" t="str">
        <f>IFERROR(VLOOKUP(C183,TD!$B$32:$F$36,3,0)," ")</f>
        <v>4503</v>
      </c>
      <c r="R183" s="135">
        <f>IFERROR(VLOOKUP(C183,TD!$B$32:$F$36,4,0)," ")</f>
        <v>20240255</v>
      </c>
      <c r="S183" s="52" t="s">
        <v>187</v>
      </c>
      <c r="T183" s="135" t="str">
        <f>IFERROR(VLOOKUP(S183,TD!$J$33:$K$43,2,0)," ")</f>
        <v>Servicio de mantenimiento, dotación (HEA´s y equipo menor) y adquisición de vehiculos   especializados para la atención de emergencias.</v>
      </c>
      <c r="U183" s="137" t="str">
        <f t="shared" si="8"/>
        <v>09-Servicio de mantenimiento, dotación (HEA´s y equipo menor) y adquisición de vehiculos   especializados para la atención de emergencias.</v>
      </c>
      <c r="V183" s="52" t="s">
        <v>232</v>
      </c>
      <c r="W183" s="135" t="str">
        <f>IFERROR(VLOOKUP(V183,TD!$N$33:$O$45,2,0)," ")</f>
        <v>Servicio de atención a emergencias y desastres</v>
      </c>
      <c r="X183" s="137" t="str">
        <f t="shared" si="9"/>
        <v>004_Servicio de atención a emergencias y desastres</v>
      </c>
      <c r="Y183" s="137" t="str">
        <f t="shared" si="10"/>
        <v>09-Servicio de mantenimiento, dotación (HEA´s y equipo menor) y adquisición de vehiculos   especializados para la atención de emergencias. 004_Servicio de atención a emergencias y desastres</v>
      </c>
      <c r="Z183" s="135" t="str">
        <f t="shared" si="11"/>
        <v>O23011745032024025509004</v>
      </c>
      <c r="AA183" s="135" t="str">
        <f>IFERROR(VLOOKUP(Y183,TD!$K$46:$L$64,2,0)," ")</f>
        <v>PM/0131/0109/45030040255</v>
      </c>
      <c r="AB183" s="55" t="s">
        <v>138</v>
      </c>
      <c r="AC183" s="136" t="s">
        <v>204</v>
      </c>
    </row>
    <row r="184" spans="2:29" s="28" customFormat="1" ht="71.5" customHeight="1" x14ac:dyDescent="0.2">
      <c r="B184" s="79">
        <v>20250175</v>
      </c>
      <c r="C184" s="51" t="s">
        <v>209</v>
      </c>
      <c r="D184" s="133" t="s">
        <v>168</v>
      </c>
      <c r="E184" s="52" t="s">
        <v>563</v>
      </c>
      <c r="F184" s="133" t="s">
        <v>586</v>
      </c>
      <c r="G184" s="133" t="s">
        <v>155</v>
      </c>
      <c r="H184" s="100">
        <v>80111600</v>
      </c>
      <c r="I184" s="134">
        <v>2</v>
      </c>
      <c r="J184" s="134">
        <v>11</v>
      </c>
      <c r="K184" s="54">
        <v>0</v>
      </c>
      <c r="L184" s="55">
        <v>44000000</v>
      </c>
      <c r="M184" s="133" t="s">
        <v>516</v>
      </c>
      <c r="N184" s="55" t="s">
        <v>113</v>
      </c>
      <c r="O184" s="52" t="s">
        <v>224</v>
      </c>
      <c r="P184" s="135" t="str">
        <f>IFERROR(VLOOKUP(C184,TD!$B$32:$F$36,2,0)," ")</f>
        <v>O230117</v>
      </c>
      <c r="Q184" s="135" t="str">
        <f>IFERROR(VLOOKUP(C184,TD!$B$32:$F$36,3,0)," ")</f>
        <v>4503</v>
      </c>
      <c r="R184" s="135">
        <f>IFERROR(VLOOKUP(C184,TD!$B$32:$F$36,4,0)," ")</f>
        <v>20240255</v>
      </c>
      <c r="S184" s="52" t="s">
        <v>191</v>
      </c>
      <c r="T184" s="135" t="str">
        <f>IFERROR(VLOOKUP(S184,TD!$J$33:$K$43,2,0)," ")</f>
        <v>Servicio de apoyo   logístico  en eventos operativos y/o emergencias.</v>
      </c>
      <c r="U184" s="137" t="str">
        <f t="shared" si="8"/>
        <v>12-Servicio de apoyo   logístico  en eventos operativos y/o emergencias.</v>
      </c>
      <c r="V184" s="52" t="s">
        <v>232</v>
      </c>
      <c r="W184" s="135" t="str">
        <f>IFERROR(VLOOKUP(V184,TD!$N$33:$O$45,2,0)," ")</f>
        <v>Servicio de atención a emergencias y desastres</v>
      </c>
      <c r="X184" s="137" t="str">
        <f t="shared" si="9"/>
        <v>004_Servicio de atención a emergencias y desastres</v>
      </c>
      <c r="Y184" s="137" t="str">
        <f t="shared" si="10"/>
        <v>12-Servicio de apoyo   logístico  en eventos operativos y/o emergencias. 004_Servicio de atención a emergencias y desastres</v>
      </c>
      <c r="Z184" s="135" t="str">
        <f t="shared" si="11"/>
        <v>O23011745032024025512004</v>
      </c>
      <c r="AA184" s="135" t="str">
        <f>IFERROR(VLOOKUP(Y184,TD!$K$46:$L$64,2,0)," ")</f>
        <v>PM/0131/0112/45030040255</v>
      </c>
      <c r="AB184" s="55" t="s">
        <v>138</v>
      </c>
      <c r="AC184" s="136" t="s">
        <v>204</v>
      </c>
    </row>
    <row r="185" spans="2:29" s="28" customFormat="1" ht="71.5" customHeight="1" x14ac:dyDescent="0.2">
      <c r="B185" s="79">
        <v>20250176</v>
      </c>
      <c r="C185" s="51" t="s">
        <v>209</v>
      </c>
      <c r="D185" s="133" t="s">
        <v>168</v>
      </c>
      <c r="E185" s="52" t="s">
        <v>563</v>
      </c>
      <c r="F185" s="133" t="s">
        <v>587</v>
      </c>
      <c r="G185" s="133" t="s">
        <v>155</v>
      </c>
      <c r="H185" s="100">
        <v>80111600</v>
      </c>
      <c r="I185" s="134">
        <v>2</v>
      </c>
      <c r="J185" s="134">
        <v>10</v>
      </c>
      <c r="K185" s="54">
        <v>0</v>
      </c>
      <c r="L185" s="55">
        <v>85000000</v>
      </c>
      <c r="M185" s="133" t="s">
        <v>516</v>
      </c>
      <c r="N185" s="55" t="s">
        <v>113</v>
      </c>
      <c r="O185" s="52" t="s">
        <v>224</v>
      </c>
      <c r="P185" s="135" t="str">
        <f>IFERROR(VLOOKUP(C185,TD!$B$32:$F$36,2,0)," ")</f>
        <v>O230117</v>
      </c>
      <c r="Q185" s="135" t="str">
        <f>IFERROR(VLOOKUP(C185,TD!$B$32:$F$36,3,0)," ")</f>
        <v>4503</v>
      </c>
      <c r="R185" s="135">
        <f>IFERROR(VLOOKUP(C185,TD!$B$32:$F$36,4,0)," ")</f>
        <v>20240255</v>
      </c>
      <c r="S185" s="52" t="s">
        <v>191</v>
      </c>
      <c r="T185" s="135" t="str">
        <f>IFERROR(VLOOKUP(S185,TD!$J$33:$K$43,2,0)," ")</f>
        <v>Servicio de apoyo   logístico  en eventos operativos y/o emergencias.</v>
      </c>
      <c r="U185" s="137" t="str">
        <f t="shared" si="8"/>
        <v>12-Servicio de apoyo   logístico  en eventos operativos y/o emergencias.</v>
      </c>
      <c r="V185" s="52" t="s">
        <v>232</v>
      </c>
      <c r="W185" s="135" t="str">
        <f>IFERROR(VLOOKUP(V185,TD!$N$33:$O$45,2,0)," ")</f>
        <v>Servicio de atención a emergencias y desastres</v>
      </c>
      <c r="X185" s="137" t="str">
        <f t="shared" si="9"/>
        <v>004_Servicio de atención a emergencias y desastres</v>
      </c>
      <c r="Y185" s="137" t="str">
        <f t="shared" si="10"/>
        <v>12-Servicio de apoyo   logístico  en eventos operativos y/o emergencias. 004_Servicio de atención a emergencias y desastres</v>
      </c>
      <c r="Z185" s="135" t="str">
        <f t="shared" si="11"/>
        <v>O23011745032024025512004</v>
      </c>
      <c r="AA185" s="135" t="str">
        <f>IFERROR(VLOOKUP(Y185,TD!$K$46:$L$64,2,0)," ")</f>
        <v>PM/0131/0112/45030040255</v>
      </c>
      <c r="AB185" s="55" t="s">
        <v>138</v>
      </c>
      <c r="AC185" s="136" t="s">
        <v>204</v>
      </c>
    </row>
    <row r="186" spans="2:29" s="28" customFormat="1" ht="71.5" customHeight="1" x14ac:dyDescent="0.2">
      <c r="B186" s="79">
        <v>20250177</v>
      </c>
      <c r="C186" s="51" t="s">
        <v>209</v>
      </c>
      <c r="D186" s="133" t="s">
        <v>168</v>
      </c>
      <c r="E186" s="52" t="s">
        <v>563</v>
      </c>
      <c r="F186" s="133" t="s">
        <v>588</v>
      </c>
      <c r="G186" s="133" t="s">
        <v>156</v>
      </c>
      <c r="H186" s="100">
        <v>80111600</v>
      </c>
      <c r="I186" s="134">
        <v>2</v>
      </c>
      <c r="J186" s="134">
        <v>10</v>
      </c>
      <c r="K186" s="54">
        <v>0</v>
      </c>
      <c r="L186" s="55">
        <v>37895200</v>
      </c>
      <c r="M186" s="133" t="s">
        <v>516</v>
      </c>
      <c r="N186" s="55" t="s">
        <v>113</v>
      </c>
      <c r="O186" s="52" t="s">
        <v>224</v>
      </c>
      <c r="P186" s="135" t="str">
        <f>IFERROR(VLOOKUP(C186,TD!$B$32:$F$36,2,0)," ")</f>
        <v>O230117</v>
      </c>
      <c r="Q186" s="135" t="str">
        <f>IFERROR(VLOOKUP(C186,TD!$B$32:$F$36,3,0)," ")</f>
        <v>4503</v>
      </c>
      <c r="R186" s="135">
        <f>IFERROR(VLOOKUP(C186,TD!$B$32:$F$36,4,0)," ")</f>
        <v>20240255</v>
      </c>
      <c r="S186" s="52" t="s">
        <v>191</v>
      </c>
      <c r="T186" s="135" t="str">
        <f>IFERROR(VLOOKUP(S186,TD!$J$33:$K$43,2,0)," ")</f>
        <v>Servicio de apoyo   logístico  en eventos operativos y/o emergencias.</v>
      </c>
      <c r="U186" s="137" t="str">
        <f t="shared" si="8"/>
        <v>12-Servicio de apoyo   logístico  en eventos operativos y/o emergencias.</v>
      </c>
      <c r="V186" s="52" t="s">
        <v>232</v>
      </c>
      <c r="W186" s="135" t="str">
        <f>IFERROR(VLOOKUP(V186,TD!$N$33:$O$45,2,0)," ")</f>
        <v>Servicio de atención a emergencias y desastres</v>
      </c>
      <c r="X186" s="137" t="str">
        <f t="shared" si="9"/>
        <v>004_Servicio de atención a emergencias y desastres</v>
      </c>
      <c r="Y186" s="137" t="str">
        <f t="shared" si="10"/>
        <v>12-Servicio de apoyo   logístico  en eventos operativos y/o emergencias. 004_Servicio de atención a emergencias y desastres</v>
      </c>
      <c r="Z186" s="135" t="str">
        <f t="shared" si="11"/>
        <v>O23011745032024025512004</v>
      </c>
      <c r="AA186" s="135" t="str">
        <f>IFERROR(VLOOKUP(Y186,TD!$K$46:$L$64,2,0)," ")</f>
        <v>PM/0131/0112/45030040255</v>
      </c>
      <c r="AB186" s="55" t="s">
        <v>138</v>
      </c>
      <c r="AC186" s="136" t="s">
        <v>204</v>
      </c>
    </row>
    <row r="187" spans="2:29" s="28" customFormat="1" ht="71.5" customHeight="1" x14ac:dyDescent="0.2">
      <c r="B187" s="79">
        <v>20250178</v>
      </c>
      <c r="C187" s="51" t="s">
        <v>209</v>
      </c>
      <c r="D187" s="133" t="s">
        <v>168</v>
      </c>
      <c r="E187" s="52" t="s">
        <v>563</v>
      </c>
      <c r="F187" s="133" t="s">
        <v>589</v>
      </c>
      <c r="G187" s="133" t="s">
        <v>155</v>
      </c>
      <c r="H187" s="100">
        <v>80111600</v>
      </c>
      <c r="I187" s="134">
        <v>2</v>
      </c>
      <c r="J187" s="134">
        <v>10</v>
      </c>
      <c r="K187" s="54">
        <v>0</v>
      </c>
      <c r="L187" s="55">
        <v>52000000</v>
      </c>
      <c r="M187" s="133" t="s">
        <v>516</v>
      </c>
      <c r="N187" s="55" t="s">
        <v>113</v>
      </c>
      <c r="O187" s="52" t="s">
        <v>224</v>
      </c>
      <c r="P187" s="135" t="str">
        <f>IFERROR(VLOOKUP(C187,TD!$B$32:$F$36,2,0)," ")</f>
        <v>O230117</v>
      </c>
      <c r="Q187" s="135" t="str">
        <f>IFERROR(VLOOKUP(C187,TD!$B$32:$F$36,3,0)," ")</f>
        <v>4503</v>
      </c>
      <c r="R187" s="135">
        <f>IFERROR(VLOOKUP(C187,TD!$B$32:$F$36,4,0)," ")</f>
        <v>20240255</v>
      </c>
      <c r="S187" s="52" t="s">
        <v>191</v>
      </c>
      <c r="T187" s="135" t="str">
        <f>IFERROR(VLOOKUP(S187,TD!$J$33:$K$43,2,0)," ")</f>
        <v>Servicio de apoyo   logístico  en eventos operativos y/o emergencias.</v>
      </c>
      <c r="U187" s="137" t="str">
        <f t="shared" si="8"/>
        <v>12-Servicio de apoyo   logístico  en eventos operativos y/o emergencias.</v>
      </c>
      <c r="V187" s="52" t="s">
        <v>232</v>
      </c>
      <c r="W187" s="135" t="str">
        <f>IFERROR(VLOOKUP(V187,TD!$N$33:$O$45,2,0)," ")</f>
        <v>Servicio de atención a emergencias y desastres</v>
      </c>
      <c r="X187" s="137" t="str">
        <f t="shared" si="9"/>
        <v>004_Servicio de atención a emergencias y desastres</v>
      </c>
      <c r="Y187" s="137" t="str">
        <f t="shared" si="10"/>
        <v>12-Servicio de apoyo   logístico  en eventos operativos y/o emergencias. 004_Servicio de atención a emergencias y desastres</v>
      </c>
      <c r="Z187" s="135" t="str">
        <f t="shared" si="11"/>
        <v>O23011745032024025512004</v>
      </c>
      <c r="AA187" s="135" t="str">
        <f>IFERROR(VLOOKUP(Y187,TD!$K$46:$L$64,2,0)," ")</f>
        <v>PM/0131/0112/45030040255</v>
      </c>
      <c r="AB187" s="55" t="s">
        <v>138</v>
      </c>
      <c r="AC187" s="136" t="s">
        <v>204</v>
      </c>
    </row>
    <row r="188" spans="2:29" s="28" customFormat="1" ht="71.5" customHeight="1" x14ac:dyDescent="0.2">
      <c r="B188" s="79">
        <v>20250179</v>
      </c>
      <c r="C188" s="51" t="s">
        <v>209</v>
      </c>
      <c r="D188" s="133" t="s">
        <v>168</v>
      </c>
      <c r="E188" s="52" t="s">
        <v>563</v>
      </c>
      <c r="F188" s="133" t="s">
        <v>590</v>
      </c>
      <c r="G188" s="133" t="s">
        <v>156</v>
      </c>
      <c r="H188" s="100">
        <v>80111600</v>
      </c>
      <c r="I188" s="134">
        <v>2</v>
      </c>
      <c r="J188" s="134">
        <v>10</v>
      </c>
      <c r="K188" s="54">
        <v>0</v>
      </c>
      <c r="L188" s="55">
        <v>31000000</v>
      </c>
      <c r="M188" s="133" t="s">
        <v>516</v>
      </c>
      <c r="N188" s="55" t="s">
        <v>113</v>
      </c>
      <c r="O188" s="52" t="s">
        <v>224</v>
      </c>
      <c r="P188" s="135" t="str">
        <f>IFERROR(VLOOKUP(C188,TD!$B$32:$F$36,2,0)," ")</f>
        <v>O230117</v>
      </c>
      <c r="Q188" s="135" t="str">
        <f>IFERROR(VLOOKUP(C188,TD!$B$32:$F$36,3,0)," ")</f>
        <v>4503</v>
      </c>
      <c r="R188" s="135">
        <f>IFERROR(VLOOKUP(C188,TD!$B$32:$F$36,4,0)," ")</f>
        <v>20240255</v>
      </c>
      <c r="S188" s="52" t="s">
        <v>191</v>
      </c>
      <c r="T188" s="135" t="str">
        <f>IFERROR(VLOOKUP(S188,TD!$J$33:$K$43,2,0)," ")</f>
        <v>Servicio de apoyo   logístico  en eventos operativos y/o emergencias.</v>
      </c>
      <c r="U188" s="137" t="str">
        <f t="shared" si="8"/>
        <v>12-Servicio de apoyo   logístico  en eventos operativos y/o emergencias.</v>
      </c>
      <c r="V188" s="52" t="s">
        <v>232</v>
      </c>
      <c r="W188" s="135" t="str">
        <f>IFERROR(VLOOKUP(V188,TD!$N$33:$O$45,2,0)," ")</f>
        <v>Servicio de atención a emergencias y desastres</v>
      </c>
      <c r="X188" s="137" t="str">
        <f t="shared" si="9"/>
        <v>004_Servicio de atención a emergencias y desastres</v>
      </c>
      <c r="Y188" s="137" t="str">
        <f t="shared" si="10"/>
        <v>12-Servicio de apoyo   logístico  en eventos operativos y/o emergencias. 004_Servicio de atención a emergencias y desastres</v>
      </c>
      <c r="Z188" s="135" t="str">
        <f t="shared" si="11"/>
        <v>O23011745032024025512004</v>
      </c>
      <c r="AA188" s="135" t="str">
        <f>IFERROR(VLOOKUP(Y188,TD!$K$46:$L$64,2,0)," ")</f>
        <v>PM/0131/0112/45030040255</v>
      </c>
      <c r="AB188" s="55" t="s">
        <v>138</v>
      </c>
      <c r="AC188" s="136" t="s">
        <v>204</v>
      </c>
    </row>
    <row r="189" spans="2:29" s="28" customFormat="1" ht="71.5" customHeight="1" x14ac:dyDescent="0.2">
      <c r="B189" s="79">
        <v>20250180</v>
      </c>
      <c r="C189" s="51" t="s">
        <v>209</v>
      </c>
      <c r="D189" s="133" t="s">
        <v>168</v>
      </c>
      <c r="E189" s="52" t="s">
        <v>563</v>
      </c>
      <c r="F189" s="133" t="s">
        <v>591</v>
      </c>
      <c r="G189" s="133" t="s">
        <v>155</v>
      </c>
      <c r="H189" s="100">
        <v>80111600</v>
      </c>
      <c r="I189" s="134">
        <v>2</v>
      </c>
      <c r="J189" s="134">
        <v>10</v>
      </c>
      <c r="K189" s="54">
        <v>0</v>
      </c>
      <c r="L189" s="55">
        <v>60000000</v>
      </c>
      <c r="M189" s="133" t="s">
        <v>516</v>
      </c>
      <c r="N189" s="55" t="s">
        <v>113</v>
      </c>
      <c r="O189" s="52" t="s">
        <v>224</v>
      </c>
      <c r="P189" s="135" t="str">
        <f>IFERROR(VLOOKUP(C189,TD!$B$32:$F$36,2,0)," ")</f>
        <v>O230117</v>
      </c>
      <c r="Q189" s="135" t="str">
        <f>IFERROR(VLOOKUP(C189,TD!$B$32:$F$36,3,0)," ")</f>
        <v>4503</v>
      </c>
      <c r="R189" s="135">
        <f>IFERROR(VLOOKUP(C189,TD!$B$32:$F$36,4,0)," ")</f>
        <v>20240255</v>
      </c>
      <c r="S189" s="52" t="s">
        <v>191</v>
      </c>
      <c r="T189" s="135" t="str">
        <f>IFERROR(VLOOKUP(S189,TD!$J$33:$K$43,2,0)," ")</f>
        <v>Servicio de apoyo   logístico  en eventos operativos y/o emergencias.</v>
      </c>
      <c r="U189" s="137" t="str">
        <f t="shared" si="8"/>
        <v>12-Servicio de apoyo   logístico  en eventos operativos y/o emergencias.</v>
      </c>
      <c r="V189" s="52" t="s">
        <v>232</v>
      </c>
      <c r="W189" s="135" t="str">
        <f>IFERROR(VLOOKUP(V189,TD!$N$33:$O$45,2,0)," ")</f>
        <v>Servicio de atención a emergencias y desastres</v>
      </c>
      <c r="X189" s="137" t="str">
        <f t="shared" si="9"/>
        <v>004_Servicio de atención a emergencias y desastres</v>
      </c>
      <c r="Y189" s="137" t="str">
        <f t="shared" si="10"/>
        <v>12-Servicio de apoyo   logístico  en eventos operativos y/o emergencias. 004_Servicio de atención a emergencias y desastres</v>
      </c>
      <c r="Z189" s="135" t="str">
        <f t="shared" si="11"/>
        <v>O23011745032024025512004</v>
      </c>
      <c r="AA189" s="135" t="str">
        <f>IFERROR(VLOOKUP(Y189,TD!$K$46:$L$64,2,0)," ")</f>
        <v>PM/0131/0112/45030040255</v>
      </c>
      <c r="AB189" s="55" t="s">
        <v>138</v>
      </c>
      <c r="AC189" s="136" t="s">
        <v>204</v>
      </c>
    </row>
    <row r="190" spans="2:29" s="28" customFormat="1" ht="71.5" customHeight="1" x14ac:dyDescent="0.2">
      <c r="B190" s="79">
        <v>20250181</v>
      </c>
      <c r="C190" s="51" t="s">
        <v>209</v>
      </c>
      <c r="D190" s="133" t="s">
        <v>168</v>
      </c>
      <c r="E190" s="52" t="s">
        <v>563</v>
      </c>
      <c r="F190" s="133" t="s">
        <v>592</v>
      </c>
      <c r="G190" s="133" t="s">
        <v>155</v>
      </c>
      <c r="H190" s="100">
        <v>80111600</v>
      </c>
      <c r="I190" s="134">
        <v>2</v>
      </c>
      <c r="J190" s="134">
        <v>11</v>
      </c>
      <c r="K190" s="54">
        <v>0</v>
      </c>
      <c r="L190" s="55">
        <v>60500000</v>
      </c>
      <c r="M190" s="133" t="s">
        <v>516</v>
      </c>
      <c r="N190" s="55" t="s">
        <v>113</v>
      </c>
      <c r="O190" s="52" t="s">
        <v>224</v>
      </c>
      <c r="P190" s="135" t="str">
        <f>IFERROR(VLOOKUP(C190,TD!$B$32:$F$36,2,0)," ")</f>
        <v>O230117</v>
      </c>
      <c r="Q190" s="135" t="str">
        <f>IFERROR(VLOOKUP(C190,TD!$B$32:$F$36,3,0)," ")</f>
        <v>4503</v>
      </c>
      <c r="R190" s="135">
        <f>IFERROR(VLOOKUP(C190,TD!$B$32:$F$36,4,0)," ")</f>
        <v>20240255</v>
      </c>
      <c r="S190" s="52" t="s">
        <v>191</v>
      </c>
      <c r="T190" s="135" t="str">
        <f>IFERROR(VLOOKUP(S190,TD!$J$33:$K$43,2,0)," ")</f>
        <v>Servicio de apoyo   logístico  en eventos operativos y/o emergencias.</v>
      </c>
      <c r="U190" s="137" t="str">
        <f t="shared" si="8"/>
        <v>12-Servicio de apoyo   logístico  en eventos operativos y/o emergencias.</v>
      </c>
      <c r="V190" s="52" t="s">
        <v>232</v>
      </c>
      <c r="W190" s="135" t="str">
        <f>IFERROR(VLOOKUP(V190,TD!$N$33:$O$45,2,0)," ")</f>
        <v>Servicio de atención a emergencias y desastres</v>
      </c>
      <c r="X190" s="137" t="str">
        <f t="shared" si="9"/>
        <v>004_Servicio de atención a emergencias y desastres</v>
      </c>
      <c r="Y190" s="137" t="str">
        <f t="shared" si="10"/>
        <v>12-Servicio de apoyo   logístico  en eventos operativos y/o emergencias. 004_Servicio de atención a emergencias y desastres</v>
      </c>
      <c r="Z190" s="135" t="str">
        <f t="shared" si="11"/>
        <v>O23011745032024025512004</v>
      </c>
      <c r="AA190" s="135" t="str">
        <f>IFERROR(VLOOKUP(Y190,TD!$K$46:$L$64,2,0)," ")</f>
        <v>PM/0131/0112/45030040255</v>
      </c>
      <c r="AB190" s="55" t="s">
        <v>138</v>
      </c>
      <c r="AC190" s="136" t="s">
        <v>204</v>
      </c>
    </row>
    <row r="191" spans="2:29" s="28" customFormat="1" ht="71.5" customHeight="1" x14ac:dyDescent="0.2">
      <c r="B191" s="79">
        <v>20250182</v>
      </c>
      <c r="C191" s="51" t="s">
        <v>209</v>
      </c>
      <c r="D191" s="133" t="s">
        <v>168</v>
      </c>
      <c r="E191" s="52" t="s">
        <v>563</v>
      </c>
      <c r="F191" s="133" t="s">
        <v>593</v>
      </c>
      <c r="G191" s="133" t="s">
        <v>156</v>
      </c>
      <c r="H191" s="100">
        <v>80111600</v>
      </c>
      <c r="I191" s="134">
        <v>2</v>
      </c>
      <c r="J191" s="134">
        <v>11</v>
      </c>
      <c r="K191" s="54">
        <v>0</v>
      </c>
      <c r="L191" s="55">
        <v>38500000</v>
      </c>
      <c r="M191" s="133" t="s">
        <v>516</v>
      </c>
      <c r="N191" s="55" t="s">
        <v>113</v>
      </c>
      <c r="O191" s="52" t="s">
        <v>224</v>
      </c>
      <c r="P191" s="135" t="str">
        <f>IFERROR(VLOOKUP(C191,TD!$B$32:$F$36,2,0)," ")</f>
        <v>O230117</v>
      </c>
      <c r="Q191" s="135" t="str">
        <f>IFERROR(VLOOKUP(C191,TD!$B$32:$F$36,3,0)," ")</f>
        <v>4503</v>
      </c>
      <c r="R191" s="135">
        <f>IFERROR(VLOOKUP(C191,TD!$B$32:$F$36,4,0)," ")</f>
        <v>20240255</v>
      </c>
      <c r="S191" s="52" t="s">
        <v>187</v>
      </c>
      <c r="T191" s="135" t="str">
        <f>IFERROR(VLOOKUP(S191,TD!$J$33:$K$43,2,0)," ")</f>
        <v>Servicio de mantenimiento, dotación (HEA´s y equipo menor) y adquisición de vehiculos   especializados para la atención de emergencias.</v>
      </c>
      <c r="U191" s="137" t="str">
        <f t="shared" si="8"/>
        <v>09-Servicio de mantenimiento, dotación (HEA´s y equipo menor) y adquisición de vehiculos   especializados para la atención de emergencias.</v>
      </c>
      <c r="V191" s="52" t="s">
        <v>232</v>
      </c>
      <c r="W191" s="135" t="str">
        <f>IFERROR(VLOOKUP(V191,TD!$N$33:$O$45,2,0)," ")</f>
        <v>Servicio de atención a emergencias y desastres</v>
      </c>
      <c r="X191" s="137" t="str">
        <f t="shared" si="9"/>
        <v>004_Servicio de atención a emergencias y desastres</v>
      </c>
      <c r="Y191" s="137" t="str">
        <f t="shared" si="10"/>
        <v>09-Servicio de mantenimiento, dotación (HEA´s y equipo menor) y adquisición de vehiculos   especializados para la atención de emergencias. 004_Servicio de atención a emergencias y desastres</v>
      </c>
      <c r="Z191" s="135" t="str">
        <f t="shared" si="11"/>
        <v>O23011745032024025509004</v>
      </c>
      <c r="AA191" s="135" t="str">
        <f>IFERROR(VLOOKUP(Y191,TD!$K$46:$L$64,2,0)," ")</f>
        <v>PM/0131/0109/45030040255</v>
      </c>
      <c r="AB191" s="55" t="s">
        <v>138</v>
      </c>
      <c r="AC191" s="136" t="s">
        <v>204</v>
      </c>
    </row>
    <row r="192" spans="2:29" s="28" customFormat="1" ht="71.5" customHeight="1" x14ac:dyDescent="0.2">
      <c r="B192" s="79">
        <v>20250183</v>
      </c>
      <c r="C192" s="51" t="s">
        <v>209</v>
      </c>
      <c r="D192" s="133" t="s">
        <v>168</v>
      </c>
      <c r="E192" s="52" t="s">
        <v>563</v>
      </c>
      <c r="F192" s="133" t="s">
        <v>594</v>
      </c>
      <c r="G192" s="133" t="s">
        <v>155</v>
      </c>
      <c r="H192" s="100">
        <v>80111600</v>
      </c>
      <c r="I192" s="134">
        <v>2</v>
      </c>
      <c r="J192" s="134">
        <v>11</v>
      </c>
      <c r="K192" s="54">
        <v>0</v>
      </c>
      <c r="L192" s="55">
        <v>60500000</v>
      </c>
      <c r="M192" s="133" t="s">
        <v>516</v>
      </c>
      <c r="N192" s="55" t="s">
        <v>113</v>
      </c>
      <c r="O192" s="52" t="s">
        <v>224</v>
      </c>
      <c r="P192" s="135" t="str">
        <f>IFERROR(VLOOKUP(C192,TD!$B$32:$F$36,2,0)," ")</f>
        <v>O230117</v>
      </c>
      <c r="Q192" s="135" t="str">
        <f>IFERROR(VLOOKUP(C192,TD!$B$32:$F$36,3,0)," ")</f>
        <v>4503</v>
      </c>
      <c r="R192" s="135">
        <f>IFERROR(VLOOKUP(C192,TD!$B$32:$F$36,4,0)," ")</f>
        <v>20240255</v>
      </c>
      <c r="S192" s="52" t="s">
        <v>191</v>
      </c>
      <c r="T192" s="135" t="str">
        <f>IFERROR(VLOOKUP(S192,TD!$J$33:$K$43,2,0)," ")</f>
        <v>Servicio de apoyo   logístico  en eventos operativos y/o emergencias.</v>
      </c>
      <c r="U192" s="137" t="str">
        <f t="shared" si="8"/>
        <v>12-Servicio de apoyo   logístico  en eventos operativos y/o emergencias.</v>
      </c>
      <c r="V192" s="52" t="s">
        <v>232</v>
      </c>
      <c r="W192" s="135" t="str">
        <f>IFERROR(VLOOKUP(V192,TD!$N$33:$O$45,2,0)," ")</f>
        <v>Servicio de atención a emergencias y desastres</v>
      </c>
      <c r="X192" s="137" t="str">
        <f t="shared" si="9"/>
        <v>004_Servicio de atención a emergencias y desastres</v>
      </c>
      <c r="Y192" s="137" t="str">
        <f t="shared" si="10"/>
        <v>12-Servicio de apoyo   logístico  en eventos operativos y/o emergencias. 004_Servicio de atención a emergencias y desastres</v>
      </c>
      <c r="Z192" s="135" t="str">
        <f t="shared" si="11"/>
        <v>O23011745032024025512004</v>
      </c>
      <c r="AA192" s="135" t="str">
        <f>IFERROR(VLOOKUP(Y192,TD!$K$46:$L$64,2,0)," ")</f>
        <v>PM/0131/0112/45030040255</v>
      </c>
      <c r="AB192" s="55" t="s">
        <v>138</v>
      </c>
      <c r="AC192" s="136" t="s">
        <v>204</v>
      </c>
    </row>
    <row r="193" spans="2:29" s="28" customFormat="1" ht="71.5" customHeight="1" x14ac:dyDescent="0.2">
      <c r="B193" s="79">
        <v>20250184</v>
      </c>
      <c r="C193" s="51" t="s">
        <v>209</v>
      </c>
      <c r="D193" s="133" t="s">
        <v>168</v>
      </c>
      <c r="E193" s="52" t="s">
        <v>563</v>
      </c>
      <c r="F193" s="133" t="s">
        <v>595</v>
      </c>
      <c r="G193" s="133" t="s">
        <v>155</v>
      </c>
      <c r="H193" s="100">
        <v>80111600</v>
      </c>
      <c r="I193" s="134">
        <v>2</v>
      </c>
      <c r="J193" s="134">
        <v>10</v>
      </c>
      <c r="K193" s="54">
        <v>0</v>
      </c>
      <c r="L193" s="55">
        <v>80000000</v>
      </c>
      <c r="M193" s="133" t="s">
        <v>516</v>
      </c>
      <c r="N193" s="55" t="s">
        <v>113</v>
      </c>
      <c r="O193" s="52" t="s">
        <v>224</v>
      </c>
      <c r="P193" s="135" t="str">
        <f>IFERROR(VLOOKUP(C193,TD!$B$32:$F$36,2,0)," ")</f>
        <v>O230117</v>
      </c>
      <c r="Q193" s="135" t="str">
        <f>IFERROR(VLOOKUP(C193,TD!$B$32:$F$36,3,0)," ")</f>
        <v>4503</v>
      </c>
      <c r="R193" s="135">
        <f>IFERROR(VLOOKUP(C193,TD!$B$32:$F$36,4,0)," ")</f>
        <v>20240255</v>
      </c>
      <c r="S193" s="52" t="s">
        <v>191</v>
      </c>
      <c r="T193" s="135" t="str">
        <f>IFERROR(VLOOKUP(S193,TD!$J$33:$K$43,2,0)," ")</f>
        <v>Servicio de apoyo   logístico  en eventos operativos y/o emergencias.</v>
      </c>
      <c r="U193" s="137" t="str">
        <f t="shared" si="8"/>
        <v>12-Servicio de apoyo   logístico  en eventos operativos y/o emergencias.</v>
      </c>
      <c r="V193" s="52" t="s">
        <v>232</v>
      </c>
      <c r="W193" s="135" t="str">
        <f>IFERROR(VLOOKUP(V193,TD!$N$33:$O$45,2,0)," ")</f>
        <v>Servicio de atención a emergencias y desastres</v>
      </c>
      <c r="X193" s="137" t="str">
        <f t="shared" si="9"/>
        <v>004_Servicio de atención a emergencias y desastres</v>
      </c>
      <c r="Y193" s="137" t="str">
        <f t="shared" si="10"/>
        <v>12-Servicio de apoyo   logístico  en eventos operativos y/o emergencias. 004_Servicio de atención a emergencias y desastres</v>
      </c>
      <c r="Z193" s="135" t="str">
        <f t="shared" si="11"/>
        <v>O23011745032024025512004</v>
      </c>
      <c r="AA193" s="135" t="str">
        <f>IFERROR(VLOOKUP(Y193,TD!$K$46:$L$64,2,0)," ")</f>
        <v>PM/0131/0112/45030040255</v>
      </c>
      <c r="AB193" s="55" t="s">
        <v>138</v>
      </c>
      <c r="AC193" s="136" t="s">
        <v>204</v>
      </c>
    </row>
    <row r="194" spans="2:29" s="28" customFormat="1" ht="71.5" customHeight="1" x14ac:dyDescent="0.2">
      <c r="B194" s="79">
        <v>20250185</v>
      </c>
      <c r="C194" s="51" t="s">
        <v>209</v>
      </c>
      <c r="D194" s="133" t="s">
        <v>168</v>
      </c>
      <c r="E194" s="52" t="s">
        <v>563</v>
      </c>
      <c r="F194" s="133" t="s">
        <v>596</v>
      </c>
      <c r="G194" s="133" t="s">
        <v>156</v>
      </c>
      <c r="H194" s="100">
        <v>80111600</v>
      </c>
      <c r="I194" s="134">
        <v>2</v>
      </c>
      <c r="J194" s="134">
        <v>11</v>
      </c>
      <c r="K194" s="54">
        <v>0</v>
      </c>
      <c r="L194" s="55">
        <v>34840960</v>
      </c>
      <c r="M194" s="133" t="s">
        <v>516</v>
      </c>
      <c r="N194" s="55" t="s">
        <v>113</v>
      </c>
      <c r="O194" s="52" t="s">
        <v>224</v>
      </c>
      <c r="P194" s="135" t="str">
        <f>IFERROR(VLOOKUP(C194,TD!$B$32:$F$36,2,0)," ")</f>
        <v>O230117</v>
      </c>
      <c r="Q194" s="135" t="str">
        <f>IFERROR(VLOOKUP(C194,TD!$B$32:$F$36,3,0)," ")</f>
        <v>4503</v>
      </c>
      <c r="R194" s="135">
        <f>IFERROR(VLOOKUP(C194,TD!$B$32:$F$36,4,0)," ")</f>
        <v>20240255</v>
      </c>
      <c r="S194" s="52" t="s">
        <v>191</v>
      </c>
      <c r="T194" s="135" t="str">
        <f>IFERROR(VLOOKUP(S194,TD!$J$33:$K$43,2,0)," ")</f>
        <v>Servicio de apoyo   logístico  en eventos operativos y/o emergencias.</v>
      </c>
      <c r="U194" s="137" t="str">
        <f t="shared" si="8"/>
        <v>12-Servicio de apoyo   logístico  en eventos operativos y/o emergencias.</v>
      </c>
      <c r="V194" s="52" t="s">
        <v>232</v>
      </c>
      <c r="W194" s="135" t="str">
        <f>IFERROR(VLOOKUP(V194,TD!$N$33:$O$45,2,0)," ")</f>
        <v>Servicio de atención a emergencias y desastres</v>
      </c>
      <c r="X194" s="137" t="str">
        <f t="shared" si="9"/>
        <v>004_Servicio de atención a emergencias y desastres</v>
      </c>
      <c r="Y194" s="137" t="str">
        <f t="shared" si="10"/>
        <v>12-Servicio de apoyo   logístico  en eventos operativos y/o emergencias. 004_Servicio de atención a emergencias y desastres</v>
      </c>
      <c r="Z194" s="135" t="str">
        <f t="shared" si="11"/>
        <v>O23011745032024025512004</v>
      </c>
      <c r="AA194" s="135" t="str">
        <f>IFERROR(VLOOKUP(Y194,TD!$K$46:$L$64,2,0)," ")</f>
        <v>PM/0131/0112/45030040255</v>
      </c>
      <c r="AB194" s="55" t="s">
        <v>138</v>
      </c>
      <c r="AC194" s="136" t="s">
        <v>204</v>
      </c>
    </row>
    <row r="195" spans="2:29" s="28" customFormat="1" ht="71.5" customHeight="1" x14ac:dyDescent="0.2">
      <c r="B195" s="79">
        <v>20250186</v>
      </c>
      <c r="C195" s="51" t="s">
        <v>209</v>
      </c>
      <c r="D195" s="133" t="s">
        <v>168</v>
      </c>
      <c r="E195" s="52" t="s">
        <v>563</v>
      </c>
      <c r="F195" s="133" t="s">
        <v>597</v>
      </c>
      <c r="G195" s="133" t="s">
        <v>155</v>
      </c>
      <c r="H195" s="100">
        <v>80111600</v>
      </c>
      <c r="I195" s="134">
        <v>2</v>
      </c>
      <c r="J195" s="134">
        <v>11</v>
      </c>
      <c r="K195" s="54">
        <v>0</v>
      </c>
      <c r="L195" s="55">
        <v>60500000</v>
      </c>
      <c r="M195" s="133" t="s">
        <v>516</v>
      </c>
      <c r="N195" s="55" t="s">
        <v>113</v>
      </c>
      <c r="O195" s="52" t="s">
        <v>224</v>
      </c>
      <c r="P195" s="135" t="str">
        <f>IFERROR(VLOOKUP(C195,TD!$B$32:$F$36,2,0)," ")</f>
        <v>O230117</v>
      </c>
      <c r="Q195" s="135" t="str">
        <f>IFERROR(VLOOKUP(C195,TD!$B$32:$F$36,3,0)," ")</f>
        <v>4503</v>
      </c>
      <c r="R195" s="135">
        <f>IFERROR(VLOOKUP(C195,TD!$B$32:$F$36,4,0)," ")</f>
        <v>20240255</v>
      </c>
      <c r="S195" s="52" t="s">
        <v>191</v>
      </c>
      <c r="T195" s="135" t="str">
        <f>IFERROR(VLOOKUP(S195,TD!$J$33:$K$43,2,0)," ")</f>
        <v>Servicio de apoyo   logístico  en eventos operativos y/o emergencias.</v>
      </c>
      <c r="U195" s="137" t="str">
        <f t="shared" si="8"/>
        <v>12-Servicio de apoyo   logístico  en eventos operativos y/o emergencias.</v>
      </c>
      <c r="V195" s="52" t="s">
        <v>232</v>
      </c>
      <c r="W195" s="135" t="str">
        <f>IFERROR(VLOOKUP(V195,TD!$N$33:$O$45,2,0)," ")</f>
        <v>Servicio de atención a emergencias y desastres</v>
      </c>
      <c r="X195" s="137" t="str">
        <f t="shared" si="9"/>
        <v>004_Servicio de atención a emergencias y desastres</v>
      </c>
      <c r="Y195" s="137" t="str">
        <f t="shared" si="10"/>
        <v>12-Servicio de apoyo   logístico  en eventos operativos y/o emergencias. 004_Servicio de atención a emergencias y desastres</v>
      </c>
      <c r="Z195" s="135" t="str">
        <f t="shared" si="11"/>
        <v>O23011745032024025512004</v>
      </c>
      <c r="AA195" s="135" t="str">
        <f>IFERROR(VLOOKUP(Y195,TD!$K$46:$L$64,2,0)," ")</f>
        <v>PM/0131/0112/45030040255</v>
      </c>
      <c r="AB195" s="55" t="s">
        <v>138</v>
      </c>
      <c r="AC195" s="136" t="s">
        <v>204</v>
      </c>
    </row>
    <row r="196" spans="2:29" s="28" customFormat="1" ht="71.5" customHeight="1" x14ac:dyDescent="0.2">
      <c r="B196" s="79">
        <v>20250187</v>
      </c>
      <c r="C196" s="51" t="s">
        <v>209</v>
      </c>
      <c r="D196" s="133" t="s">
        <v>168</v>
      </c>
      <c r="E196" s="52" t="s">
        <v>563</v>
      </c>
      <c r="F196" s="133" t="s">
        <v>598</v>
      </c>
      <c r="G196" s="133" t="s">
        <v>155</v>
      </c>
      <c r="H196" s="100">
        <v>80111600</v>
      </c>
      <c r="I196" s="134">
        <v>2</v>
      </c>
      <c r="J196" s="134">
        <v>10</v>
      </c>
      <c r="K196" s="54">
        <v>0</v>
      </c>
      <c r="L196" s="55">
        <v>85000000</v>
      </c>
      <c r="M196" s="133" t="s">
        <v>516</v>
      </c>
      <c r="N196" s="55" t="s">
        <v>113</v>
      </c>
      <c r="O196" s="52" t="s">
        <v>224</v>
      </c>
      <c r="P196" s="135" t="str">
        <f>IFERROR(VLOOKUP(C196,TD!$B$32:$F$36,2,0)," ")</f>
        <v>O230117</v>
      </c>
      <c r="Q196" s="135" t="str">
        <f>IFERROR(VLOOKUP(C196,TD!$B$32:$F$36,3,0)," ")</f>
        <v>4503</v>
      </c>
      <c r="R196" s="135">
        <f>IFERROR(VLOOKUP(C196,TD!$B$32:$F$36,4,0)," ")</f>
        <v>20240255</v>
      </c>
      <c r="S196" s="52" t="s">
        <v>191</v>
      </c>
      <c r="T196" s="135" t="str">
        <f>IFERROR(VLOOKUP(S196,TD!$J$33:$K$43,2,0)," ")</f>
        <v>Servicio de apoyo   logístico  en eventos operativos y/o emergencias.</v>
      </c>
      <c r="U196" s="137" t="str">
        <f t="shared" ref="U196:U258" si="12">CONCATENATE(S196,"-",T196)</f>
        <v>12-Servicio de apoyo   logístico  en eventos operativos y/o emergencias.</v>
      </c>
      <c r="V196" s="52" t="s">
        <v>232</v>
      </c>
      <c r="W196" s="135" t="str">
        <f>IFERROR(VLOOKUP(V196,TD!$N$33:$O$45,2,0)," ")</f>
        <v>Servicio de atención a emergencias y desastres</v>
      </c>
      <c r="X196" s="137" t="str">
        <f t="shared" ref="X196:X258" si="13">CONCATENATE(V196,"_",W196)</f>
        <v>004_Servicio de atención a emergencias y desastres</v>
      </c>
      <c r="Y196" s="137" t="str">
        <f t="shared" ref="Y196:Y258" si="14">CONCATENATE(U196," ",X196)</f>
        <v>12-Servicio de apoyo   logístico  en eventos operativos y/o emergencias. 004_Servicio de atención a emergencias y desastres</v>
      </c>
      <c r="Z196" s="135" t="str">
        <f t="shared" ref="Z196:Z258" si="15">CONCATENATE(P196,Q196,R196,S196,V196)</f>
        <v>O23011745032024025512004</v>
      </c>
      <c r="AA196" s="135" t="str">
        <f>IFERROR(VLOOKUP(Y196,TD!$K$46:$L$64,2,0)," ")</f>
        <v>PM/0131/0112/45030040255</v>
      </c>
      <c r="AB196" s="55" t="s">
        <v>138</v>
      </c>
      <c r="AC196" s="136" t="s">
        <v>204</v>
      </c>
    </row>
    <row r="197" spans="2:29" s="28" customFormat="1" ht="71.5" customHeight="1" x14ac:dyDescent="0.2">
      <c r="B197" s="79">
        <v>20250188</v>
      </c>
      <c r="C197" s="51" t="s">
        <v>209</v>
      </c>
      <c r="D197" s="133" t="s">
        <v>168</v>
      </c>
      <c r="E197" s="52" t="s">
        <v>563</v>
      </c>
      <c r="F197" s="133" t="s">
        <v>599</v>
      </c>
      <c r="G197" s="133" t="s">
        <v>156</v>
      </c>
      <c r="H197" s="100">
        <v>80111600</v>
      </c>
      <c r="I197" s="134">
        <v>2</v>
      </c>
      <c r="J197" s="134">
        <v>10</v>
      </c>
      <c r="K197" s="54">
        <v>0</v>
      </c>
      <c r="L197" s="55">
        <v>33000000</v>
      </c>
      <c r="M197" s="133" t="s">
        <v>516</v>
      </c>
      <c r="N197" s="55" t="s">
        <v>113</v>
      </c>
      <c r="O197" s="52" t="s">
        <v>224</v>
      </c>
      <c r="P197" s="135" t="str">
        <f>IFERROR(VLOOKUP(C197,TD!$B$32:$F$36,2,0)," ")</f>
        <v>O230117</v>
      </c>
      <c r="Q197" s="135" t="str">
        <f>IFERROR(VLOOKUP(C197,TD!$B$32:$F$36,3,0)," ")</f>
        <v>4503</v>
      </c>
      <c r="R197" s="135">
        <f>IFERROR(VLOOKUP(C197,TD!$B$32:$F$36,4,0)," ")</f>
        <v>20240255</v>
      </c>
      <c r="S197" s="52" t="s">
        <v>187</v>
      </c>
      <c r="T197" s="135" t="str">
        <f>IFERROR(VLOOKUP(S197,TD!$J$33:$K$43,2,0)," ")</f>
        <v>Servicio de mantenimiento, dotación (HEA´s y equipo menor) y adquisición de vehiculos   especializados para la atención de emergencias.</v>
      </c>
      <c r="U197" s="137" t="str">
        <f t="shared" si="12"/>
        <v>09-Servicio de mantenimiento, dotación (HEA´s y equipo menor) y adquisición de vehiculos   especializados para la atención de emergencias.</v>
      </c>
      <c r="V197" s="52" t="s">
        <v>232</v>
      </c>
      <c r="W197" s="135" t="str">
        <f>IFERROR(VLOOKUP(V197,TD!$N$33:$O$45,2,0)," ")</f>
        <v>Servicio de atención a emergencias y desastres</v>
      </c>
      <c r="X197" s="137" t="str">
        <f t="shared" si="13"/>
        <v>004_Servicio de atención a emergencias y desastres</v>
      </c>
      <c r="Y197" s="137" t="str">
        <f t="shared" si="14"/>
        <v>09-Servicio de mantenimiento, dotación (HEA´s y equipo menor) y adquisición de vehiculos   especializados para la atención de emergencias. 004_Servicio de atención a emergencias y desastres</v>
      </c>
      <c r="Z197" s="135" t="str">
        <f t="shared" si="15"/>
        <v>O23011745032024025509004</v>
      </c>
      <c r="AA197" s="135" t="str">
        <f>IFERROR(VLOOKUP(Y197,TD!$K$46:$L$64,2,0)," ")</f>
        <v>PM/0131/0109/45030040255</v>
      </c>
      <c r="AB197" s="55" t="s">
        <v>138</v>
      </c>
      <c r="AC197" s="136" t="s">
        <v>204</v>
      </c>
    </row>
    <row r="198" spans="2:29" s="28" customFormat="1" ht="71.5" customHeight="1" x14ac:dyDescent="0.2">
      <c r="B198" s="79">
        <v>20250189</v>
      </c>
      <c r="C198" s="51" t="s">
        <v>209</v>
      </c>
      <c r="D198" s="133" t="s">
        <v>168</v>
      </c>
      <c r="E198" s="52" t="s">
        <v>563</v>
      </c>
      <c r="F198" s="133" t="s">
        <v>600</v>
      </c>
      <c r="G198" s="133" t="s">
        <v>156</v>
      </c>
      <c r="H198" s="100">
        <v>80111600</v>
      </c>
      <c r="I198" s="134">
        <v>2</v>
      </c>
      <c r="J198" s="134">
        <v>11</v>
      </c>
      <c r="K198" s="54">
        <v>0</v>
      </c>
      <c r="L198" s="55">
        <v>35420000</v>
      </c>
      <c r="M198" s="133" t="s">
        <v>516</v>
      </c>
      <c r="N198" s="55" t="s">
        <v>113</v>
      </c>
      <c r="O198" s="52" t="s">
        <v>224</v>
      </c>
      <c r="P198" s="135" t="str">
        <f>IFERROR(VLOOKUP(C198,TD!$B$32:$F$36,2,0)," ")</f>
        <v>O230117</v>
      </c>
      <c r="Q198" s="135" t="str">
        <f>IFERROR(VLOOKUP(C198,TD!$B$32:$F$36,3,0)," ")</f>
        <v>4503</v>
      </c>
      <c r="R198" s="135">
        <f>IFERROR(VLOOKUP(C198,TD!$B$32:$F$36,4,0)," ")</f>
        <v>20240255</v>
      </c>
      <c r="S198" s="52" t="s">
        <v>191</v>
      </c>
      <c r="T198" s="135" t="str">
        <f>IFERROR(VLOOKUP(S198,TD!$J$33:$K$43,2,0)," ")</f>
        <v>Servicio de apoyo   logístico  en eventos operativos y/o emergencias.</v>
      </c>
      <c r="U198" s="137" t="str">
        <f t="shared" si="12"/>
        <v>12-Servicio de apoyo   logístico  en eventos operativos y/o emergencias.</v>
      </c>
      <c r="V198" s="52" t="s">
        <v>232</v>
      </c>
      <c r="W198" s="135" t="str">
        <f>IFERROR(VLOOKUP(V198,TD!$N$33:$O$45,2,0)," ")</f>
        <v>Servicio de atención a emergencias y desastres</v>
      </c>
      <c r="X198" s="137" t="str">
        <f t="shared" si="13"/>
        <v>004_Servicio de atención a emergencias y desastres</v>
      </c>
      <c r="Y198" s="137" t="str">
        <f t="shared" si="14"/>
        <v>12-Servicio de apoyo   logístico  en eventos operativos y/o emergencias. 004_Servicio de atención a emergencias y desastres</v>
      </c>
      <c r="Z198" s="135" t="str">
        <f t="shared" si="15"/>
        <v>O23011745032024025512004</v>
      </c>
      <c r="AA198" s="135" t="str">
        <f>IFERROR(VLOOKUP(Y198,TD!$K$46:$L$64,2,0)," ")</f>
        <v>PM/0131/0112/45030040255</v>
      </c>
      <c r="AB198" s="55" t="s">
        <v>138</v>
      </c>
      <c r="AC198" s="136" t="s">
        <v>204</v>
      </c>
    </row>
    <row r="199" spans="2:29" s="28" customFormat="1" ht="71.5" customHeight="1" x14ac:dyDescent="0.2">
      <c r="B199" s="79">
        <v>20250190</v>
      </c>
      <c r="C199" s="51" t="s">
        <v>209</v>
      </c>
      <c r="D199" s="133" t="s">
        <v>168</v>
      </c>
      <c r="E199" s="52" t="s">
        <v>563</v>
      </c>
      <c r="F199" s="133" t="s">
        <v>601</v>
      </c>
      <c r="G199" s="133" t="s">
        <v>156</v>
      </c>
      <c r="H199" s="100">
        <v>80111600</v>
      </c>
      <c r="I199" s="134">
        <v>2</v>
      </c>
      <c r="J199" s="134">
        <v>11</v>
      </c>
      <c r="K199" s="54">
        <v>0</v>
      </c>
      <c r="L199" s="55">
        <v>36300000</v>
      </c>
      <c r="M199" s="133" t="s">
        <v>516</v>
      </c>
      <c r="N199" s="55" t="s">
        <v>113</v>
      </c>
      <c r="O199" s="52" t="s">
        <v>224</v>
      </c>
      <c r="P199" s="135" t="str">
        <f>IFERROR(VLOOKUP(C199,TD!$B$32:$F$36,2,0)," ")</f>
        <v>O230117</v>
      </c>
      <c r="Q199" s="135" t="str">
        <f>IFERROR(VLOOKUP(C199,TD!$B$32:$F$36,3,0)," ")</f>
        <v>4503</v>
      </c>
      <c r="R199" s="135">
        <f>IFERROR(VLOOKUP(C199,TD!$B$32:$F$36,4,0)," ")</f>
        <v>20240255</v>
      </c>
      <c r="S199" s="52" t="s">
        <v>191</v>
      </c>
      <c r="T199" s="135" t="str">
        <f>IFERROR(VLOOKUP(S199,TD!$J$33:$K$43,2,0)," ")</f>
        <v>Servicio de apoyo   logístico  en eventos operativos y/o emergencias.</v>
      </c>
      <c r="U199" s="137" t="str">
        <f t="shared" si="12"/>
        <v>12-Servicio de apoyo   logístico  en eventos operativos y/o emergencias.</v>
      </c>
      <c r="V199" s="52" t="s">
        <v>232</v>
      </c>
      <c r="W199" s="135" t="str">
        <f>IFERROR(VLOOKUP(V199,TD!$N$33:$O$45,2,0)," ")</f>
        <v>Servicio de atención a emergencias y desastres</v>
      </c>
      <c r="X199" s="137" t="str">
        <f t="shared" si="13"/>
        <v>004_Servicio de atención a emergencias y desastres</v>
      </c>
      <c r="Y199" s="137" t="str">
        <f t="shared" si="14"/>
        <v>12-Servicio de apoyo   logístico  en eventos operativos y/o emergencias. 004_Servicio de atención a emergencias y desastres</v>
      </c>
      <c r="Z199" s="135" t="str">
        <f t="shared" si="15"/>
        <v>O23011745032024025512004</v>
      </c>
      <c r="AA199" s="135" t="str">
        <f>IFERROR(VLOOKUP(Y199,TD!$K$46:$L$64,2,0)," ")</f>
        <v>PM/0131/0112/45030040255</v>
      </c>
      <c r="AB199" s="55" t="s">
        <v>138</v>
      </c>
      <c r="AC199" s="136" t="s">
        <v>204</v>
      </c>
    </row>
    <row r="200" spans="2:29" s="28" customFormat="1" ht="71.5" customHeight="1" x14ac:dyDescent="0.2">
      <c r="B200" s="79">
        <v>20250191</v>
      </c>
      <c r="C200" s="51" t="s">
        <v>209</v>
      </c>
      <c r="D200" s="133" t="s">
        <v>168</v>
      </c>
      <c r="E200" s="52" t="s">
        <v>563</v>
      </c>
      <c r="F200" s="133" t="s">
        <v>602</v>
      </c>
      <c r="G200" s="133" t="s">
        <v>156</v>
      </c>
      <c r="H200" s="100">
        <v>80111600</v>
      </c>
      <c r="I200" s="134">
        <v>2</v>
      </c>
      <c r="J200" s="134">
        <v>10</v>
      </c>
      <c r="K200" s="54">
        <v>0</v>
      </c>
      <c r="L200" s="55">
        <v>31000000</v>
      </c>
      <c r="M200" s="133" t="s">
        <v>516</v>
      </c>
      <c r="N200" s="55" t="s">
        <v>113</v>
      </c>
      <c r="O200" s="52" t="s">
        <v>224</v>
      </c>
      <c r="P200" s="135" t="str">
        <f>IFERROR(VLOOKUP(C200,TD!$B$32:$F$36,2,0)," ")</f>
        <v>O230117</v>
      </c>
      <c r="Q200" s="135" t="str">
        <f>IFERROR(VLOOKUP(C200,TD!$B$32:$F$36,3,0)," ")</f>
        <v>4503</v>
      </c>
      <c r="R200" s="135">
        <f>IFERROR(VLOOKUP(C200,TD!$B$32:$F$36,4,0)," ")</f>
        <v>20240255</v>
      </c>
      <c r="S200" s="52" t="s">
        <v>191</v>
      </c>
      <c r="T200" s="135" t="str">
        <f>IFERROR(VLOOKUP(S200,TD!$J$33:$K$43,2,0)," ")</f>
        <v>Servicio de apoyo   logístico  en eventos operativos y/o emergencias.</v>
      </c>
      <c r="U200" s="137" t="str">
        <f t="shared" si="12"/>
        <v>12-Servicio de apoyo   logístico  en eventos operativos y/o emergencias.</v>
      </c>
      <c r="V200" s="52" t="s">
        <v>232</v>
      </c>
      <c r="W200" s="135" t="str">
        <f>IFERROR(VLOOKUP(V200,TD!$N$33:$O$45,2,0)," ")</f>
        <v>Servicio de atención a emergencias y desastres</v>
      </c>
      <c r="X200" s="137" t="str">
        <f t="shared" si="13"/>
        <v>004_Servicio de atención a emergencias y desastres</v>
      </c>
      <c r="Y200" s="137" t="str">
        <f t="shared" si="14"/>
        <v>12-Servicio de apoyo   logístico  en eventos operativos y/o emergencias. 004_Servicio de atención a emergencias y desastres</v>
      </c>
      <c r="Z200" s="135" t="str">
        <f t="shared" si="15"/>
        <v>O23011745032024025512004</v>
      </c>
      <c r="AA200" s="135" t="str">
        <f>IFERROR(VLOOKUP(Y200,TD!$K$46:$L$64,2,0)," ")</f>
        <v>PM/0131/0112/45030040255</v>
      </c>
      <c r="AB200" s="55" t="s">
        <v>138</v>
      </c>
      <c r="AC200" s="136" t="s">
        <v>204</v>
      </c>
    </row>
    <row r="201" spans="2:29" s="28" customFormat="1" ht="71.5" customHeight="1" x14ac:dyDescent="0.2">
      <c r="B201" s="79">
        <v>20250192</v>
      </c>
      <c r="C201" s="51" t="s">
        <v>209</v>
      </c>
      <c r="D201" s="133" t="s">
        <v>168</v>
      </c>
      <c r="E201" s="52" t="s">
        <v>563</v>
      </c>
      <c r="F201" s="133" t="s">
        <v>603</v>
      </c>
      <c r="G201" s="133" t="s">
        <v>155</v>
      </c>
      <c r="H201" s="100">
        <v>80111600</v>
      </c>
      <c r="I201" s="134">
        <v>2</v>
      </c>
      <c r="J201" s="134">
        <v>11</v>
      </c>
      <c r="K201" s="54">
        <v>0</v>
      </c>
      <c r="L201" s="55">
        <v>96800000</v>
      </c>
      <c r="M201" s="133" t="s">
        <v>516</v>
      </c>
      <c r="N201" s="55" t="s">
        <v>113</v>
      </c>
      <c r="O201" s="52" t="s">
        <v>224</v>
      </c>
      <c r="P201" s="135" t="str">
        <f>IFERROR(VLOOKUP(C201,TD!$B$32:$F$36,2,0)," ")</f>
        <v>O230117</v>
      </c>
      <c r="Q201" s="135" t="str">
        <f>IFERROR(VLOOKUP(C201,TD!$B$32:$F$36,3,0)," ")</f>
        <v>4503</v>
      </c>
      <c r="R201" s="135">
        <f>IFERROR(VLOOKUP(C201,TD!$B$32:$F$36,4,0)," ")</f>
        <v>20240255</v>
      </c>
      <c r="S201" s="52" t="s">
        <v>187</v>
      </c>
      <c r="T201" s="135" t="str">
        <f>IFERROR(VLOOKUP(S201,TD!$J$33:$K$43,2,0)," ")</f>
        <v>Servicio de mantenimiento, dotación (HEA´s y equipo menor) y adquisición de vehiculos   especializados para la atención de emergencias.</v>
      </c>
      <c r="U201" s="137" t="str">
        <f t="shared" si="12"/>
        <v>09-Servicio de mantenimiento, dotación (HEA´s y equipo menor) y adquisición de vehiculos   especializados para la atención de emergencias.</v>
      </c>
      <c r="V201" s="52" t="s">
        <v>232</v>
      </c>
      <c r="W201" s="135" t="str">
        <f>IFERROR(VLOOKUP(V201,TD!$N$33:$O$45,2,0)," ")</f>
        <v>Servicio de atención a emergencias y desastres</v>
      </c>
      <c r="X201" s="137" t="str">
        <f t="shared" si="13"/>
        <v>004_Servicio de atención a emergencias y desastres</v>
      </c>
      <c r="Y201" s="137" t="str">
        <f t="shared" si="14"/>
        <v>09-Servicio de mantenimiento, dotación (HEA´s y equipo menor) y adquisición de vehiculos   especializados para la atención de emergencias. 004_Servicio de atención a emergencias y desastres</v>
      </c>
      <c r="Z201" s="135" t="str">
        <f t="shared" si="15"/>
        <v>O23011745032024025509004</v>
      </c>
      <c r="AA201" s="135" t="str">
        <f>IFERROR(VLOOKUP(Y201,TD!$K$46:$L$64,2,0)," ")</f>
        <v>PM/0131/0109/45030040255</v>
      </c>
      <c r="AB201" s="55" t="s">
        <v>138</v>
      </c>
      <c r="AC201" s="136" t="s">
        <v>204</v>
      </c>
    </row>
    <row r="202" spans="2:29" s="28" customFormat="1" ht="71.5" customHeight="1" x14ac:dyDescent="0.2">
      <c r="B202" s="79">
        <v>20250193</v>
      </c>
      <c r="C202" s="51" t="s">
        <v>209</v>
      </c>
      <c r="D202" s="133" t="s">
        <v>168</v>
      </c>
      <c r="E202" s="52" t="s">
        <v>563</v>
      </c>
      <c r="F202" s="133" t="s">
        <v>604</v>
      </c>
      <c r="G202" s="133" t="s">
        <v>156</v>
      </c>
      <c r="H202" s="100">
        <v>80111600</v>
      </c>
      <c r="I202" s="134">
        <v>2</v>
      </c>
      <c r="J202" s="134">
        <v>10</v>
      </c>
      <c r="K202" s="54">
        <v>0</v>
      </c>
      <c r="L202" s="55">
        <v>32000000</v>
      </c>
      <c r="M202" s="133" t="s">
        <v>516</v>
      </c>
      <c r="N202" s="55" t="s">
        <v>113</v>
      </c>
      <c r="O202" s="52" t="s">
        <v>224</v>
      </c>
      <c r="P202" s="135" t="str">
        <f>IFERROR(VLOOKUP(C202,TD!$B$32:$F$36,2,0)," ")</f>
        <v>O230117</v>
      </c>
      <c r="Q202" s="135" t="str">
        <f>IFERROR(VLOOKUP(C202,TD!$B$32:$F$36,3,0)," ")</f>
        <v>4503</v>
      </c>
      <c r="R202" s="135">
        <f>IFERROR(VLOOKUP(C202,TD!$B$32:$F$36,4,0)," ")</f>
        <v>20240255</v>
      </c>
      <c r="S202" s="52" t="s">
        <v>191</v>
      </c>
      <c r="T202" s="135" t="str">
        <f>IFERROR(VLOOKUP(S202,TD!$J$33:$K$43,2,0)," ")</f>
        <v>Servicio de apoyo   logístico  en eventos operativos y/o emergencias.</v>
      </c>
      <c r="U202" s="137" t="str">
        <f t="shared" si="12"/>
        <v>12-Servicio de apoyo   logístico  en eventos operativos y/o emergencias.</v>
      </c>
      <c r="V202" s="52" t="s">
        <v>232</v>
      </c>
      <c r="W202" s="135" t="str">
        <f>IFERROR(VLOOKUP(V202,TD!$N$33:$O$45,2,0)," ")</f>
        <v>Servicio de atención a emergencias y desastres</v>
      </c>
      <c r="X202" s="137" t="str">
        <f t="shared" si="13"/>
        <v>004_Servicio de atención a emergencias y desastres</v>
      </c>
      <c r="Y202" s="137" t="str">
        <f t="shared" si="14"/>
        <v>12-Servicio de apoyo   logístico  en eventos operativos y/o emergencias. 004_Servicio de atención a emergencias y desastres</v>
      </c>
      <c r="Z202" s="135" t="str">
        <f t="shared" si="15"/>
        <v>O23011745032024025512004</v>
      </c>
      <c r="AA202" s="135" t="str">
        <f>IFERROR(VLOOKUP(Y202,TD!$K$46:$L$64,2,0)," ")</f>
        <v>PM/0131/0112/45030040255</v>
      </c>
      <c r="AB202" s="55" t="s">
        <v>138</v>
      </c>
      <c r="AC202" s="136" t="s">
        <v>204</v>
      </c>
    </row>
    <row r="203" spans="2:29" s="28" customFormat="1" ht="71.5" customHeight="1" x14ac:dyDescent="0.2">
      <c r="B203" s="79">
        <v>20250194</v>
      </c>
      <c r="C203" s="51" t="s">
        <v>209</v>
      </c>
      <c r="D203" s="133" t="s">
        <v>168</v>
      </c>
      <c r="E203" s="52" t="s">
        <v>563</v>
      </c>
      <c r="F203" s="133" t="s">
        <v>605</v>
      </c>
      <c r="G203" s="133" t="s">
        <v>155</v>
      </c>
      <c r="H203" s="100">
        <v>80111600</v>
      </c>
      <c r="I203" s="134">
        <v>2</v>
      </c>
      <c r="J203" s="134">
        <v>11</v>
      </c>
      <c r="K203" s="54">
        <v>0</v>
      </c>
      <c r="L203" s="55">
        <v>67980000</v>
      </c>
      <c r="M203" s="133" t="s">
        <v>516</v>
      </c>
      <c r="N203" s="55" t="s">
        <v>113</v>
      </c>
      <c r="O203" s="52" t="s">
        <v>224</v>
      </c>
      <c r="P203" s="135" t="str">
        <f>IFERROR(VLOOKUP(C203,TD!$B$32:$F$36,2,0)," ")</f>
        <v>O230117</v>
      </c>
      <c r="Q203" s="135" t="str">
        <f>IFERROR(VLOOKUP(C203,TD!$B$32:$F$36,3,0)," ")</f>
        <v>4503</v>
      </c>
      <c r="R203" s="135">
        <f>IFERROR(VLOOKUP(C203,TD!$B$32:$F$36,4,0)," ")</f>
        <v>20240255</v>
      </c>
      <c r="S203" s="52" t="s">
        <v>191</v>
      </c>
      <c r="T203" s="135" t="str">
        <f>IFERROR(VLOOKUP(S203,TD!$J$33:$K$43,2,0)," ")</f>
        <v>Servicio de apoyo   logístico  en eventos operativos y/o emergencias.</v>
      </c>
      <c r="U203" s="137" t="str">
        <f t="shared" si="12"/>
        <v>12-Servicio de apoyo   logístico  en eventos operativos y/o emergencias.</v>
      </c>
      <c r="V203" s="52" t="s">
        <v>232</v>
      </c>
      <c r="W203" s="135" t="str">
        <f>IFERROR(VLOOKUP(V203,TD!$N$33:$O$45,2,0)," ")</f>
        <v>Servicio de atención a emergencias y desastres</v>
      </c>
      <c r="X203" s="137" t="str">
        <f t="shared" si="13"/>
        <v>004_Servicio de atención a emergencias y desastres</v>
      </c>
      <c r="Y203" s="137" t="str">
        <f t="shared" si="14"/>
        <v>12-Servicio de apoyo   logístico  en eventos operativos y/o emergencias. 004_Servicio de atención a emergencias y desastres</v>
      </c>
      <c r="Z203" s="135" t="str">
        <f t="shared" si="15"/>
        <v>O23011745032024025512004</v>
      </c>
      <c r="AA203" s="135" t="str">
        <f>IFERROR(VLOOKUP(Y203,TD!$K$46:$L$64,2,0)," ")</f>
        <v>PM/0131/0112/45030040255</v>
      </c>
      <c r="AB203" s="55" t="s">
        <v>138</v>
      </c>
      <c r="AC203" s="136" t="s">
        <v>204</v>
      </c>
    </row>
    <row r="204" spans="2:29" s="28" customFormat="1" ht="71.5" customHeight="1" x14ac:dyDescent="0.2">
      <c r="B204" s="79">
        <v>20250195</v>
      </c>
      <c r="C204" s="51" t="s">
        <v>209</v>
      </c>
      <c r="D204" s="133" t="s">
        <v>168</v>
      </c>
      <c r="E204" s="52" t="s">
        <v>563</v>
      </c>
      <c r="F204" s="133" t="s">
        <v>606</v>
      </c>
      <c r="G204" s="133" t="s">
        <v>155</v>
      </c>
      <c r="H204" s="100">
        <v>80111600</v>
      </c>
      <c r="I204" s="134">
        <v>2</v>
      </c>
      <c r="J204" s="134">
        <v>11</v>
      </c>
      <c r="K204" s="54">
        <v>0</v>
      </c>
      <c r="L204" s="55">
        <v>101970000</v>
      </c>
      <c r="M204" s="133" t="s">
        <v>516</v>
      </c>
      <c r="N204" s="55" t="s">
        <v>113</v>
      </c>
      <c r="O204" s="52" t="s">
        <v>224</v>
      </c>
      <c r="P204" s="135" t="str">
        <f>IFERROR(VLOOKUP(C204,TD!$B$32:$F$36,2,0)," ")</f>
        <v>O230117</v>
      </c>
      <c r="Q204" s="135" t="str">
        <f>IFERROR(VLOOKUP(C204,TD!$B$32:$F$36,3,0)," ")</f>
        <v>4503</v>
      </c>
      <c r="R204" s="135">
        <f>IFERROR(VLOOKUP(C204,TD!$B$32:$F$36,4,0)," ")</f>
        <v>20240255</v>
      </c>
      <c r="S204" s="52" t="s">
        <v>191</v>
      </c>
      <c r="T204" s="135" t="str">
        <f>IFERROR(VLOOKUP(S204,TD!$J$33:$K$43,2,0)," ")</f>
        <v>Servicio de apoyo   logístico  en eventos operativos y/o emergencias.</v>
      </c>
      <c r="U204" s="137" t="str">
        <f t="shared" si="12"/>
        <v>12-Servicio de apoyo   logístico  en eventos operativos y/o emergencias.</v>
      </c>
      <c r="V204" s="52" t="s">
        <v>232</v>
      </c>
      <c r="W204" s="135" t="str">
        <f>IFERROR(VLOOKUP(V204,TD!$N$33:$O$45,2,0)," ")</f>
        <v>Servicio de atención a emergencias y desastres</v>
      </c>
      <c r="X204" s="137" t="str">
        <f t="shared" si="13"/>
        <v>004_Servicio de atención a emergencias y desastres</v>
      </c>
      <c r="Y204" s="137" t="str">
        <f t="shared" si="14"/>
        <v>12-Servicio de apoyo   logístico  en eventos operativos y/o emergencias. 004_Servicio de atención a emergencias y desastres</v>
      </c>
      <c r="Z204" s="135" t="str">
        <f t="shared" si="15"/>
        <v>O23011745032024025512004</v>
      </c>
      <c r="AA204" s="135" t="str">
        <f>IFERROR(VLOOKUP(Y204,TD!$K$46:$L$64,2,0)," ")</f>
        <v>PM/0131/0112/45030040255</v>
      </c>
      <c r="AB204" s="55" t="s">
        <v>138</v>
      </c>
      <c r="AC204" s="136" t="s">
        <v>204</v>
      </c>
    </row>
    <row r="205" spans="2:29" s="28" customFormat="1" ht="71.5" customHeight="1" x14ac:dyDescent="0.2">
      <c r="B205" s="79">
        <v>20250196</v>
      </c>
      <c r="C205" s="51" t="s">
        <v>209</v>
      </c>
      <c r="D205" s="133" t="s">
        <v>168</v>
      </c>
      <c r="E205" s="52" t="s">
        <v>563</v>
      </c>
      <c r="F205" s="133" t="s">
        <v>607</v>
      </c>
      <c r="G205" s="133" t="s">
        <v>155</v>
      </c>
      <c r="H205" s="100">
        <v>80111600</v>
      </c>
      <c r="I205" s="134">
        <v>2</v>
      </c>
      <c r="J205" s="134">
        <v>11</v>
      </c>
      <c r="K205" s="54">
        <v>0</v>
      </c>
      <c r="L205" s="55">
        <v>42679520</v>
      </c>
      <c r="M205" s="133" t="s">
        <v>516</v>
      </c>
      <c r="N205" s="55" t="s">
        <v>113</v>
      </c>
      <c r="O205" s="52" t="s">
        <v>224</v>
      </c>
      <c r="P205" s="135" t="str">
        <f>IFERROR(VLOOKUP(C205,TD!$B$32:$F$36,2,0)," ")</f>
        <v>O230117</v>
      </c>
      <c r="Q205" s="135" t="str">
        <f>IFERROR(VLOOKUP(C205,TD!$B$32:$F$36,3,0)," ")</f>
        <v>4503</v>
      </c>
      <c r="R205" s="135">
        <f>IFERROR(VLOOKUP(C205,TD!$B$32:$F$36,4,0)," ")</f>
        <v>20240255</v>
      </c>
      <c r="S205" s="52" t="s">
        <v>191</v>
      </c>
      <c r="T205" s="135" t="str">
        <f>IFERROR(VLOOKUP(S205,TD!$J$33:$K$43,2,0)," ")</f>
        <v>Servicio de apoyo   logístico  en eventos operativos y/o emergencias.</v>
      </c>
      <c r="U205" s="137" t="str">
        <f t="shared" si="12"/>
        <v>12-Servicio de apoyo   logístico  en eventos operativos y/o emergencias.</v>
      </c>
      <c r="V205" s="52" t="s">
        <v>232</v>
      </c>
      <c r="W205" s="135" t="str">
        <f>IFERROR(VLOOKUP(V205,TD!$N$33:$O$45,2,0)," ")</f>
        <v>Servicio de atención a emergencias y desastres</v>
      </c>
      <c r="X205" s="137" t="str">
        <f t="shared" si="13"/>
        <v>004_Servicio de atención a emergencias y desastres</v>
      </c>
      <c r="Y205" s="137" t="str">
        <f t="shared" si="14"/>
        <v>12-Servicio de apoyo   logístico  en eventos operativos y/o emergencias. 004_Servicio de atención a emergencias y desastres</v>
      </c>
      <c r="Z205" s="135" t="str">
        <f t="shared" si="15"/>
        <v>O23011745032024025512004</v>
      </c>
      <c r="AA205" s="135" t="str">
        <f>IFERROR(VLOOKUP(Y205,TD!$K$46:$L$64,2,0)," ")</f>
        <v>PM/0131/0112/45030040255</v>
      </c>
      <c r="AB205" s="55" t="s">
        <v>138</v>
      </c>
      <c r="AC205" s="136" t="s">
        <v>204</v>
      </c>
    </row>
    <row r="206" spans="2:29" s="28" customFormat="1" ht="71.5" customHeight="1" x14ac:dyDescent="0.2">
      <c r="B206" s="79">
        <v>20250197</v>
      </c>
      <c r="C206" s="51" t="s">
        <v>209</v>
      </c>
      <c r="D206" s="133" t="s">
        <v>168</v>
      </c>
      <c r="E206" s="52" t="s">
        <v>563</v>
      </c>
      <c r="F206" s="133" t="s">
        <v>608</v>
      </c>
      <c r="G206" s="133" t="s">
        <v>155</v>
      </c>
      <c r="H206" s="100">
        <v>80111600</v>
      </c>
      <c r="I206" s="134">
        <v>2</v>
      </c>
      <c r="J206" s="134">
        <v>11</v>
      </c>
      <c r="K206" s="54">
        <v>0</v>
      </c>
      <c r="L206" s="55">
        <v>47300000</v>
      </c>
      <c r="M206" s="133" t="s">
        <v>516</v>
      </c>
      <c r="N206" s="55" t="s">
        <v>113</v>
      </c>
      <c r="O206" s="52" t="s">
        <v>224</v>
      </c>
      <c r="P206" s="135" t="str">
        <f>IFERROR(VLOOKUP(C206,TD!$B$32:$F$36,2,0)," ")</f>
        <v>O230117</v>
      </c>
      <c r="Q206" s="135" t="str">
        <f>IFERROR(VLOOKUP(C206,TD!$B$32:$F$36,3,0)," ")</f>
        <v>4503</v>
      </c>
      <c r="R206" s="135">
        <f>IFERROR(VLOOKUP(C206,TD!$B$32:$F$36,4,0)," ")</f>
        <v>20240255</v>
      </c>
      <c r="S206" s="52" t="s">
        <v>191</v>
      </c>
      <c r="T206" s="135" t="str">
        <f>IFERROR(VLOOKUP(S206,TD!$J$33:$K$43,2,0)," ")</f>
        <v>Servicio de apoyo   logístico  en eventos operativos y/o emergencias.</v>
      </c>
      <c r="U206" s="137" t="str">
        <f t="shared" si="12"/>
        <v>12-Servicio de apoyo   logístico  en eventos operativos y/o emergencias.</v>
      </c>
      <c r="V206" s="52" t="s">
        <v>232</v>
      </c>
      <c r="W206" s="135" t="str">
        <f>IFERROR(VLOOKUP(V206,TD!$N$33:$O$45,2,0)," ")</f>
        <v>Servicio de atención a emergencias y desastres</v>
      </c>
      <c r="X206" s="137" t="str">
        <f t="shared" si="13"/>
        <v>004_Servicio de atención a emergencias y desastres</v>
      </c>
      <c r="Y206" s="137" t="str">
        <f t="shared" si="14"/>
        <v>12-Servicio de apoyo   logístico  en eventos operativos y/o emergencias. 004_Servicio de atención a emergencias y desastres</v>
      </c>
      <c r="Z206" s="135" t="str">
        <f t="shared" si="15"/>
        <v>O23011745032024025512004</v>
      </c>
      <c r="AA206" s="135" t="str">
        <f>IFERROR(VLOOKUP(Y206,TD!$K$46:$L$64,2,0)," ")</f>
        <v>PM/0131/0112/45030040255</v>
      </c>
      <c r="AB206" s="55" t="s">
        <v>138</v>
      </c>
      <c r="AC206" s="136" t="s">
        <v>204</v>
      </c>
    </row>
    <row r="207" spans="2:29" s="28" customFormat="1" ht="71.5" customHeight="1" x14ac:dyDescent="0.2">
      <c r="B207" s="79">
        <v>20250198</v>
      </c>
      <c r="C207" s="51" t="s">
        <v>209</v>
      </c>
      <c r="D207" s="133" t="s">
        <v>168</v>
      </c>
      <c r="E207" s="52" t="s">
        <v>563</v>
      </c>
      <c r="F207" s="133" t="s">
        <v>609</v>
      </c>
      <c r="G207" s="133" t="s">
        <v>155</v>
      </c>
      <c r="H207" s="100">
        <v>80111600</v>
      </c>
      <c r="I207" s="134">
        <v>2</v>
      </c>
      <c r="J207" s="134">
        <v>11</v>
      </c>
      <c r="K207" s="54">
        <v>0</v>
      </c>
      <c r="L207" s="55">
        <v>88000000</v>
      </c>
      <c r="M207" s="133" t="s">
        <v>516</v>
      </c>
      <c r="N207" s="55" t="s">
        <v>113</v>
      </c>
      <c r="O207" s="52" t="s">
        <v>224</v>
      </c>
      <c r="P207" s="135" t="str">
        <f>IFERROR(VLOOKUP(C207,TD!$B$32:$F$36,2,0)," ")</f>
        <v>O230117</v>
      </c>
      <c r="Q207" s="135" t="str">
        <f>IFERROR(VLOOKUP(C207,TD!$B$32:$F$36,3,0)," ")</f>
        <v>4503</v>
      </c>
      <c r="R207" s="135">
        <f>IFERROR(VLOOKUP(C207,TD!$B$32:$F$36,4,0)," ")</f>
        <v>20240255</v>
      </c>
      <c r="S207" s="52" t="s">
        <v>187</v>
      </c>
      <c r="T207" s="135" t="str">
        <f>IFERROR(VLOOKUP(S207,TD!$J$33:$K$43,2,0)," ")</f>
        <v>Servicio de mantenimiento, dotación (HEA´s y equipo menor) y adquisición de vehiculos   especializados para la atención de emergencias.</v>
      </c>
      <c r="U207" s="137" t="str">
        <f t="shared" si="12"/>
        <v>09-Servicio de mantenimiento, dotación (HEA´s y equipo menor) y adquisición de vehiculos   especializados para la atención de emergencias.</v>
      </c>
      <c r="V207" s="52" t="s">
        <v>232</v>
      </c>
      <c r="W207" s="135" t="str">
        <f>IFERROR(VLOOKUP(V207,TD!$N$33:$O$45,2,0)," ")</f>
        <v>Servicio de atención a emergencias y desastres</v>
      </c>
      <c r="X207" s="137" t="str">
        <f t="shared" si="13"/>
        <v>004_Servicio de atención a emergencias y desastres</v>
      </c>
      <c r="Y207" s="137" t="str">
        <f t="shared" si="14"/>
        <v>09-Servicio de mantenimiento, dotación (HEA´s y equipo menor) y adquisición de vehiculos   especializados para la atención de emergencias. 004_Servicio de atención a emergencias y desastres</v>
      </c>
      <c r="Z207" s="135" t="str">
        <f t="shared" si="15"/>
        <v>O23011745032024025509004</v>
      </c>
      <c r="AA207" s="135" t="str">
        <f>IFERROR(VLOOKUP(Y207,TD!$K$46:$L$64,2,0)," ")</f>
        <v>PM/0131/0109/45030040255</v>
      </c>
      <c r="AB207" s="55" t="s">
        <v>138</v>
      </c>
      <c r="AC207" s="136" t="s">
        <v>204</v>
      </c>
    </row>
    <row r="208" spans="2:29" s="28" customFormat="1" ht="71.5" customHeight="1" x14ac:dyDescent="0.2">
      <c r="B208" s="79">
        <v>20250199</v>
      </c>
      <c r="C208" s="51" t="s">
        <v>209</v>
      </c>
      <c r="D208" s="133" t="s">
        <v>168</v>
      </c>
      <c r="E208" s="52" t="s">
        <v>563</v>
      </c>
      <c r="F208" s="133" t="s">
        <v>610</v>
      </c>
      <c r="G208" s="133" t="s">
        <v>155</v>
      </c>
      <c r="H208" s="100">
        <v>80111600</v>
      </c>
      <c r="I208" s="134">
        <v>2</v>
      </c>
      <c r="J208" s="134">
        <v>11</v>
      </c>
      <c r="K208" s="54">
        <v>0</v>
      </c>
      <c r="L208" s="55">
        <v>60500000</v>
      </c>
      <c r="M208" s="133" t="s">
        <v>516</v>
      </c>
      <c r="N208" s="55" t="s">
        <v>113</v>
      </c>
      <c r="O208" s="52" t="s">
        <v>224</v>
      </c>
      <c r="P208" s="135" t="str">
        <f>IFERROR(VLOOKUP(C208,TD!$B$32:$F$36,2,0)," ")</f>
        <v>O230117</v>
      </c>
      <c r="Q208" s="135" t="str">
        <f>IFERROR(VLOOKUP(C208,TD!$B$32:$F$36,3,0)," ")</f>
        <v>4503</v>
      </c>
      <c r="R208" s="135">
        <f>IFERROR(VLOOKUP(C208,TD!$B$32:$F$36,4,0)," ")</f>
        <v>20240255</v>
      </c>
      <c r="S208" s="52" t="s">
        <v>191</v>
      </c>
      <c r="T208" s="135" t="str">
        <f>IFERROR(VLOOKUP(S208,TD!$J$33:$K$43,2,0)," ")</f>
        <v>Servicio de apoyo   logístico  en eventos operativos y/o emergencias.</v>
      </c>
      <c r="U208" s="137" t="str">
        <f t="shared" si="12"/>
        <v>12-Servicio de apoyo   logístico  en eventos operativos y/o emergencias.</v>
      </c>
      <c r="V208" s="52" t="s">
        <v>232</v>
      </c>
      <c r="W208" s="135" t="str">
        <f>IFERROR(VLOOKUP(V208,TD!$N$33:$O$45,2,0)," ")</f>
        <v>Servicio de atención a emergencias y desastres</v>
      </c>
      <c r="X208" s="137" t="str">
        <f t="shared" si="13"/>
        <v>004_Servicio de atención a emergencias y desastres</v>
      </c>
      <c r="Y208" s="137" t="str">
        <f t="shared" si="14"/>
        <v>12-Servicio de apoyo   logístico  en eventos operativos y/o emergencias. 004_Servicio de atención a emergencias y desastres</v>
      </c>
      <c r="Z208" s="135" t="str">
        <f t="shared" si="15"/>
        <v>O23011745032024025512004</v>
      </c>
      <c r="AA208" s="135" t="str">
        <f>IFERROR(VLOOKUP(Y208,TD!$K$46:$L$64,2,0)," ")</f>
        <v>PM/0131/0112/45030040255</v>
      </c>
      <c r="AB208" s="55" t="s">
        <v>138</v>
      </c>
      <c r="AC208" s="136" t="s">
        <v>204</v>
      </c>
    </row>
    <row r="209" spans="2:29" s="28" customFormat="1" ht="71.5" customHeight="1" x14ac:dyDescent="0.2">
      <c r="B209" s="79">
        <v>20250200</v>
      </c>
      <c r="C209" s="51" t="s">
        <v>209</v>
      </c>
      <c r="D209" s="133" t="s">
        <v>168</v>
      </c>
      <c r="E209" s="52" t="s">
        <v>563</v>
      </c>
      <c r="F209" s="133" t="s">
        <v>611</v>
      </c>
      <c r="G209" s="133" t="s">
        <v>156</v>
      </c>
      <c r="H209" s="100">
        <v>80111600</v>
      </c>
      <c r="I209" s="134">
        <v>2</v>
      </c>
      <c r="J209" s="134">
        <v>11</v>
      </c>
      <c r="K209" s="54">
        <v>0</v>
      </c>
      <c r="L209" s="55">
        <v>34100000</v>
      </c>
      <c r="M209" s="133" t="s">
        <v>516</v>
      </c>
      <c r="N209" s="55" t="s">
        <v>113</v>
      </c>
      <c r="O209" s="52" t="s">
        <v>224</v>
      </c>
      <c r="P209" s="135" t="str">
        <f>IFERROR(VLOOKUP(C209,TD!$B$32:$F$36,2,0)," ")</f>
        <v>O230117</v>
      </c>
      <c r="Q209" s="135" t="str">
        <f>IFERROR(VLOOKUP(C209,TD!$B$32:$F$36,3,0)," ")</f>
        <v>4503</v>
      </c>
      <c r="R209" s="135">
        <f>IFERROR(VLOOKUP(C209,TD!$B$32:$F$36,4,0)," ")</f>
        <v>20240255</v>
      </c>
      <c r="S209" s="52" t="s">
        <v>191</v>
      </c>
      <c r="T209" s="135" t="str">
        <f>IFERROR(VLOOKUP(S209,TD!$J$33:$K$43,2,0)," ")</f>
        <v>Servicio de apoyo   logístico  en eventos operativos y/o emergencias.</v>
      </c>
      <c r="U209" s="137" t="str">
        <f t="shared" si="12"/>
        <v>12-Servicio de apoyo   logístico  en eventos operativos y/o emergencias.</v>
      </c>
      <c r="V209" s="52" t="s">
        <v>232</v>
      </c>
      <c r="W209" s="135" t="str">
        <f>IFERROR(VLOOKUP(V209,TD!$N$33:$O$45,2,0)," ")</f>
        <v>Servicio de atención a emergencias y desastres</v>
      </c>
      <c r="X209" s="137" t="str">
        <f t="shared" si="13"/>
        <v>004_Servicio de atención a emergencias y desastres</v>
      </c>
      <c r="Y209" s="137" t="str">
        <f t="shared" si="14"/>
        <v>12-Servicio de apoyo   logístico  en eventos operativos y/o emergencias. 004_Servicio de atención a emergencias y desastres</v>
      </c>
      <c r="Z209" s="135" t="str">
        <f t="shared" si="15"/>
        <v>O23011745032024025512004</v>
      </c>
      <c r="AA209" s="135" t="str">
        <f>IFERROR(VLOOKUP(Y209,TD!$K$46:$L$64,2,0)," ")</f>
        <v>PM/0131/0112/45030040255</v>
      </c>
      <c r="AB209" s="55" t="s">
        <v>138</v>
      </c>
      <c r="AC209" s="136" t="s">
        <v>204</v>
      </c>
    </row>
    <row r="210" spans="2:29" s="28" customFormat="1" ht="71.5" customHeight="1" x14ac:dyDescent="0.2">
      <c r="B210" s="79">
        <v>20250201</v>
      </c>
      <c r="C210" s="51" t="s">
        <v>209</v>
      </c>
      <c r="D210" s="133" t="s">
        <v>168</v>
      </c>
      <c r="E210" s="52" t="s">
        <v>563</v>
      </c>
      <c r="F210" s="133" t="s">
        <v>612</v>
      </c>
      <c r="G210" s="133" t="s">
        <v>155</v>
      </c>
      <c r="H210" s="100">
        <v>80111600</v>
      </c>
      <c r="I210" s="134">
        <v>2</v>
      </c>
      <c r="J210" s="134">
        <v>11</v>
      </c>
      <c r="K210" s="54">
        <v>0</v>
      </c>
      <c r="L210" s="55">
        <v>44000000</v>
      </c>
      <c r="M210" s="133" t="s">
        <v>516</v>
      </c>
      <c r="N210" s="55" t="s">
        <v>113</v>
      </c>
      <c r="O210" s="52" t="s">
        <v>224</v>
      </c>
      <c r="P210" s="135" t="str">
        <f>IFERROR(VLOOKUP(C210,TD!$B$32:$F$36,2,0)," ")</f>
        <v>O230117</v>
      </c>
      <c r="Q210" s="135" t="str">
        <f>IFERROR(VLOOKUP(C210,TD!$B$32:$F$36,3,0)," ")</f>
        <v>4503</v>
      </c>
      <c r="R210" s="135">
        <f>IFERROR(VLOOKUP(C210,TD!$B$32:$F$36,4,0)," ")</f>
        <v>20240255</v>
      </c>
      <c r="S210" s="52" t="s">
        <v>191</v>
      </c>
      <c r="T210" s="135" t="str">
        <f>IFERROR(VLOOKUP(S210,TD!$J$33:$K$43,2,0)," ")</f>
        <v>Servicio de apoyo   logístico  en eventos operativos y/o emergencias.</v>
      </c>
      <c r="U210" s="137" t="str">
        <f t="shared" si="12"/>
        <v>12-Servicio de apoyo   logístico  en eventos operativos y/o emergencias.</v>
      </c>
      <c r="V210" s="52" t="s">
        <v>232</v>
      </c>
      <c r="W210" s="135" t="str">
        <f>IFERROR(VLOOKUP(V210,TD!$N$33:$O$45,2,0)," ")</f>
        <v>Servicio de atención a emergencias y desastres</v>
      </c>
      <c r="X210" s="137" t="str">
        <f t="shared" si="13"/>
        <v>004_Servicio de atención a emergencias y desastres</v>
      </c>
      <c r="Y210" s="137" t="str">
        <f t="shared" si="14"/>
        <v>12-Servicio de apoyo   logístico  en eventos operativos y/o emergencias. 004_Servicio de atención a emergencias y desastres</v>
      </c>
      <c r="Z210" s="135" t="str">
        <f t="shared" si="15"/>
        <v>O23011745032024025512004</v>
      </c>
      <c r="AA210" s="135" t="str">
        <f>IFERROR(VLOOKUP(Y210,TD!$K$46:$L$64,2,0)," ")</f>
        <v>PM/0131/0112/45030040255</v>
      </c>
      <c r="AB210" s="55" t="s">
        <v>138</v>
      </c>
      <c r="AC210" s="136" t="s">
        <v>204</v>
      </c>
    </row>
    <row r="211" spans="2:29" s="28" customFormat="1" ht="71.5" customHeight="1" x14ac:dyDescent="0.2">
      <c r="B211" s="79">
        <v>20250202</v>
      </c>
      <c r="C211" s="51" t="s">
        <v>209</v>
      </c>
      <c r="D211" s="133" t="s">
        <v>168</v>
      </c>
      <c r="E211" s="52" t="s">
        <v>563</v>
      </c>
      <c r="F211" s="133" t="s">
        <v>613</v>
      </c>
      <c r="G211" s="133" t="s">
        <v>156</v>
      </c>
      <c r="H211" s="100">
        <v>80111600</v>
      </c>
      <c r="I211" s="134">
        <v>2</v>
      </c>
      <c r="J211" s="134">
        <v>11</v>
      </c>
      <c r="K211" s="54">
        <v>0</v>
      </c>
      <c r="L211" s="55">
        <v>38500000</v>
      </c>
      <c r="M211" s="133" t="s">
        <v>516</v>
      </c>
      <c r="N211" s="55" t="s">
        <v>113</v>
      </c>
      <c r="O211" s="52" t="s">
        <v>224</v>
      </c>
      <c r="P211" s="135" t="str">
        <f>IFERROR(VLOOKUP(C211,TD!$B$32:$F$36,2,0)," ")</f>
        <v>O230117</v>
      </c>
      <c r="Q211" s="135" t="str">
        <f>IFERROR(VLOOKUP(C211,TD!$B$32:$F$36,3,0)," ")</f>
        <v>4503</v>
      </c>
      <c r="R211" s="135">
        <f>IFERROR(VLOOKUP(C211,TD!$B$32:$F$36,4,0)," ")</f>
        <v>20240255</v>
      </c>
      <c r="S211" s="52" t="s">
        <v>191</v>
      </c>
      <c r="T211" s="135" t="str">
        <f>IFERROR(VLOOKUP(S211,TD!$J$33:$K$43,2,0)," ")</f>
        <v>Servicio de apoyo   logístico  en eventos operativos y/o emergencias.</v>
      </c>
      <c r="U211" s="137" t="str">
        <f t="shared" si="12"/>
        <v>12-Servicio de apoyo   logístico  en eventos operativos y/o emergencias.</v>
      </c>
      <c r="V211" s="52" t="s">
        <v>232</v>
      </c>
      <c r="W211" s="135" t="str">
        <f>IFERROR(VLOOKUP(V211,TD!$N$33:$O$45,2,0)," ")</f>
        <v>Servicio de atención a emergencias y desastres</v>
      </c>
      <c r="X211" s="137" t="str">
        <f t="shared" si="13"/>
        <v>004_Servicio de atención a emergencias y desastres</v>
      </c>
      <c r="Y211" s="137" t="str">
        <f t="shared" si="14"/>
        <v>12-Servicio de apoyo   logístico  en eventos operativos y/o emergencias. 004_Servicio de atención a emergencias y desastres</v>
      </c>
      <c r="Z211" s="135" t="str">
        <f t="shared" si="15"/>
        <v>O23011745032024025512004</v>
      </c>
      <c r="AA211" s="135" t="str">
        <f>IFERROR(VLOOKUP(Y211,TD!$K$46:$L$64,2,0)," ")</f>
        <v>PM/0131/0112/45030040255</v>
      </c>
      <c r="AB211" s="55" t="s">
        <v>138</v>
      </c>
      <c r="AC211" s="136" t="s">
        <v>204</v>
      </c>
    </row>
    <row r="212" spans="2:29" s="28" customFormat="1" ht="71.5" customHeight="1" x14ac:dyDescent="0.2">
      <c r="B212" s="79">
        <v>20250203</v>
      </c>
      <c r="C212" s="51" t="s">
        <v>209</v>
      </c>
      <c r="D212" s="133" t="s">
        <v>168</v>
      </c>
      <c r="E212" s="52" t="s">
        <v>563</v>
      </c>
      <c r="F212" s="133" t="s">
        <v>614</v>
      </c>
      <c r="G212" s="133" t="s">
        <v>155</v>
      </c>
      <c r="H212" s="100">
        <v>80111600</v>
      </c>
      <c r="I212" s="134">
        <v>2</v>
      </c>
      <c r="J212" s="134">
        <v>11</v>
      </c>
      <c r="K212" s="54">
        <v>0</v>
      </c>
      <c r="L212" s="55">
        <v>81730000</v>
      </c>
      <c r="M212" s="133" t="s">
        <v>516</v>
      </c>
      <c r="N212" s="55" t="s">
        <v>113</v>
      </c>
      <c r="O212" s="52" t="s">
        <v>224</v>
      </c>
      <c r="P212" s="135" t="str">
        <f>IFERROR(VLOOKUP(C212,TD!$B$32:$F$36,2,0)," ")</f>
        <v>O230117</v>
      </c>
      <c r="Q212" s="135" t="str">
        <f>IFERROR(VLOOKUP(C212,TD!$B$32:$F$36,3,0)," ")</f>
        <v>4503</v>
      </c>
      <c r="R212" s="135">
        <f>IFERROR(VLOOKUP(C212,TD!$B$32:$F$36,4,0)," ")</f>
        <v>20240255</v>
      </c>
      <c r="S212" s="52" t="s">
        <v>187</v>
      </c>
      <c r="T212" s="135" t="str">
        <f>IFERROR(VLOOKUP(S212,TD!$J$33:$K$43,2,0)," ")</f>
        <v>Servicio de mantenimiento, dotación (HEA´s y equipo menor) y adquisición de vehiculos   especializados para la atención de emergencias.</v>
      </c>
      <c r="U212" s="137" t="str">
        <f t="shared" si="12"/>
        <v>09-Servicio de mantenimiento, dotación (HEA´s y equipo menor) y adquisición de vehiculos   especializados para la atención de emergencias.</v>
      </c>
      <c r="V212" s="52" t="s">
        <v>232</v>
      </c>
      <c r="W212" s="135" t="str">
        <f>IFERROR(VLOOKUP(V212,TD!$N$33:$O$45,2,0)," ")</f>
        <v>Servicio de atención a emergencias y desastres</v>
      </c>
      <c r="X212" s="137" t="str">
        <f t="shared" si="13"/>
        <v>004_Servicio de atención a emergencias y desastres</v>
      </c>
      <c r="Y212" s="137" t="str">
        <f t="shared" si="14"/>
        <v>09-Servicio de mantenimiento, dotación (HEA´s y equipo menor) y adquisición de vehiculos   especializados para la atención de emergencias. 004_Servicio de atención a emergencias y desastres</v>
      </c>
      <c r="Z212" s="135" t="str">
        <f t="shared" si="15"/>
        <v>O23011745032024025509004</v>
      </c>
      <c r="AA212" s="135" t="str">
        <f>IFERROR(VLOOKUP(Y212,TD!$K$46:$L$64,2,0)," ")</f>
        <v>PM/0131/0109/45030040255</v>
      </c>
      <c r="AB212" s="55" t="s">
        <v>138</v>
      </c>
      <c r="AC212" s="136" t="s">
        <v>204</v>
      </c>
    </row>
    <row r="213" spans="2:29" s="28" customFormat="1" ht="71.5" customHeight="1" x14ac:dyDescent="0.2">
      <c r="B213" s="79">
        <v>20250204</v>
      </c>
      <c r="C213" s="51" t="s">
        <v>209</v>
      </c>
      <c r="D213" s="133" t="s">
        <v>168</v>
      </c>
      <c r="E213" s="52" t="s">
        <v>563</v>
      </c>
      <c r="F213" s="133" t="s">
        <v>615</v>
      </c>
      <c r="G213" s="133" t="s">
        <v>156</v>
      </c>
      <c r="H213" s="100">
        <v>80111600</v>
      </c>
      <c r="I213" s="134">
        <v>2</v>
      </c>
      <c r="J213" s="134">
        <v>11</v>
      </c>
      <c r="K213" s="54">
        <v>0</v>
      </c>
      <c r="L213" s="55">
        <v>35200000</v>
      </c>
      <c r="M213" s="133" t="s">
        <v>516</v>
      </c>
      <c r="N213" s="55" t="s">
        <v>113</v>
      </c>
      <c r="O213" s="52" t="s">
        <v>224</v>
      </c>
      <c r="P213" s="135" t="str">
        <f>IFERROR(VLOOKUP(C213,TD!$B$32:$F$36,2,0)," ")</f>
        <v>O230117</v>
      </c>
      <c r="Q213" s="135" t="str">
        <f>IFERROR(VLOOKUP(C213,TD!$B$32:$F$36,3,0)," ")</f>
        <v>4503</v>
      </c>
      <c r="R213" s="135">
        <f>IFERROR(VLOOKUP(C213,TD!$B$32:$F$36,4,0)," ")</f>
        <v>20240255</v>
      </c>
      <c r="S213" s="52" t="s">
        <v>191</v>
      </c>
      <c r="T213" s="135" t="str">
        <f>IFERROR(VLOOKUP(S213,TD!$J$33:$K$43,2,0)," ")</f>
        <v>Servicio de apoyo   logístico  en eventos operativos y/o emergencias.</v>
      </c>
      <c r="U213" s="137" t="str">
        <f t="shared" si="12"/>
        <v>12-Servicio de apoyo   logístico  en eventos operativos y/o emergencias.</v>
      </c>
      <c r="V213" s="52" t="s">
        <v>232</v>
      </c>
      <c r="W213" s="135" t="str">
        <f>IFERROR(VLOOKUP(V213,TD!$N$33:$O$45,2,0)," ")</f>
        <v>Servicio de atención a emergencias y desastres</v>
      </c>
      <c r="X213" s="137" t="str">
        <f t="shared" si="13"/>
        <v>004_Servicio de atención a emergencias y desastres</v>
      </c>
      <c r="Y213" s="137" t="str">
        <f t="shared" si="14"/>
        <v>12-Servicio de apoyo   logístico  en eventos operativos y/o emergencias. 004_Servicio de atención a emergencias y desastres</v>
      </c>
      <c r="Z213" s="135" t="str">
        <f t="shared" si="15"/>
        <v>O23011745032024025512004</v>
      </c>
      <c r="AA213" s="135" t="str">
        <f>IFERROR(VLOOKUP(Y213,TD!$K$46:$L$64,2,0)," ")</f>
        <v>PM/0131/0112/45030040255</v>
      </c>
      <c r="AB213" s="55" t="s">
        <v>138</v>
      </c>
      <c r="AC213" s="136" t="s">
        <v>204</v>
      </c>
    </row>
    <row r="214" spans="2:29" s="28" customFormat="1" ht="71.5" customHeight="1" x14ac:dyDescent="0.2">
      <c r="B214" s="79">
        <v>20250205</v>
      </c>
      <c r="C214" s="51" t="s">
        <v>209</v>
      </c>
      <c r="D214" s="133" t="s">
        <v>168</v>
      </c>
      <c r="E214" s="52" t="s">
        <v>563</v>
      </c>
      <c r="F214" s="133" t="s">
        <v>616</v>
      </c>
      <c r="G214" s="133" t="s">
        <v>155</v>
      </c>
      <c r="H214" s="100">
        <v>80111600</v>
      </c>
      <c r="I214" s="134">
        <v>2</v>
      </c>
      <c r="J214" s="134">
        <v>10</v>
      </c>
      <c r="K214" s="54">
        <v>0</v>
      </c>
      <c r="L214" s="55">
        <v>92700000</v>
      </c>
      <c r="M214" s="133" t="s">
        <v>516</v>
      </c>
      <c r="N214" s="55" t="s">
        <v>113</v>
      </c>
      <c r="O214" s="52" t="s">
        <v>224</v>
      </c>
      <c r="P214" s="135" t="str">
        <f>IFERROR(VLOOKUP(C214,TD!$B$32:$F$36,2,0)," ")</f>
        <v>O230117</v>
      </c>
      <c r="Q214" s="135" t="str">
        <f>IFERROR(VLOOKUP(C214,TD!$B$32:$F$36,3,0)," ")</f>
        <v>4503</v>
      </c>
      <c r="R214" s="135">
        <f>IFERROR(VLOOKUP(C214,TD!$B$32:$F$36,4,0)," ")</f>
        <v>20240255</v>
      </c>
      <c r="S214" s="52" t="s">
        <v>191</v>
      </c>
      <c r="T214" s="135" t="str">
        <f>IFERROR(VLOOKUP(S214,TD!$J$33:$K$43,2,0)," ")</f>
        <v>Servicio de apoyo   logístico  en eventos operativos y/o emergencias.</v>
      </c>
      <c r="U214" s="137" t="str">
        <f t="shared" si="12"/>
        <v>12-Servicio de apoyo   logístico  en eventos operativos y/o emergencias.</v>
      </c>
      <c r="V214" s="52" t="s">
        <v>232</v>
      </c>
      <c r="W214" s="135" t="str">
        <f>IFERROR(VLOOKUP(V214,TD!$N$33:$O$45,2,0)," ")</f>
        <v>Servicio de atención a emergencias y desastres</v>
      </c>
      <c r="X214" s="137" t="str">
        <f t="shared" si="13"/>
        <v>004_Servicio de atención a emergencias y desastres</v>
      </c>
      <c r="Y214" s="137" t="str">
        <f t="shared" si="14"/>
        <v>12-Servicio de apoyo   logístico  en eventos operativos y/o emergencias. 004_Servicio de atención a emergencias y desastres</v>
      </c>
      <c r="Z214" s="135" t="str">
        <f t="shared" si="15"/>
        <v>O23011745032024025512004</v>
      </c>
      <c r="AA214" s="135" t="str">
        <f>IFERROR(VLOOKUP(Y214,TD!$K$46:$L$64,2,0)," ")</f>
        <v>PM/0131/0112/45030040255</v>
      </c>
      <c r="AB214" s="55" t="s">
        <v>138</v>
      </c>
      <c r="AC214" s="136" t="s">
        <v>204</v>
      </c>
    </row>
    <row r="215" spans="2:29" s="28" customFormat="1" ht="71.5" customHeight="1" x14ac:dyDescent="0.2">
      <c r="B215" s="79">
        <v>20250206</v>
      </c>
      <c r="C215" s="51" t="s">
        <v>209</v>
      </c>
      <c r="D215" s="133" t="s">
        <v>168</v>
      </c>
      <c r="E215" s="52" t="s">
        <v>563</v>
      </c>
      <c r="F215" s="133" t="s">
        <v>617</v>
      </c>
      <c r="G215" s="133" t="s">
        <v>155</v>
      </c>
      <c r="H215" s="100">
        <v>80111600</v>
      </c>
      <c r="I215" s="134">
        <v>2</v>
      </c>
      <c r="J215" s="134">
        <v>11</v>
      </c>
      <c r="K215" s="54">
        <v>0</v>
      </c>
      <c r="L215" s="55">
        <v>82500000</v>
      </c>
      <c r="M215" s="133" t="s">
        <v>516</v>
      </c>
      <c r="N215" s="55" t="s">
        <v>113</v>
      </c>
      <c r="O215" s="52" t="s">
        <v>224</v>
      </c>
      <c r="P215" s="135" t="str">
        <f>IFERROR(VLOOKUP(C215,TD!$B$32:$F$36,2,0)," ")</f>
        <v>O230117</v>
      </c>
      <c r="Q215" s="135" t="str">
        <f>IFERROR(VLOOKUP(C215,TD!$B$32:$F$36,3,0)," ")</f>
        <v>4503</v>
      </c>
      <c r="R215" s="135">
        <f>IFERROR(VLOOKUP(C215,TD!$B$32:$F$36,4,0)," ")</f>
        <v>20240255</v>
      </c>
      <c r="S215" s="52" t="s">
        <v>191</v>
      </c>
      <c r="T215" s="135" t="str">
        <f>IFERROR(VLOOKUP(S215,TD!$J$33:$K$43,2,0)," ")</f>
        <v>Servicio de apoyo   logístico  en eventos operativos y/o emergencias.</v>
      </c>
      <c r="U215" s="137" t="str">
        <f t="shared" si="12"/>
        <v>12-Servicio de apoyo   logístico  en eventos operativos y/o emergencias.</v>
      </c>
      <c r="V215" s="52" t="s">
        <v>232</v>
      </c>
      <c r="W215" s="135" t="str">
        <f>IFERROR(VLOOKUP(V215,TD!$N$33:$O$45,2,0)," ")</f>
        <v>Servicio de atención a emergencias y desastres</v>
      </c>
      <c r="X215" s="137" t="str">
        <f t="shared" si="13"/>
        <v>004_Servicio de atención a emergencias y desastres</v>
      </c>
      <c r="Y215" s="137" t="str">
        <f t="shared" si="14"/>
        <v>12-Servicio de apoyo   logístico  en eventos operativos y/o emergencias. 004_Servicio de atención a emergencias y desastres</v>
      </c>
      <c r="Z215" s="135" t="str">
        <f t="shared" si="15"/>
        <v>O23011745032024025512004</v>
      </c>
      <c r="AA215" s="135" t="str">
        <f>IFERROR(VLOOKUP(Y215,TD!$K$46:$L$64,2,0)," ")</f>
        <v>PM/0131/0112/45030040255</v>
      </c>
      <c r="AB215" s="55" t="s">
        <v>138</v>
      </c>
      <c r="AC215" s="136" t="s">
        <v>204</v>
      </c>
    </row>
    <row r="216" spans="2:29" s="28" customFormat="1" ht="71.5" customHeight="1" x14ac:dyDescent="0.2">
      <c r="B216" s="79">
        <v>20250207</v>
      </c>
      <c r="C216" s="51" t="s">
        <v>209</v>
      </c>
      <c r="D216" s="133" t="s">
        <v>168</v>
      </c>
      <c r="E216" s="52" t="s">
        <v>563</v>
      </c>
      <c r="F216" s="133" t="s">
        <v>618</v>
      </c>
      <c r="G216" s="133" t="s">
        <v>155</v>
      </c>
      <c r="H216" s="100">
        <v>80111600</v>
      </c>
      <c r="I216" s="134">
        <v>2</v>
      </c>
      <c r="J216" s="134">
        <v>11</v>
      </c>
      <c r="K216" s="54">
        <v>0</v>
      </c>
      <c r="L216" s="55">
        <v>71500000</v>
      </c>
      <c r="M216" s="133" t="s">
        <v>516</v>
      </c>
      <c r="N216" s="55" t="s">
        <v>113</v>
      </c>
      <c r="O216" s="52" t="s">
        <v>224</v>
      </c>
      <c r="P216" s="135" t="str">
        <f>IFERROR(VLOOKUP(C216,TD!$B$32:$F$36,2,0)," ")</f>
        <v>O230117</v>
      </c>
      <c r="Q216" s="135" t="str">
        <f>IFERROR(VLOOKUP(C216,TD!$B$32:$F$36,3,0)," ")</f>
        <v>4503</v>
      </c>
      <c r="R216" s="135">
        <f>IFERROR(VLOOKUP(C216,TD!$B$32:$F$36,4,0)," ")</f>
        <v>20240255</v>
      </c>
      <c r="S216" s="52" t="s">
        <v>191</v>
      </c>
      <c r="T216" s="135" t="str">
        <f>IFERROR(VLOOKUP(S216,TD!$J$33:$K$43,2,0)," ")</f>
        <v>Servicio de apoyo   logístico  en eventos operativos y/o emergencias.</v>
      </c>
      <c r="U216" s="137" t="str">
        <f t="shared" si="12"/>
        <v>12-Servicio de apoyo   logístico  en eventos operativos y/o emergencias.</v>
      </c>
      <c r="V216" s="52" t="s">
        <v>232</v>
      </c>
      <c r="W216" s="135" t="str">
        <f>IFERROR(VLOOKUP(V216,TD!$N$33:$O$45,2,0)," ")</f>
        <v>Servicio de atención a emergencias y desastres</v>
      </c>
      <c r="X216" s="137" t="str">
        <f t="shared" si="13"/>
        <v>004_Servicio de atención a emergencias y desastres</v>
      </c>
      <c r="Y216" s="137" t="str">
        <f t="shared" si="14"/>
        <v>12-Servicio de apoyo   logístico  en eventos operativos y/o emergencias. 004_Servicio de atención a emergencias y desastres</v>
      </c>
      <c r="Z216" s="135" t="str">
        <f t="shared" si="15"/>
        <v>O23011745032024025512004</v>
      </c>
      <c r="AA216" s="135" t="str">
        <f>IFERROR(VLOOKUP(Y216,TD!$K$46:$L$64,2,0)," ")</f>
        <v>PM/0131/0112/45030040255</v>
      </c>
      <c r="AB216" s="55" t="s">
        <v>138</v>
      </c>
      <c r="AC216" s="136" t="s">
        <v>204</v>
      </c>
    </row>
    <row r="217" spans="2:29" s="28" customFormat="1" ht="71.5" customHeight="1" x14ac:dyDescent="0.2">
      <c r="B217" s="79">
        <v>20250208</v>
      </c>
      <c r="C217" s="51" t="s">
        <v>209</v>
      </c>
      <c r="D217" s="133" t="s">
        <v>168</v>
      </c>
      <c r="E217" s="52" t="s">
        <v>563</v>
      </c>
      <c r="F217" s="133" t="s">
        <v>619</v>
      </c>
      <c r="G217" s="133" t="s">
        <v>155</v>
      </c>
      <c r="H217" s="100">
        <v>80111600</v>
      </c>
      <c r="I217" s="134">
        <v>2</v>
      </c>
      <c r="J217" s="134">
        <v>11</v>
      </c>
      <c r="K217" s="54">
        <v>0</v>
      </c>
      <c r="L217" s="55">
        <v>66000000</v>
      </c>
      <c r="M217" s="133" t="s">
        <v>516</v>
      </c>
      <c r="N217" s="55" t="s">
        <v>113</v>
      </c>
      <c r="O217" s="52" t="s">
        <v>224</v>
      </c>
      <c r="P217" s="135" t="str">
        <f>IFERROR(VLOOKUP(C217,TD!$B$32:$F$36,2,0)," ")</f>
        <v>O230117</v>
      </c>
      <c r="Q217" s="135" t="str">
        <f>IFERROR(VLOOKUP(C217,TD!$B$32:$F$36,3,0)," ")</f>
        <v>4503</v>
      </c>
      <c r="R217" s="135">
        <f>IFERROR(VLOOKUP(C217,TD!$B$32:$F$36,4,0)," ")</f>
        <v>20240255</v>
      </c>
      <c r="S217" s="52" t="s">
        <v>191</v>
      </c>
      <c r="T217" s="135" t="str">
        <f>IFERROR(VLOOKUP(S217,TD!$J$33:$K$43,2,0)," ")</f>
        <v>Servicio de apoyo   logístico  en eventos operativos y/o emergencias.</v>
      </c>
      <c r="U217" s="137" t="str">
        <f t="shared" si="12"/>
        <v>12-Servicio de apoyo   logístico  en eventos operativos y/o emergencias.</v>
      </c>
      <c r="V217" s="52" t="s">
        <v>232</v>
      </c>
      <c r="W217" s="135" t="str">
        <f>IFERROR(VLOOKUP(V217,TD!$N$33:$O$45,2,0)," ")</f>
        <v>Servicio de atención a emergencias y desastres</v>
      </c>
      <c r="X217" s="137" t="str">
        <f t="shared" si="13"/>
        <v>004_Servicio de atención a emergencias y desastres</v>
      </c>
      <c r="Y217" s="137" t="str">
        <f t="shared" si="14"/>
        <v>12-Servicio de apoyo   logístico  en eventos operativos y/o emergencias. 004_Servicio de atención a emergencias y desastres</v>
      </c>
      <c r="Z217" s="135" t="str">
        <f t="shared" si="15"/>
        <v>O23011745032024025512004</v>
      </c>
      <c r="AA217" s="135" t="str">
        <f>IFERROR(VLOOKUP(Y217,TD!$K$46:$L$64,2,0)," ")</f>
        <v>PM/0131/0112/45030040255</v>
      </c>
      <c r="AB217" s="55" t="s">
        <v>138</v>
      </c>
      <c r="AC217" s="136" t="s">
        <v>204</v>
      </c>
    </row>
    <row r="218" spans="2:29" s="28" customFormat="1" ht="71.5" customHeight="1" x14ac:dyDescent="0.2">
      <c r="B218" s="79">
        <v>20250209</v>
      </c>
      <c r="C218" s="51" t="s">
        <v>209</v>
      </c>
      <c r="D218" s="133" t="s">
        <v>168</v>
      </c>
      <c r="E218" s="52" t="s">
        <v>563</v>
      </c>
      <c r="F218" s="133" t="s">
        <v>620</v>
      </c>
      <c r="G218" s="133" t="s">
        <v>156</v>
      </c>
      <c r="H218" s="100">
        <v>80111600</v>
      </c>
      <c r="I218" s="134">
        <v>2</v>
      </c>
      <c r="J218" s="134">
        <v>11</v>
      </c>
      <c r="K218" s="54">
        <v>0</v>
      </c>
      <c r="L218" s="55">
        <v>33000000</v>
      </c>
      <c r="M218" s="133" t="s">
        <v>516</v>
      </c>
      <c r="N218" s="55" t="s">
        <v>113</v>
      </c>
      <c r="O218" s="52" t="s">
        <v>224</v>
      </c>
      <c r="P218" s="135" t="str">
        <f>IFERROR(VLOOKUP(C218,TD!$B$32:$F$36,2,0)," ")</f>
        <v>O230117</v>
      </c>
      <c r="Q218" s="135" t="str">
        <f>IFERROR(VLOOKUP(C218,TD!$B$32:$F$36,3,0)," ")</f>
        <v>4503</v>
      </c>
      <c r="R218" s="135">
        <f>IFERROR(VLOOKUP(C218,TD!$B$32:$F$36,4,0)," ")</f>
        <v>20240255</v>
      </c>
      <c r="S218" s="52" t="s">
        <v>191</v>
      </c>
      <c r="T218" s="135" t="str">
        <f>IFERROR(VLOOKUP(S218,TD!$J$33:$K$43,2,0)," ")</f>
        <v>Servicio de apoyo   logístico  en eventos operativos y/o emergencias.</v>
      </c>
      <c r="U218" s="137" t="str">
        <f t="shared" si="12"/>
        <v>12-Servicio de apoyo   logístico  en eventos operativos y/o emergencias.</v>
      </c>
      <c r="V218" s="52" t="s">
        <v>232</v>
      </c>
      <c r="W218" s="135" t="str">
        <f>IFERROR(VLOOKUP(V218,TD!$N$33:$O$45,2,0)," ")</f>
        <v>Servicio de atención a emergencias y desastres</v>
      </c>
      <c r="X218" s="137" t="str">
        <f t="shared" si="13"/>
        <v>004_Servicio de atención a emergencias y desastres</v>
      </c>
      <c r="Y218" s="137" t="str">
        <f t="shared" si="14"/>
        <v>12-Servicio de apoyo   logístico  en eventos operativos y/o emergencias. 004_Servicio de atención a emergencias y desastres</v>
      </c>
      <c r="Z218" s="135" t="str">
        <f t="shared" si="15"/>
        <v>O23011745032024025512004</v>
      </c>
      <c r="AA218" s="135" t="str">
        <f>IFERROR(VLOOKUP(Y218,TD!$K$46:$L$64,2,0)," ")</f>
        <v>PM/0131/0112/45030040255</v>
      </c>
      <c r="AB218" s="55" t="s">
        <v>138</v>
      </c>
      <c r="AC218" s="136" t="s">
        <v>204</v>
      </c>
    </row>
    <row r="219" spans="2:29" s="28" customFormat="1" ht="71.5" customHeight="1" x14ac:dyDescent="0.2">
      <c r="B219" s="79">
        <v>20250210</v>
      </c>
      <c r="C219" s="51" t="s">
        <v>209</v>
      </c>
      <c r="D219" s="133" t="s">
        <v>168</v>
      </c>
      <c r="E219" s="52" t="s">
        <v>563</v>
      </c>
      <c r="F219" s="133" t="s">
        <v>621</v>
      </c>
      <c r="G219" s="133" t="s">
        <v>155</v>
      </c>
      <c r="H219" s="100">
        <v>80111600</v>
      </c>
      <c r="I219" s="134">
        <v>2</v>
      </c>
      <c r="J219" s="134">
        <v>11</v>
      </c>
      <c r="K219" s="54">
        <v>0</v>
      </c>
      <c r="L219" s="55">
        <v>68200000</v>
      </c>
      <c r="M219" s="133" t="s">
        <v>516</v>
      </c>
      <c r="N219" s="55" t="s">
        <v>113</v>
      </c>
      <c r="O219" s="52" t="s">
        <v>224</v>
      </c>
      <c r="P219" s="135" t="str">
        <f>IFERROR(VLOOKUP(C219,TD!$B$32:$F$36,2,0)," ")</f>
        <v>O230117</v>
      </c>
      <c r="Q219" s="135" t="str">
        <f>IFERROR(VLOOKUP(C219,TD!$B$32:$F$36,3,0)," ")</f>
        <v>4503</v>
      </c>
      <c r="R219" s="135">
        <f>IFERROR(VLOOKUP(C219,TD!$B$32:$F$36,4,0)," ")</f>
        <v>20240255</v>
      </c>
      <c r="S219" s="52" t="s">
        <v>191</v>
      </c>
      <c r="T219" s="135" t="str">
        <f>IFERROR(VLOOKUP(S219,TD!$J$33:$K$43,2,0)," ")</f>
        <v>Servicio de apoyo   logístico  en eventos operativos y/o emergencias.</v>
      </c>
      <c r="U219" s="137" t="str">
        <f t="shared" si="12"/>
        <v>12-Servicio de apoyo   logístico  en eventos operativos y/o emergencias.</v>
      </c>
      <c r="V219" s="52" t="s">
        <v>232</v>
      </c>
      <c r="W219" s="135" t="str">
        <f>IFERROR(VLOOKUP(V219,TD!$N$33:$O$45,2,0)," ")</f>
        <v>Servicio de atención a emergencias y desastres</v>
      </c>
      <c r="X219" s="137" t="str">
        <f t="shared" si="13"/>
        <v>004_Servicio de atención a emergencias y desastres</v>
      </c>
      <c r="Y219" s="137" t="str">
        <f t="shared" si="14"/>
        <v>12-Servicio de apoyo   logístico  en eventos operativos y/o emergencias. 004_Servicio de atención a emergencias y desastres</v>
      </c>
      <c r="Z219" s="135" t="str">
        <f t="shared" si="15"/>
        <v>O23011745032024025512004</v>
      </c>
      <c r="AA219" s="135" t="str">
        <f>IFERROR(VLOOKUP(Y219,TD!$K$46:$L$64,2,0)," ")</f>
        <v>PM/0131/0112/45030040255</v>
      </c>
      <c r="AB219" s="55" t="s">
        <v>138</v>
      </c>
      <c r="AC219" s="136" t="s">
        <v>204</v>
      </c>
    </row>
    <row r="220" spans="2:29" s="28" customFormat="1" ht="71.5" customHeight="1" x14ac:dyDescent="0.2">
      <c r="B220" s="79">
        <v>20250211</v>
      </c>
      <c r="C220" s="51" t="s">
        <v>209</v>
      </c>
      <c r="D220" s="133" t="s">
        <v>168</v>
      </c>
      <c r="E220" s="52" t="s">
        <v>563</v>
      </c>
      <c r="F220" s="133" t="s">
        <v>622</v>
      </c>
      <c r="G220" s="133" t="s">
        <v>156</v>
      </c>
      <c r="H220" s="100">
        <v>80111600</v>
      </c>
      <c r="I220" s="134">
        <v>2</v>
      </c>
      <c r="J220" s="134">
        <v>11</v>
      </c>
      <c r="K220" s="54">
        <v>0</v>
      </c>
      <c r="L220" s="55">
        <v>33000000</v>
      </c>
      <c r="M220" s="133" t="s">
        <v>516</v>
      </c>
      <c r="N220" s="55" t="s">
        <v>113</v>
      </c>
      <c r="O220" s="52" t="s">
        <v>224</v>
      </c>
      <c r="P220" s="135" t="str">
        <f>IFERROR(VLOOKUP(C220,TD!$B$32:$F$36,2,0)," ")</f>
        <v>O230117</v>
      </c>
      <c r="Q220" s="135" t="str">
        <f>IFERROR(VLOOKUP(C220,TD!$B$32:$F$36,3,0)," ")</f>
        <v>4503</v>
      </c>
      <c r="R220" s="135">
        <f>IFERROR(VLOOKUP(C220,TD!$B$32:$F$36,4,0)," ")</f>
        <v>20240255</v>
      </c>
      <c r="S220" s="52" t="s">
        <v>191</v>
      </c>
      <c r="T220" s="135" t="str">
        <f>IFERROR(VLOOKUP(S220,TD!$J$33:$K$43,2,0)," ")</f>
        <v>Servicio de apoyo   logístico  en eventos operativos y/o emergencias.</v>
      </c>
      <c r="U220" s="137" t="str">
        <f t="shared" si="12"/>
        <v>12-Servicio de apoyo   logístico  en eventos operativos y/o emergencias.</v>
      </c>
      <c r="V220" s="52" t="s">
        <v>232</v>
      </c>
      <c r="W220" s="135" t="str">
        <f>IFERROR(VLOOKUP(V220,TD!$N$33:$O$45,2,0)," ")</f>
        <v>Servicio de atención a emergencias y desastres</v>
      </c>
      <c r="X220" s="137" t="str">
        <f t="shared" si="13"/>
        <v>004_Servicio de atención a emergencias y desastres</v>
      </c>
      <c r="Y220" s="137" t="str">
        <f t="shared" si="14"/>
        <v>12-Servicio de apoyo   logístico  en eventos operativos y/o emergencias. 004_Servicio de atención a emergencias y desastres</v>
      </c>
      <c r="Z220" s="135" t="str">
        <f t="shared" si="15"/>
        <v>O23011745032024025512004</v>
      </c>
      <c r="AA220" s="135" t="str">
        <f>IFERROR(VLOOKUP(Y220,TD!$K$46:$L$64,2,0)," ")</f>
        <v>PM/0131/0112/45030040255</v>
      </c>
      <c r="AB220" s="55" t="s">
        <v>138</v>
      </c>
      <c r="AC220" s="136" t="s">
        <v>204</v>
      </c>
    </row>
    <row r="221" spans="2:29" s="28" customFormat="1" ht="71.5" customHeight="1" x14ac:dyDescent="0.2">
      <c r="B221" s="79">
        <v>20250212</v>
      </c>
      <c r="C221" s="51" t="s">
        <v>209</v>
      </c>
      <c r="D221" s="133" t="s">
        <v>168</v>
      </c>
      <c r="E221" s="52" t="s">
        <v>563</v>
      </c>
      <c r="F221" s="133" t="s">
        <v>623</v>
      </c>
      <c r="G221" s="133" t="s">
        <v>155</v>
      </c>
      <c r="H221" s="100">
        <v>80111600</v>
      </c>
      <c r="I221" s="134">
        <v>2</v>
      </c>
      <c r="J221" s="134">
        <v>11</v>
      </c>
      <c r="K221" s="54">
        <v>0</v>
      </c>
      <c r="L221" s="55">
        <v>67980000</v>
      </c>
      <c r="M221" s="133" t="s">
        <v>516</v>
      </c>
      <c r="N221" s="55" t="s">
        <v>113</v>
      </c>
      <c r="O221" s="52" t="s">
        <v>224</v>
      </c>
      <c r="P221" s="135" t="str">
        <f>IFERROR(VLOOKUP(C221,TD!$B$32:$F$36,2,0)," ")</f>
        <v>O230117</v>
      </c>
      <c r="Q221" s="135" t="str">
        <f>IFERROR(VLOOKUP(C221,TD!$B$32:$F$36,3,0)," ")</f>
        <v>4503</v>
      </c>
      <c r="R221" s="135">
        <f>IFERROR(VLOOKUP(C221,TD!$B$32:$F$36,4,0)," ")</f>
        <v>20240255</v>
      </c>
      <c r="S221" s="52" t="s">
        <v>191</v>
      </c>
      <c r="T221" s="135" t="str">
        <f>IFERROR(VLOOKUP(S221,TD!$J$33:$K$43,2,0)," ")</f>
        <v>Servicio de apoyo   logístico  en eventos operativos y/o emergencias.</v>
      </c>
      <c r="U221" s="137" t="str">
        <f t="shared" si="12"/>
        <v>12-Servicio de apoyo   logístico  en eventos operativos y/o emergencias.</v>
      </c>
      <c r="V221" s="52" t="s">
        <v>232</v>
      </c>
      <c r="W221" s="135" t="str">
        <f>IFERROR(VLOOKUP(V221,TD!$N$33:$O$45,2,0)," ")</f>
        <v>Servicio de atención a emergencias y desastres</v>
      </c>
      <c r="X221" s="137" t="str">
        <f t="shared" si="13"/>
        <v>004_Servicio de atención a emergencias y desastres</v>
      </c>
      <c r="Y221" s="137" t="str">
        <f t="shared" si="14"/>
        <v>12-Servicio de apoyo   logístico  en eventos operativos y/o emergencias. 004_Servicio de atención a emergencias y desastres</v>
      </c>
      <c r="Z221" s="135" t="str">
        <f t="shared" si="15"/>
        <v>O23011745032024025512004</v>
      </c>
      <c r="AA221" s="135" t="str">
        <f>IFERROR(VLOOKUP(Y221,TD!$K$46:$L$64,2,0)," ")</f>
        <v>PM/0131/0112/45030040255</v>
      </c>
      <c r="AB221" s="55" t="s">
        <v>138</v>
      </c>
      <c r="AC221" s="136" t="s">
        <v>204</v>
      </c>
    </row>
    <row r="222" spans="2:29" s="28" customFormat="1" ht="71.5" customHeight="1" x14ac:dyDescent="0.2">
      <c r="B222" s="79">
        <v>20250213</v>
      </c>
      <c r="C222" s="51" t="s">
        <v>209</v>
      </c>
      <c r="D222" s="133" t="s">
        <v>168</v>
      </c>
      <c r="E222" s="52" t="s">
        <v>563</v>
      </c>
      <c r="F222" s="133" t="s">
        <v>624</v>
      </c>
      <c r="G222" s="133" t="s">
        <v>155</v>
      </c>
      <c r="H222" s="100">
        <v>80111600</v>
      </c>
      <c r="I222" s="134">
        <v>2</v>
      </c>
      <c r="J222" s="134">
        <v>11</v>
      </c>
      <c r="K222" s="54">
        <v>0</v>
      </c>
      <c r="L222" s="55">
        <v>55000000</v>
      </c>
      <c r="M222" s="133" t="s">
        <v>516</v>
      </c>
      <c r="N222" s="55" t="s">
        <v>113</v>
      </c>
      <c r="O222" s="52" t="s">
        <v>224</v>
      </c>
      <c r="P222" s="135" t="str">
        <f>IFERROR(VLOOKUP(C222,TD!$B$32:$F$36,2,0)," ")</f>
        <v>O230117</v>
      </c>
      <c r="Q222" s="135" t="str">
        <f>IFERROR(VLOOKUP(C222,TD!$B$32:$F$36,3,0)," ")</f>
        <v>4503</v>
      </c>
      <c r="R222" s="135">
        <f>IFERROR(VLOOKUP(C222,TD!$B$32:$F$36,4,0)," ")</f>
        <v>20240255</v>
      </c>
      <c r="S222" s="52" t="s">
        <v>187</v>
      </c>
      <c r="T222" s="135" t="str">
        <f>IFERROR(VLOOKUP(S222,TD!$J$33:$K$43,2,0)," ")</f>
        <v>Servicio de mantenimiento, dotación (HEA´s y equipo menor) y adquisición de vehiculos   especializados para la atención de emergencias.</v>
      </c>
      <c r="U222" s="137" t="str">
        <f t="shared" si="12"/>
        <v>09-Servicio de mantenimiento, dotación (HEA´s y equipo menor) y adquisición de vehiculos   especializados para la atención de emergencias.</v>
      </c>
      <c r="V222" s="52" t="s">
        <v>232</v>
      </c>
      <c r="W222" s="135" t="str">
        <f>IFERROR(VLOOKUP(V222,TD!$N$33:$O$45,2,0)," ")</f>
        <v>Servicio de atención a emergencias y desastres</v>
      </c>
      <c r="X222" s="137" t="str">
        <f t="shared" si="13"/>
        <v>004_Servicio de atención a emergencias y desastres</v>
      </c>
      <c r="Y222" s="137" t="str">
        <f t="shared" si="14"/>
        <v>09-Servicio de mantenimiento, dotación (HEA´s y equipo menor) y adquisición de vehiculos   especializados para la atención de emergencias. 004_Servicio de atención a emergencias y desastres</v>
      </c>
      <c r="Z222" s="135" t="str">
        <f t="shared" si="15"/>
        <v>O23011745032024025509004</v>
      </c>
      <c r="AA222" s="135" t="str">
        <f>IFERROR(VLOOKUP(Y222,TD!$K$46:$L$64,2,0)," ")</f>
        <v>PM/0131/0109/45030040255</v>
      </c>
      <c r="AB222" s="55" t="s">
        <v>138</v>
      </c>
      <c r="AC222" s="136" t="s">
        <v>204</v>
      </c>
    </row>
    <row r="223" spans="2:29" s="28" customFormat="1" ht="71.5" customHeight="1" x14ac:dyDescent="0.2">
      <c r="B223" s="79">
        <v>20250214</v>
      </c>
      <c r="C223" s="51" t="s">
        <v>209</v>
      </c>
      <c r="D223" s="133" t="s">
        <v>168</v>
      </c>
      <c r="E223" s="52" t="s">
        <v>563</v>
      </c>
      <c r="F223" s="133" t="s">
        <v>625</v>
      </c>
      <c r="G223" s="133" t="s">
        <v>155</v>
      </c>
      <c r="H223" s="100">
        <v>80111600</v>
      </c>
      <c r="I223" s="134">
        <v>2</v>
      </c>
      <c r="J223" s="134">
        <v>11</v>
      </c>
      <c r="K223" s="54">
        <v>0</v>
      </c>
      <c r="L223" s="55">
        <v>41800000</v>
      </c>
      <c r="M223" s="133" t="s">
        <v>516</v>
      </c>
      <c r="N223" s="55" t="s">
        <v>113</v>
      </c>
      <c r="O223" s="52" t="s">
        <v>224</v>
      </c>
      <c r="P223" s="135" t="str">
        <f>IFERROR(VLOOKUP(C223,TD!$B$32:$F$36,2,0)," ")</f>
        <v>O230117</v>
      </c>
      <c r="Q223" s="135" t="str">
        <f>IFERROR(VLOOKUP(C223,TD!$B$32:$F$36,3,0)," ")</f>
        <v>4503</v>
      </c>
      <c r="R223" s="135">
        <f>IFERROR(VLOOKUP(C223,TD!$B$32:$F$36,4,0)," ")</f>
        <v>20240255</v>
      </c>
      <c r="S223" s="52" t="s">
        <v>191</v>
      </c>
      <c r="T223" s="135" t="str">
        <f>IFERROR(VLOOKUP(S223,TD!$J$33:$K$43,2,0)," ")</f>
        <v>Servicio de apoyo   logístico  en eventos operativos y/o emergencias.</v>
      </c>
      <c r="U223" s="137" t="str">
        <f t="shared" si="12"/>
        <v>12-Servicio de apoyo   logístico  en eventos operativos y/o emergencias.</v>
      </c>
      <c r="V223" s="52" t="s">
        <v>232</v>
      </c>
      <c r="W223" s="135" t="str">
        <f>IFERROR(VLOOKUP(V223,TD!$N$33:$O$45,2,0)," ")</f>
        <v>Servicio de atención a emergencias y desastres</v>
      </c>
      <c r="X223" s="137" t="str">
        <f t="shared" si="13"/>
        <v>004_Servicio de atención a emergencias y desastres</v>
      </c>
      <c r="Y223" s="137" t="str">
        <f t="shared" si="14"/>
        <v>12-Servicio de apoyo   logístico  en eventos operativos y/o emergencias. 004_Servicio de atención a emergencias y desastres</v>
      </c>
      <c r="Z223" s="135" t="str">
        <f t="shared" si="15"/>
        <v>O23011745032024025512004</v>
      </c>
      <c r="AA223" s="135" t="str">
        <f>IFERROR(VLOOKUP(Y223,TD!$K$46:$L$64,2,0)," ")</f>
        <v>PM/0131/0112/45030040255</v>
      </c>
      <c r="AB223" s="55" t="s">
        <v>138</v>
      </c>
      <c r="AC223" s="136" t="s">
        <v>204</v>
      </c>
    </row>
    <row r="224" spans="2:29" s="28" customFormat="1" ht="71.5" customHeight="1" x14ac:dyDescent="0.2">
      <c r="B224" s="79">
        <v>20250215</v>
      </c>
      <c r="C224" s="51" t="s">
        <v>209</v>
      </c>
      <c r="D224" s="133" t="s">
        <v>168</v>
      </c>
      <c r="E224" s="52" t="s">
        <v>563</v>
      </c>
      <c r="F224" s="133" t="s">
        <v>626</v>
      </c>
      <c r="G224" s="133" t="s">
        <v>155</v>
      </c>
      <c r="H224" s="100">
        <v>80111600</v>
      </c>
      <c r="I224" s="134">
        <v>2</v>
      </c>
      <c r="J224" s="134">
        <v>11</v>
      </c>
      <c r="K224" s="54">
        <v>0</v>
      </c>
      <c r="L224" s="55">
        <v>66000000</v>
      </c>
      <c r="M224" s="133" t="s">
        <v>516</v>
      </c>
      <c r="N224" s="55" t="s">
        <v>113</v>
      </c>
      <c r="O224" s="52" t="s">
        <v>224</v>
      </c>
      <c r="P224" s="135" t="str">
        <f>IFERROR(VLOOKUP(C224,TD!$B$32:$F$36,2,0)," ")</f>
        <v>O230117</v>
      </c>
      <c r="Q224" s="135" t="str">
        <f>IFERROR(VLOOKUP(C224,TD!$B$32:$F$36,3,0)," ")</f>
        <v>4503</v>
      </c>
      <c r="R224" s="135">
        <f>IFERROR(VLOOKUP(C224,TD!$B$32:$F$36,4,0)," ")</f>
        <v>20240255</v>
      </c>
      <c r="S224" s="52" t="s">
        <v>191</v>
      </c>
      <c r="T224" s="135" t="str">
        <f>IFERROR(VLOOKUP(S224,TD!$J$33:$K$43,2,0)," ")</f>
        <v>Servicio de apoyo   logístico  en eventos operativos y/o emergencias.</v>
      </c>
      <c r="U224" s="137" t="str">
        <f t="shared" si="12"/>
        <v>12-Servicio de apoyo   logístico  en eventos operativos y/o emergencias.</v>
      </c>
      <c r="V224" s="52" t="s">
        <v>232</v>
      </c>
      <c r="W224" s="135" t="str">
        <f>IFERROR(VLOOKUP(V224,TD!$N$33:$O$45,2,0)," ")</f>
        <v>Servicio de atención a emergencias y desastres</v>
      </c>
      <c r="X224" s="137" t="str">
        <f t="shared" si="13"/>
        <v>004_Servicio de atención a emergencias y desastres</v>
      </c>
      <c r="Y224" s="137" t="str">
        <f t="shared" si="14"/>
        <v>12-Servicio de apoyo   logístico  en eventos operativos y/o emergencias. 004_Servicio de atención a emergencias y desastres</v>
      </c>
      <c r="Z224" s="135" t="str">
        <f t="shared" si="15"/>
        <v>O23011745032024025512004</v>
      </c>
      <c r="AA224" s="135" t="str">
        <f>IFERROR(VLOOKUP(Y224,TD!$K$46:$L$64,2,0)," ")</f>
        <v>PM/0131/0112/45030040255</v>
      </c>
      <c r="AB224" s="55" t="s">
        <v>138</v>
      </c>
      <c r="AC224" s="136" t="s">
        <v>204</v>
      </c>
    </row>
    <row r="225" spans="2:29" s="28" customFormat="1" ht="71.5" customHeight="1" x14ac:dyDescent="0.2">
      <c r="B225" s="79">
        <v>20250216</v>
      </c>
      <c r="C225" s="51" t="s">
        <v>209</v>
      </c>
      <c r="D225" s="133" t="s">
        <v>168</v>
      </c>
      <c r="E225" s="52" t="s">
        <v>563</v>
      </c>
      <c r="F225" s="133" t="s">
        <v>627</v>
      </c>
      <c r="G225" s="133" t="s">
        <v>155</v>
      </c>
      <c r="H225" s="100">
        <v>80111600</v>
      </c>
      <c r="I225" s="134">
        <v>2</v>
      </c>
      <c r="J225" s="134">
        <v>11</v>
      </c>
      <c r="K225" s="54">
        <v>0</v>
      </c>
      <c r="L225" s="55">
        <v>82500000</v>
      </c>
      <c r="M225" s="133" t="s">
        <v>516</v>
      </c>
      <c r="N225" s="55" t="s">
        <v>113</v>
      </c>
      <c r="O225" s="52" t="s">
        <v>224</v>
      </c>
      <c r="P225" s="135" t="str">
        <f>IFERROR(VLOOKUP(C225,TD!$B$32:$F$36,2,0)," ")</f>
        <v>O230117</v>
      </c>
      <c r="Q225" s="135" t="str">
        <f>IFERROR(VLOOKUP(C225,TD!$B$32:$F$36,3,0)," ")</f>
        <v>4503</v>
      </c>
      <c r="R225" s="135">
        <f>IFERROR(VLOOKUP(C225,TD!$B$32:$F$36,4,0)," ")</f>
        <v>20240255</v>
      </c>
      <c r="S225" s="52" t="s">
        <v>191</v>
      </c>
      <c r="T225" s="135" t="str">
        <f>IFERROR(VLOOKUP(S225,TD!$J$33:$K$43,2,0)," ")</f>
        <v>Servicio de apoyo   logístico  en eventos operativos y/o emergencias.</v>
      </c>
      <c r="U225" s="137" t="str">
        <f t="shared" si="12"/>
        <v>12-Servicio de apoyo   logístico  en eventos operativos y/o emergencias.</v>
      </c>
      <c r="V225" s="52" t="s">
        <v>232</v>
      </c>
      <c r="W225" s="135" t="str">
        <f>IFERROR(VLOOKUP(V225,TD!$N$33:$O$45,2,0)," ")</f>
        <v>Servicio de atención a emergencias y desastres</v>
      </c>
      <c r="X225" s="137" t="str">
        <f t="shared" si="13"/>
        <v>004_Servicio de atención a emergencias y desastres</v>
      </c>
      <c r="Y225" s="137" t="str">
        <f t="shared" si="14"/>
        <v>12-Servicio de apoyo   logístico  en eventos operativos y/o emergencias. 004_Servicio de atención a emergencias y desastres</v>
      </c>
      <c r="Z225" s="135" t="str">
        <f t="shared" si="15"/>
        <v>O23011745032024025512004</v>
      </c>
      <c r="AA225" s="135" t="str">
        <f>IFERROR(VLOOKUP(Y225,TD!$K$46:$L$64,2,0)," ")</f>
        <v>PM/0131/0112/45030040255</v>
      </c>
      <c r="AB225" s="55" t="s">
        <v>138</v>
      </c>
      <c r="AC225" s="136" t="s">
        <v>204</v>
      </c>
    </row>
    <row r="226" spans="2:29" s="28" customFormat="1" ht="71.5" customHeight="1" x14ac:dyDescent="0.2">
      <c r="B226" s="79">
        <v>20250217</v>
      </c>
      <c r="C226" s="51" t="s">
        <v>209</v>
      </c>
      <c r="D226" s="133" t="s">
        <v>168</v>
      </c>
      <c r="E226" s="52" t="s">
        <v>563</v>
      </c>
      <c r="F226" s="133" t="s">
        <v>628</v>
      </c>
      <c r="G226" s="133" t="s">
        <v>155</v>
      </c>
      <c r="H226" s="100">
        <v>80111600</v>
      </c>
      <c r="I226" s="134">
        <v>2</v>
      </c>
      <c r="J226" s="134">
        <v>11</v>
      </c>
      <c r="K226" s="54">
        <v>0</v>
      </c>
      <c r="L226" s="55">
        <v>46420000</v>
      </c>
      <c r="M226" s="133" t="s">
        <v>516</v>
      </c>
      <c r="N226" s="55" t="s">
        <v>113</v>
      </c>
      <c r="O226" s="52" t="s">
        <v>224</v>
      </c>
      <c r="P226" s="135" t="str">
        <f>IFERROR(VLOOKUP(C226,TD!$B$32:$F$36,2,0)," ")</f>
        <v>O230117</v>
      </c>
      <c r="Q226" s="135" t="str">
        <f>IFERROR(VLOOKUP(C226,TD!$B$32:$F$36,3,0)," ")</f>
        <v>4503</v>
      </c>
      <c r="R226" s="135">
        <f>IFERROR(VLOOKUP(C226,TD!$B$32:$F$36,4,0)," ")</f>
        <v>20240255</v>
      </c>
      <c r="S226" s="52" t="s">
        <v>191</v>
      </c>
      <c r="T226" s="135" t="str">
        <f>IFERROR(VLOOKUP(S226,TD!$J$33:$K$43,2,0)," ")</f>
        <v>Servicio de apoyo   logístico  en eventos operativos y/o emergencias.</v>
      </c>
      <c r="U226" s="137" t="str">
        <f t="shared" si="12"/>
        <v>12-Servicio de apoyo   logístico  en eventos operativos y/o emergencias.</v>
      </c>
      <c r="V226" s="52" t="s">
        <v>232</v>
      </c>
      <c r="W226" s="135" t="str">
        <f>IFERROR(VLOOKUP(V226,TD!$N$33:$O$45,2,0)," ")</f>
        <v>Servicio de atención a emergencias y desastres</v>
      </c>
      <c r="X226" s="137" t="str">
        <f t="shared" si="13"/>
        <v>004_Servicio de atención a emergencias y desastres</v>
      </c>
      <c r="Y226" s="137" t="str">
        <f t="shared" si="14"/>
        <v>12-Servicio de apoyo   logístico  en eventos operativos y/o emergencias. 004_Servicio de atención a emergencias y desastres</v>
      </c>
      <c r="Z226" s="135" t="str">
        <f t="shared" si="15"/>
        <v>O23011745032024025512004</v>
      </c>
      <c r="AA226" s="135" t="str">
        <f>IFERROR(VLOOKUP(Y226,TD!$K$46:$L$64,2,0)," ")</f>
        <v>PM/0131/0112/45030040255</v>
      </c>
      <c r="AB226" s="55" t="s">
        <v>138</v>
      </c>
      <c r="AC226" s="136" t="s">
        <v>204</v>
      </c>
    </row>
    <row r="227" spans="2:29" s="28" customFormat="1" ht="71.5" customHeight="1" x14ac:dyDescent="0.2">
      <c r="B227" s="79">
        <v>20250218</v>
      </c>
      <c r="C227" s="51" t="s">
        <v>209</v>
      </c>
      <c r="D227" s="133" t="s">
        <v>168</v>
      </c>
      <c r="E227" s="52" t="s">
        <v>563</v>
      </c>
      <c r="F227" s="133" t="s">
        <v>629</v>
      </c>
      <c r="G227" s="133" t="s">
        <v>156</v>
      </c>
      <c r="H227" s="100">
        <v>80111600</v>
      </c>
      <c r="I227" s="134">
        <v>2</v>
      </c>
      <c r="J227" s="134">
        <v>10</v>
      </c>
      <c r="K227" s="54">
        <v>0</v>
      </c>
      <c r="L227" s="55">
        <v>30000000</v>
      </c>
      <c r="M227" s="133" t="s">
        <v>516</v>
      </c>
      <c r="N227" s="55" t="s">
        <v>113</v>
      </c>
      <c r="O227" s="52" t="s">
        <v>224</v>
      </c>
      <c r="P227" s="135" t="str">
        <f>IFERROR(VLOOKUP(C227,TD!$B$32:$F$36,2,0)," ")</f>
        <v>O230117</v>
      </c>
      <c r="Q227" s="135" t="str">
        <f>IFERROR(VLOOKUP(C227,TD!$B$32:$F$36,3,0)," ")</f>
        <v>4503</v>
      </c>
      <c r="R227" s="135">
        <f>IFERROR(VLOOKUP(C227,TD!$B$32:$F$36,4,0)," ")</f>
        <v>20240255</v>
      </c>
      <c r="S227" s="52" t="s">
        <v>191</v>
      </c>
      <c r="T227" s="135" t="str">
        <f>IFERROR(VLOOKUP(S227,TD!$J$33:$K$43,2,0)," ")</f>
        <v>Servicio de apoyo   logístico  en eventos operativos y/o emergencias.</v>
      </c>
      <c r="U227" s="137" t="str">
        <f t="shared" si="12"/>
        <v>12-Servicio de apoyo   logístico  en eventos operativos y/o emergencias.</v>
      </c>
      <c r="V227" s="52" t="s">
        <v>232</v>
      </c>
      <c r="W227" s="135" t="str">
        <f>IFERROR(VLOOKUP(V227,TD!$N$33:$O$45,2,0)," ")</f>
        <v>Servicio de atención a emergencias y desastres</v>
      </c>
      <c r="X227" s="137" t="str">
        <f t="shared" si="13"/>
        <v>004_Servicio de atención a emergencias y desastres</v>
      </c>
      <c r="Y227" s="137" t="str">
        <f t="shared" si="14"/>
        <v>12-Servicio de apoyo   logístico  en eventos operativos y/o emergencias. 004_Servicio de atención a emergencias y desastres</v>
      </c>
      <c r="Z227" s="135" t="str">
        <f t="shared" si="15"/>
        <v>O23011745032024025512004</v>
      </c>
      <c r="AA227" s="135" t="str">
        <f>IFERROR(VLOOKUP(Y227,TD!$K$46:$L$64,2,0)," ")</f>
        <v>PM/0131/0112/45030040255</v>
      </c>
      <c r="AB227" s="55" t="s">
        <v>138</v>
      </c>
      <c r="AC227" s="136" t="s">
        <v>204</v>
      </c>
    </row>
    <row r="228" spans="2:29" s="28" customFormat="1" ht="71.5" customHeight="1" x14ac:dyDescent="0.2">
      <c r="B228" s="79">
        <v>20250219</v>
      </c>
      <c r="C228" s="51" t="s">
        <v>209</v>
      </c>
      <c r="D228" s="133" t="s">
        <v>168</v>
      </c>
      <c r="E228" s="52" t="s">
        <v>563</v>
      </c>
      <c r="F228" s="133" t="s">
        <v>630</v>
      </c>
      <c r="G228" s="133" t="s">
        <v>155</v>
      </c>
      <c r="H228" s="100">
        <v>80111600</v>
      </c>
      <c r="I228" s="134">
        <v>2</v>
      </c>
      <c r="J228" s="134">
        <v>11</v>
      </c>
      <c r="K228" s="54">
        <v>0</v>
      </c>
      <c r="L228" s="55">
        <v>46420000</v>
      </c>
      <c r="M228" s="133" t="s">
        <v>516</v>
      </c>
      <c r="N228" s="55" t="s">
        <v>113</v>
      </c>
      <c r="O228" s="52" t="s">
        <v>224</v>
      </c>
      <c r="P228" s="135" t="str">
        <f>IFERROR(VLOOKUP(C228,TD!$B$32:$F$36,2,0)," ")</f>
        <v>O230117</v>
      </c>
      <c r="Q228" s="135" t="str">
        <f>IFERROR(VLOOKUP(C228,TD!$B$32:$F$36,3,0)," ")</f>
        <v>4503</v>
      </c>
      <c r="R228" s="135">
        <f>IFERROR(VLOOKUP(C228,TD!$B$32:$F$36,4,0)," ")</f>
        <v>20240255</v>
      </c>
      <c r="S228" s="52" t="s">
        <v>187</v>
      </c>
      <c r="T228" s="135" t="str">
        <f>IFERROR(VLOOKUP(S228,TD!$J$33:$K$43,2,0)," ")</f>
        <v>Servicio de mantenimiento, dotación (HEA´s y equipo menor) y adquisición de vehiculos   especializados para la atención de emergencias.</v>
      </c>
      <c r="U228" s="137" t="str">
        <f t="shared" si="12"/>
        <v>09-Servicio de mantenimiento, dotación (HEA´s y equipo menor) y adquisición de vehiculos   especializados para la atención de emergencias.</v>
      </c>
      <c r="V228" s="52" t="s">
        <v>232</v>
      </c>
      <c r="W228" s="135" t="str">
        <f>IFERROR(VLOOKUP(V228,TD!$N$33:$O$45,2,0)," ")</f>
        <v>Servicio de atención a emergencias y desastres</v>
      </c>
      <c r="X228" s="137" t="str">
        <f t="shared" si="13"/>
        <v>004_Servicio de atención a emergencias y desastres</v>
      </c>
      <c r="Y228" s="137" t="str">
        <f t="shared" si="14"/>
        <v>09-Servicio de mantenimiento, dotación (HEA´s y equipo menor) y adquisición de vehiculos   especializados para la atención de emergencias. 004_Servicio de atención a emergencias y desastres</v>
      </c>
      <c r="Z228" s="135" t="str">
        <f t="shared" si="15"/>
        <v>O23011745032024025509004</v>
      </c>
      <c r="AA228" s="135" t="str">
        <f>IFERROR(VLOOKUP(Y228,TD!$K$46:$L$64,2,0)," ")</f>
        <v>PM/0131/0109/45030040255</v>
      </c>
      <c r="AB228" s="55" t="s">
        <v>138</v>
      </c>
      <c r="AC228" s="136" t="s">
        <v>204</v>
      </c>
    </row>
    <row r="229" spans="2:29" s="28" customFormat="1" ht="71.5" customHeight="1" x14ac:dyDescent="0.2">
      <c r="B229" s="79">
        <v>20250220</v>
      </c>
      <c r="C229" s="51" t="s">
        <v>209</v>
      </c>
      <c r="D229" s="133" t="s">
        <v>168</v>
      </c>
      <c r="E229" s="52" t="s">
        <v>563</v>
      </c>
      <c r="F229" s="133" t="s">
        <v>631</v>
      </c>
      <c r="G229" s="133" t="s">
        <v>155</v>
      </c>
      <c r="H229" s="100">
        <v>80111600</v>
      </c>
      <c r="I229" s="134">
        <v>2</v>
      </c>
      <c r="J229" s="134">
        <v>11</v>
      </c>
      <c r="K229" s="54">
        <v>0</v>
      </c>
      <c r="L229" s="55">
        <v>41800000</v>
      </c>
      <c r="M229" s="133" t="s">
        <v>516</v>
      </c>
      <c r="N229" s="55" t="s">
        <v>113</v>
      </c>
      <c r="O229" s="52" t="s">
        <v>224</v>
      </c>
      <c r="P229" s="135" t="str">
        <f>IFERROR(VLOOKUP(C229,TD!$B$32:$F$36,2,0)," ")</f>
        <v>O230117</v>
      </c>
      <c r="Q229" s="135" t="str">
        <f>IFERROR(VLOOKUP(C229,TD!$B$32:$F$36,3,0)," ")</f>
        <v>4503</v>
      </c>
      <c r="R229" s="135">
        <f>IFERROR(VLOOKUP(C229,TD!$B$32:$F$36,4,0)," ")</f>
        <v>20240255</v>
      </c>
      <c r="S229" s="52" t="s">
        <v>191</v>
      </c>
      <c r="T229" s="135" t="str">
        <f>IFERROR(VLOOKUP(S229,TD!$J$33:$K$43,2,0)," ")</f>
        <v>Servicio de apoyo   logístico  en eventos operativos y/o emergencias.</v>
      </c>
      <c r="U229" s="137" t="str">
        <f t="shared" si="12"/>
        <v>12-Servicio de apoyo   logístico  en eventos operativos y/o emergencias.</v>
      </c>
      <c r="V229" s="52" t="s">
        <v>232</v>
      </c>
      <c r="W229" s="135" t="str">
        <f>IFERROR(VLOOKUP(V229,TD!$N$33:$O$45,2,0)," ")</f>
        <v>Servicio de atención a emergencias y desastres</v>
      </c>
      <c r="X229" s="137" t="str">
        <f t="shared" si="13"/>
        <v>004_Servicio de atención a emergencias y desastres</v>
      </c>
      <c r="Y229" s="137" t="str">
        <f t="shared" si="14"/>
        <v>12-Servicio de apoyo   logístico  en eventos operativos y/o emergencias. 004_Servicio de atención a emergencias y desastres</v>
      </c>
      <c r="Z229" s="135" t="str">
        <f t="shared" si="15"/>
        <v>O23011745032024025512004</v>
      </c>
      <c r="AA229" s="135" t="str">
        <f>IFERROR(VLOOKUP(Y229,TD!$K$46:$L$64,2,0)," ")</f>
        <v>PM/0131/0112/45030040255</v>
      </c>
      <c r="AB229" s="55" t="s">
        <v>138</v>
      </c>
      <c r="AC229" s="136" t="s">
        <v>204</v>
      </c>
    </row>
    <row r="230" spans="2:29" s="28" customFormat="1" ht="71.5" customHeight="1" x14ac:dyDescent="0.2">
      <c r="B230" s="79">
        <v>20250221</v>
      </c>
      <c r="C230" s="51" t="s">
        <v>209</v>
      </c>
      <c r="D230" s="133" t="s">
        <v>168</v>
      </c>
      <c r="E230" s="52" t="s">
        <v>563</v>
      </c>
      <c r="F230" s="133" t="s">
        <v>632</v>
      </c>
      <c r="G230" s="133" t="s">
        <v>155</v>
      </c>
      <c r="H230" s="100">
        <v>80111600</v>
      </c>
      <c r="I230" s="134">
        <v>2</v>
      </c>
      <c r="J230" s="134">
        <v>10</v>
      </c>
      <c r="K230" s="54">
        <v>0</v>
      </c>
      <c r="L230" s="55">
        <v>50000000</v>
      </c>
      <c r="M230" s="133" t="s">
        <v>516</v>
      </c>
      <c r="N230" s="55" t="s">
        <v>113</v>
      </c>
      <c r="O230" s="52" t="s">
        <v>224</v>
      </c>
      <c r="P230" s="135" t="str">
        <f>IFERROR(VLOOKUP(C230,TD!$B$32:$F$36,2,0)," ")</f>
        <v>O230117</v>
      </c>
      <c r="Q230" s="135" t="str">
        <f>IFERROR(VLOOKUP(C230,TD!$B$32:$F$36,3,0)," ")</f>
        <v>4503</v>
      </c>
      <c r="R230" s="135">
        <f>IFERROR(VLOOKUP(C230,TD!$B$32:$F$36,4,0)," ")</f>
        <v>20240255</v>
      </c>
      <c r="S230" s="52" t="s">
        <v>191</v>
      </c>
      <c r="T230" s="135" t="str">
        <f>IFERROR(VLOOKUP(S230,TD!$J$33:$K$43,2,0)," ")</f>
        <v>Servicio de apoyo   logístico  en eventos operativos y/o emergencias.</v>
      </c>
      <c r="U230" s="137" t="str">
        <f t="shared" si="12"/>
        <v>12-Servicio de apoyo   logístico  en eventos operativos y/o emergencias.</v>
      </c>
      <c r="V230" s="52" t="s">
        <v>232</v>
      </c>
      <c r="W230" s="135" t="str">
        <f>IFERROR(VLOOKUP(V230,TD!$N$33:$O$45,2,0)," ")</f>
        <v>Servicio de atención a emergencias y desastres</v>
      </c>
      <c r="X230" s="137" t="str">
        <f t="shared" si="13"/>
        <v>004_Servicio de atención a emergencias y desastres</v>
      </c>
      <c r="Y230" s="137" t="str">
        <f t="shared" si="14"/>
        <v>12-Servicio de apoyo   logístico  en eventos operativos y/o emergencias. 004_Servicio de atención a emergencias y desastres</v>
      </c>
      <c r="Z230" s="135" t="str">
        <f t="shared" si="15"/>
        <v>O23011745032024025512004</v>
      </c>
      <c r="AA230" s="135" t="str">
        <f>IFERROR(VLOOKUP(Y230,TD!$K$46:$L$64,2,0)," ")</f>
        <v>PM/0131/0112/45030040255</v>
      </c>
      <c r="AB230" s="55" t="s">
        <v>138</v>
      </c>
      <c r="AC230" s="136" t="s">
        <v>204</v>
      </c>
    </row>
    <row r="231" spans="2:29" s="28" customFormat="1" ht="71.5" customHeight="1" x14ac:dyDescent="0.2">
      <c r="B231" s="79">
        <v>20250222</v>
      </c>
      <c r="C231" s="51" t="s">
        <v>209</v>
      </c>
      <c r="D231" s="133" t="s">
        <v>168</v>
      </c>
      <c r="E231" s="52" t="s">
        <v>563</v>
      </c>
      <c r="F231" s="133" t="s">
        <v>633</v>
      </c>
      <c r="G231" s="133" t="s">
        <v>155</v>
      </c>
      <c r="H231" s="100">
        <v>80111600</v>
      </c>
      <c r="I231" s="134">
        <v>2</v>
      </c>
      <c r="J231" s="134">
        <v>10</v>
      </c>
      <c r="K231" s="54">
        <v>0</v>
      </c>
      <c r="L231" s="55">
        <v>44000000</v>
      </c>
      <c r="M231" s="133" t="s">
        <v>516</v>
      </c>
      <c r="N231" s="55" t="s">
        <v>113</v>
      </c>
      <c r="O231" s="52" t="s">
        <v>224</v>
      </c>
      <c r="P231" s="135" t="str">
        <f>IFERROR(VLOOKUP(C231,TD!$B$32:$F$36,2,0)," ")</f>
        <v>O230117</v>
      </c>
      <c r="Q231" s="135" t="str">
        <f>IFERROR(VLOOKUP(C231,TD!$B$32:$F$36,3,0)," ")</f>
        <v>4503</v>
      </c>
      <c r="R231" s="135">
        <f>IFERROR(VLOOKUP(C231,TD!$B$32:$F$36,4,0)," ")</f>
        <v>20240255</v>
      </c>
      <c r="S231" s="52" t="s">
        <v>191</v>
      </c>
      <c r="T231" s="135" t="str">
        <f>IFERROR(VLOOKUP(S231,TD!$J$33:$K$43,2,0)," ")</f>
        <v>Servicio de apoyo   logístico  en eventos operativos y/o emergencias.</v>
      </c>
      <c r="U231" s="137" t="str">
        <f t="shared" si="12"/>
        <v>12-Servicio de apoyo   logístico  en eventos operativos y/o emergencias.</v>
      </c>
      <c r="V231" s="52" t="s">
        <v>232</v>
      </c>
      <c r="W231" s="135" t="str">
        <f>IFERROR(VLOOKUP(V231,TD!$N$33:$O$45,2,0)," ")</f>
        <v>Servicio de atención a emergencias y desastres</v>
      </c>
      <c r="X231" s="137" t="str">
        <f t="shared" si="13"/>
        <v>004_Servicio de atención a emergencias y desastres</v>
      </c>
      <c r="Y231" s="137" t="str">
        <f t="shared" si="14"/>
        <v>12-Servicio de apoyo   logístico  en eventos operativos y/o emergencias. 004_Servicio de atención a emergencias y desastres</v>
      </c>
      <c r="Z231" s="135" t="str">
        <f t="shared" si="15"/>
        <v>O23011745032024025512004</v>
      </c>
      <c r="AA231" s="135" t="str">
        <f>IFERROR(VLOOKUP(Y231,TD!$K$46:$L$64,2,0)," ")</f>
        <v>PM/0131/0112/45030040255</v>
      </c>
      <c r="AB231" s="55" t="s">
        <v>138</v>
      </c>
      <c r="AC231" s="136" t="s">
        <v>204</v>
      </c>
    </row>
    <row r="232" spans="2:29" s="28" customFormat="1" ht="71.5" customHeight="1" x14ac:dyDescent="0.2">
      <c r="B232" s="79">
        <v>20250224</v>
      </c>
      <c r="C232" s="51" t="s">
        <v>209</v>
      </c>
      <c r="D232" s="133" t="s">
        <v>167</v>
      </c>
      <c r="E232" s="52" t="s">
        <v>634</v>
      </c>
      <c r="F232" s="133" t="s">
        <v>372</v>
      </c>
      <c r="G232" s="133" t="s">
        <v>109</v>
      </c>
      <c r="H232" s="100" t="s">
        <v>485</v>
      </c>
      <c r="I232" s="134">
        <v>1</v>
      </c>
      <c r="J232" s="134">
        <v>3</v>
      </c>
      <c r="K232" s="54">
        <v>0</v>
      </c>
      <c r="L232" s="55">
        <v>30000000</v>
      </c>
      <c r="M232" s="133" t="s">
        <v>516</v>
      </c>
      <c r="N232" s="55" t="s">
        <v>635</v>
      </c>
      <c r="O232" s="52" t="s">
        <v>221</v>
      </c>
      <c r="P232" s="135" t="str">
        <f>IFERROR(VLOOKUP(C232,TD!$B$32:$F$36,2,0)," ")</f>
        <v>O230117</v>
      </c>
      <c r="Q232" s="135" t="str">
        <f>IFERROR(VLOOKUP(C232,TD!$B$32:$F$36,3,0)," ")</f>
        <v>4503</v>
      </c>
      <c r="R232" s="135">
        <f>IFERROR(VLOOKUP(C232,TD!$B$32:$F$36,4,0)," ")</f>
        <v>20240255</v>
      </c>
      <c r="S232" s="52" t="s">
        <v>177</v>
      </c>
      <c r="T232" s="135" t="str">
        <f>IFERROR(VLOOKUP(S232,TD!$J$33:$K$43,2,0)," ")</f>
        <v>Servicio de capacitaciones en gestión del riesgo de incendios  a la ciudadania.</v>
      </c>
      <c r="U232" s="137" t="str">
        <f t="shared" si="12"/>
        <v>05-Servicio de capacitaciones en gestión del riesgo de incendios  a la ciudadania.</v>
      </c>
      <c r="V232" s="52" t="s">
        <v>234</v>
      </c>
      <c r="W232" s="135" t="str">
        <f>IFERROR(VLOOKUP(V232,TD!$N$33:$O$45,2,0)," ")</f>
        <v>Servicio prevención y control de incendios</v>
      </c>
      <c r="X232" s="137" t="str">
        <f t="shared" si="13"/>
        <v>035_Servicio prevención y control de incendios</v>
      </c>
      <c r="Y232" s="137" t="str">
        <f t="shared" si="14"/>
        <v>05-Servicio de capacitaciones en gestión del riesgo de incendios  a la ciudadania. 035_Servicio prevención y control de incendios</v>
      </c>
      <c r="Z232" s="135" t="str">
        <f t="shared" si="15"/>
        <v>O23011745032024025505035</v>
      </c>
      <c r="AA232" s="135" t="str">
        <f>IFERROR(VLOOKUP(Y232,TD!$K$46:$L$64,2,0)," ")</f>
        <v>PM/0131/0105/45030350255</v>
      </c>
      <c r="AB232" s="55" t="s">
        <v>138</v>
      </c>
      <c r="AC232" s="136" t="s">
        <v>204</v>
      </c>
    </row>
    <row r="233" spans="2:29" s="28" customFormat="1" ht="71.5" customHeight="1" x14ac:dyDescent="0.2">
      <c r="B233" s="79">
        <v>20250225</v>
      </c>
      <c r="C233" s="51" t="s">
        <v>209</v>
      </c>
      <c r="D233" s="133" t="s">
        <v>167</v>
      </c>
      <c r="E233" s="52" t="s">
        <v>634</v>
      </c>
      <c r="F233" s="133" t="s">
        <v>371</v>
      </c>
      <c r="G233" s="133" t="s">
        <v>109</v>
      </c>
      <c r="H233" s="100" t="s">
        <v>484</v>
      </c>
      <c r="I233" s="134">
        <v>1</v>
      </c>
      <c r="J233" s="134">
        <v>3</v>
      </c>
      <c r="K233" s="54">
        <v>0</v>
      </c>
      <c r="L233" s="55">
        <v>35000000</v>
      </c>
      <c r="M233" s="133" t="s">
        <v>516</v>
      </c>
      <c r="N233" s="55" t="s">
        <v>636</v>
      </c>
      <c r="O233" s="52" t="s">
        <v>221</v>
      </c>
      <c r="P233" s="135" t="str">
        <f>IFERROR(VLOOKUP(C233,TD!$B$32:$F$36,2,0)," ")</f>
        <v>O230117</v>
      </c>
      <c r="Q233" s="135" t="str">
        <f>IFERROR(VLOOKUP(C233,TD!$B$32:$F$36,3,0)," ")</f>
        <v>4503</v>
      </c>
      <c r="R233" s="135">
        <f>IFERROR(VLOOKUP(C233,TD!$B$32:$F$36,4,0)," ")</f>
        <v>20240255</v>
      </c>
      <c r="S233" s="52" t="s">
        <v>179</v>
      </c>
      <c r="T233" s="135" t="str">
        <f>IFERROR(VLOOKUP(S233,TD!$J$33:$K$43,2,0)," ")</f>
        <v>Infraestructura Tecnológica   (Sistemas de Información y Tecnologia)</v>
      </c>
      <c r="U233" s="137" t="str">
        <f t="shared" si="12"/>
        <v>11-Infraestructura Tecnológica   (Sistemas de Información y Tecnologia)</v>
      </c>
      <c r="V233" s="52" t="s">
        <v>235</v>
      </c>
      <c r="W233" s="135" t="str">
        <f>IFERROR(VLOOKUP(V233,TD!$N$33:$O$45,2,0)," ")</f>
        <v>"Servicio de monitoreo y seguimiento para la gestión del riesgo"</v>
      </c>
      <c r="X233" s="137" t="str">
        <f t="shared" si="13"/>
        <v>018_"Servicio de monitoreo y seguimiento para la gestión del riesgo"</v>
      </c>
      <c r="Y233" s="137" t="str">
        <f t="shared" si="14"/>
        <v>11-Infraestructura Tecnológica   (Sistemas de Información y Tecnologia) 018_"Servicio de monitoreo y seguimiento para la gestión del riesgo"</v>
      </c>
      <c r="Z233" s="135" t="str">
        <f t="shared" si="15"/>
        <v>O23011745032024025511018</v>
      </c>
      <c r="AA233" s="135" t="str">
        <f>IFERROR(VLOOKUP(Y233,TD!$K$46:$L$64,2,0)," ")</f>
        <v>PM/0131/0111/45030180255</v>
      </c>
      <c r="AB233" s="55" t="s">
        <v>138</v>
      </c>
      <c r="AC233" s="136" t="s">
        <v>204</v>
      </c>
    </row>
    <row r="234" spans="2:29" s="28" customFormat="1" ht="71.5" customHeight="1" x14ac:dyDescent="0.2">
      <c r="B234" s="79">
        <v>20250226</v>
      </c>
      <c r="C234" s="51" t="s">
        <v>209</v>
      </c>
      <c r="D234" s="133" t="s">
        <v>167</v>
      </c>
      <c r="E234" s="52" t="s">
        <v>634</v>
      </c>
      <c r="F234" s="133" t="s">
        <v>637</v>
      </c>
      <c r="G234" s="133" t="s">
        <v>155</v>
      </c>
      <c r="H234" s="100">
        <v>80111600</v>
      </c>
      <c r="I234" s="134">
        <v>1</v>
      </c>
      <c r="J234" s="134">
        <v>10</v>
      </c>
      <c r="K234" s="54">
        <v>0</v>
      </c>
      <c r="L234" s="55">
        <v>100000000</v>
      </c>
      <c r="M234" s="133" t="s">
        <v>516</v>
      </c>
      <c r="N234" s="55" t="s">
        <v>113</v>
      </c>
      <c r="O234" s="52" t="s">
        <v>221</v>
      </c>
      <c r="P234" s="135" t="str">
        <f>IFERROR(VLOOKUP(C234,TD!$B$32:$F$36,2,0)," ")</f>
        <v>O230117</v>
      </c>
      <c r="Q234" s="135" t="str">
        <f>IFERROR(VLOOKUP(C234,TD!$B$32:$F$36,3,0)," ")</f>
        <v>4503</v>
      </c>
      <c r="R234" s="135">
        <f>IFERROR(VLOOKUP(C234,TD!$B$32:$F$36,4,0)," ")</f>
        <v>20240255</v>
      </c>
      <c r="S234" s="52" t="s">
        <v>177</v>
      </c>
      <c r="T234" s="135" t="str">
        <f>IFERROR(VLOOKUP(S234,TD!$J$33:$K$43,2,0)," ")</f>
        <v>Servicio de capacitaciones en gestión del riesgo de incendios  a la ciudadania.</v>
      </c>
      <c r="U234" s="137" t="str">
        <f t="shared" si="12"/>
        <v>05-Servicio de capacitaciones en gestión del riesgo de incendios  a la ciudadania.</v>
      </c>
      <c r="V234" s="52" t="s">
        <v>233</v>
      </c>
      <c r="W234" s="135" t="str">
        <f>IFERROR(VLOOKUP(V234,TD!$N$33:$O$45,2,0)," ")</f>
        <v>Servicio de educación informal</v>
      </c>
      <c r="X234" s="137" t="str">
        <f t="shared" si="13"/>
        <v>002_Servicio de educación informal</v>
      </c>
      <c r="Y234" s="137" t="str">
        <f t="shared" si="14"/>
        <v>05-Servicio de capacitaciones en gestión del riesgo de incendios  a la ciudadania. 002_Servicio de educación informal</v>
      </c>
      <c r="Z234" s="135" t="str">
        <f t="shared" si="15"/>
        <v>O23011745032024025505002</v>
      </c>
      <c r="AA234" s="135" t="str">
        <f>IFERROR(VLOOKUP(Y234,TD!$K$46:$L$64,2,0)," ")</f>
        <v>PM/0131/0105/45030020255</v>
      </c>
      <c r="AB234" s="55" t="s">
        <v>138</v>
      </c>
      <c r="AC234" s="136" t="s">
        <v>204</v>
      </c>
    </row>
    <row r="235" spans="2:29" s="28" customFormat="1" ht="71.5" customHeight="1" x14ac:dyDescent="0.2">
      <c r="B235" s="79">
        <v>20250227</v>
      </c>
      <c r="C235" s="51" t="s">
        <v>209</v>
      </c>
      <c r="D235" s="133" t="s">
        <v>167</v>
      </c>
      <c r="E235" s="52" t="s">
        <v>634</v>
      </c>
      <c r="F235" s="133" t="s">
        <v>638</v>
      </c>
      <c r="G235" s="133" t="s">
        <v>155</v>
      </c>
      <c r="H235" s="100">
        <v>80111600</v>
      </c>
      <c r="I235" s="134">
        <v>1</v>
      </c>
      <c r="J235" s="134">
        <v>10</v>
      </c>
      <c r="K235" s="54">
        <v>0</v>
      </c>
      <c r="L235" s="55">
        <v>100000000</v>
      </c>
      <c r="M235" s="133" t="s">
        <v>516</v>
      </c>
      <c r="N235" s="55" t="s">
        <v>113</v>
      </c>
      <c r="O235" s="52" t="s">
        <v>221</v>
      </c>
      <c r="P235" s="135" t="str">
        <f>IFERROR(VLOOKUP(C235,TD!$B$32:$F$36,2,0)," ")</f>
        <v>O230117</v>
      </c>
      <c r="Q235" s="135" t="str">
        <f>IFERROR(VLOOKUP(C235,TD!$B$32:$F$36,3,0)," ")</f>
        <v>4503</v>
      </c>
      <c r="R235" s="135">
        <f>IFERROR(VLOOKUP(C235,TD!$B$32:$F$36,4,0)," ")</f>
        <v>20240255</v>
      </c>
      <c r="S235" s="52" t="s">
        <v>179</v>
      </c>
      <c r="T235" s="135" t="str">
        <f>IFERROR(VLOOKUP(S235,TD!$J$33:$K$43,2,0)," ")</f>
        <v>Infraestructura Tecnológica   (Sistemas de Información y Tecnologia)</v>
      </c>
      <c r="U235" s="137" t="str">
        <f t="shared" si="12"/>
        <v>11-Infraestructura Tecnológica   (Sistemas de Información y Tecnologia)</v>
      </c>
      <c r="V235" s="52" t="s">
        <v>235</v>
      </c>
      <c r="W235" s="135" t="str">
        <f>IFERROR(VLOOKUP(V235,TD!$N$33:$O$45,2,0)," ")</f>
        <v>"Servicio de monitoreo y seguimiento para la gestión del riesgo"</v>
      </c>
      <c r="X235" s="137" t="str">
        <f t="shared" si="13"/>
        <v>018_"Servicio de monitoreo y seguimiento para la gestión del riesgo"</v>
      </c>
      <c r="Y235" s="137" t="str">
        <f t="shared" si="14"/>
        <v>11-Infraestructura Tecnológica   (Sistemas de Información y Tecnologia) 018_"Servicio de monitoreo y seguimiento para la gestión del riesgo"</v>
      </c>
      <c r="Z235" s="135" t="str">
        <f t="shared" si="15"/>
        <v>O23011745032024025511018</v>
      </c>
      <c r="AA235" s="135" t="str">
        <f>IFERROR(VLOOKUP(Y235,TD!$K$46:$L$64,2,0)," ")</f>
        <v>PM/0131/0111/45030180255</v>
      </c>
      <c r="AB235" s="55" t="s">
        <v>138</v>
      </c>
      <c r="AC235" s="136" t="s">
        <v>204</v>
      </c>
    </row>
    <row r="236" spans="2:29" s="28" customFormat="1" ht="71.5" customHeight="1" x14ac:dyDescent="0.2">
      <c r="B236" s="79">
        <v>20250228</v>
      </c>
      <c r="C236" s="51" t="s">
        <v>209</v>
      </c>
      <c r="D236" s="133" t="s">
        <v>167</v>
      </c>
      <c r="E236" s="52" t="s">
        <v>634</v>
      </c>
      <c r="F236" s="133" t="s">
        <v>639</v>
      </c>
      <c r="G236" s="133" t="s">
        <v>155</v>
      </c>
      <c r="H236" s="100">
        <v>80111600</v>
      </c>
      <c r="I236" s="134">
        <v>1</v>
      </c>
      <c r="J236" s="134">
        <v>10</v>
      </c>
      <c r="K236" s="54">
        <v>0</v>
      </c>
      <c r="L236" s="55">
        <v>100000000</v>
      </c>
      <c r="M236" s="133" t="s">
        <v>516</v>
      </c>
      <c r="N236" s="55" t="s">
        <v>640</v>
      </c>
      <c r="O236" s="52" t="s">
        <v>221</v>
      </c>
      <c r="P236" s="135" t="str">
        <f>IFERROR(VLOOKUP(C236,TD!$B$32:$F$36,2,0)," ")</f>
        <v>O230117</v>
      </c>
      <c r="Q236" s="135" t="str">
        <f>IFERROR(VLOOKUP(C236,TD!$B$32:$F$36,3,0)," ")</f>
        <v>4503</v>
      </c>
      <c r="R236" s="135">
        <f>IFERROR(VLOOKUP(C236,TD!$B$32:$F$36,4,0)," ")</f>
        <v>20240255</v>
      </c>
      <c r="S236" s="52" t="s">
        <v>177</v>
      </c>
      <c r="T236" s="135" t="str">
        <f>IFERROR(VLOOKUP(S236,TD!$J$33:$K$43,2,0)," ")</f>
        <v>Servicio de capacitaciones en gestión del riesgo de incendios  a la ciudadania.</v>
      </c>
      <c r="U236" s="137" t="str">
        <f t="shared" si="12"/>
        <v>05-Servicio de capacitaciones en gestión del riesgo de incendios  a la ciudadania.</v>
      </c>
      <c r="V236" s="52" t="s">
        <v>233</v>
      </c>
      <c r="W236" s="135" t="str">
        <f>IFERROR(VLOOKUP(V236,TD!$N$33:$O$45,2,0)," ")</f>
        <v>Servicio de educación informal</v>
      </c>
      <c r="X236" s="137" t="str">
        <f t="shared" si="13"/>
        <v>002_Servicio de educación informal</v>
      </c>
      <c r="Y236" s="137" t="str">
        <f t="shared" si="14"/>
        <v>05-Servicio de capacitaciones en gestión del riesgo de incendios  a la ciudadania. 002_Servicio de educación informal</v>
      </c>
      <c r="Z236" s="135" t="str">
        <f t="shared" si="15"/>
        <v>O23011745032024025505002</v>
      </c>
      <c r="AA236" s="135" t="str">
        <f>IFERROR(VLOOKUP(Y236,TD!$K$46:$L$64,2,0)," ")</f>
        <v>PM/0131/0105/45030020255</v>
      </c>
      <c r="AB236" s="55" t="s">
        <v>138</v>
      </c>
      <c r="AC236" s="136" t="s">
        <v>204</v>
      </c>
    </row>
    <row r="237" spans="2:29" s="28" customFormat="1" ht="71.5" customHeight="1" x14ac:dyDescent="0.2">
      <c r="B237" s="79">
        <v>20250229</v>
      </c>
      <c r="C237" s="51" t="s">
        <v>209</v>
      </c>
      <c r="D237" s="133" t="s">
        <v>167</v>
      </c>
      <c r="E237" s="52" t="s">
        <v>634</v>
      </c>
      <c r="F237" s="133" t="s">
        <v>641</v>
      </c>
      <c r="G237" s="133" t="s">
        <v>155</v>
      </c>
      <c r="H237" s="100">
        <v>80111600</v>
      </c>
      <c r="I237" s="134">
        <v>1</v>
      </c>
      <c r="J237" s="134">
        <v>10</v>
      </c>
      <c r="K237" s="54">
        <v>0</v>
      </c>
      <c r="L237" s="55">
        <v>90000000</v>
      </c>
      <c r="M237" s="133" t="s">
        <v>516</v>
      </c>
      <c r="N237" s="55" t="s">
        <v>640</v>
      </c>
      <c r="O237" s="52" t="s">
        <v>221</v>
      </c>
      <c r="P237" s="135" t="str">
        <f>IFERROR(VLOOKUP(C237,TD!$B$32:$F$36,2,0)," ")</f>
        <v>O230117</v>
      </c>
      <c r="Q237" s="135" t="str">
        <f>IFERROR(VLOOKUP(C237,TD!$B$32:$F$36,3,0)," ")</f>
        <v>4503</v>
      </c>
      <c r="R237" s="135">
        <f>IFERROR(VLOOKUP(C237,TD!$B$32:$F$36,4,0)," ")</f>
        <v>20240255</v>
      </c>
      <c r="S237" s="52" t="s">
        <v>179</v>
      </c>
      <c r="T237" s="135" t="str">
        <f>IFERROR(VLOOKUP(S237,TD!$J$33:$K$43,2,0)," ")</f>
        <v>Infraestructura Tecnológica   (Sistemas de Información y Tecnologia)</v>
      </c>
      <c r="U237" s="137" t="str">
        <f t="shared" si="12"/>
        <v>11-Infraestructura Tecnológica   (Sistemas de Información y Tecnologia)</v>
      </c>
      <c r="V237" s="52" t="s">
        <v>235</v>
      </c>
      <c r="W237" s="135" t="str">
        <f>IFERROR(VLOOKUP(V237,TD!$N$33:$O$45,2,0)," ")</f>
        <v>"Servicio de monitoreo y seguimiento para la gestión del riesgo"</v>
      </c>
      <c r="X237" s="137" t="str">
        <f t="shared" si="13"/>
        <v>018_"Servicio de monitoreo y seguimiento para la gestión del riesgo"</v>
      </c>
      <c r="Y237" s="137" t="str">
        <f t="shared" si="14"/>
        <v>11-Infraestructura Tecnológica   (Sistemas de Información y Tecnologia) 018_"Servicio de monitoreo y seguimiento para la gestión del riesgo"</v>
      </c>
      <c r="Z237" s="135" t="str">
        <f t="shared" si="15"/>
        <v>O23011745032024025511018</v>
      </c>
      <c r="AA237" s="135" t="str">
        <f>IFERROR(VLOOKUP(Y237,TD!$K$46:$L$64,2,0)," ")</f>
        <v>PM/0131/0111/45030180255</v>
      </c>
      <c r="AB237" s="55" t="s">
        <v>138</v>
      </c>
      <c r="AC237" s="136" t="s">
        <v>204</v>
      </c>
    </row>
    <row r="238" spans="2:29" s="28" customFormat="1" ht="71.5" customHeight="1" x14ac:dyDescent="0.2">
      <c r="B238" s="79">
        <v>20250230</v>
      </c>
      <c r="C238" s="51" t="s">
        <v>209</v>
      </c>
      <c r="D238" s="133" t="s">
        <v>167</v>
      </c>
      <c r="E238" s="52" t="s">
        <v>634</v>
      </c>
      <c r="F238" s="133" t="s">
        <v>642</v>
      </c>
      <c r="G238" s="133" t="s">
        <v>155</v>
      </c>
      <c r="H238" s="100">
        <v>80111600</v>
      </c>
      <c r="I238" s="134">
        <v>1</v>
      </c>
      <c r="J238" s="134">
        <v>10</v>
      </c>
      <c r="K238" s="54">
        <v>0</v>
      </c>
      <c r="L238" s="55">
        <v>90000000</v>
      </c>
      <c r="M238" s="133" t="s">
        <v>516</v>
      </c>
      <c r="N238" s="55" t="s">
        <v>640</v>
      </c>
      <c r="O238" s="52" t="s">
        <v>221</v>
      </c>
      <c r="P238" s="135" t="str">
        <f>IFERROR(VLOOKUP(C238,TD!$B$32:$F$36,2,0)," ")</f>
        <v>O230117</v>
      </c>
      <c r="Q238" s="135" t="str">
        <f>IFERROR(VLOOKUP(C238,TD!$B$32:$F$36,3,0)," ")</f>
        <v>4503</v>
      </c>
      <c r="R238" s="135">
        <f>IFERROR(VLOOKUP(C238,TD!$B$32:$F$36,4,0)," ")</f>
        <v>20240255</v>
      </c>
      <c r="S238" s="52" t="s">
        <v>177</v>
      </c>
      <c r="T238" s="135" t="str">
        <f>IFERROR(VLOOKUP(S238,TD!$J$33:$K$43,2,0)," ")</f>
        <v>Servicio de capacitaciones en gestión del riesgo de incendios  a la ciudadania.</v>
      </c>
      <c r="U238" s="137" t="str">
        <f t="shared" si="12"/>
        <v>05-Servicio de capacitaciones en gestión del riesgo de incendios  a la ciudadania.</v>
      </c>
      <c r="V238" s="52" t="s">
        <v>233</v>
      </c>
      <c r="W238" s="135" t="str">
        <f>IFERROR(VLOOKUP(V238,TD!$N$33:$O$45,2,0)," ")</f>
        <v>Servicio de educación informal</v>
      </c>
      <c r="X238" s="137" t="str">
        <f t="shared" si="13"/>
        <v>002_Servicio de educación informal</v>
      </c>
      <c r="Y238" s="137" t="str">
        <f t="shared" si="14"/>
        <v>05-Servicio de capacitaciones en gestión del riesgo de incendios  a la ciudadania. 002_Servicio de educación informal</v>
      </c>
      <c r="Z238" s="135" t="str">
        <f t="shared" si="15"/>
        <v>O23011745032024025505002</v>
      </c>
      <c r="AA238" s="135" t="str">
        <f>IFERROR(VLOOKUP(Y238,TD!$K$46:$L$64,2,0)," ")</f>
        <v>PM/0131/0105/45030020255</v>
      </c>
      <c r="AB238" s="55" t="s">
        <v>138</v>
      </c>
      <c r="AC238" s="136" t="s">
        <v>204</v>
      </c>
    </row>
    <row r="239" spans="2:29" s="28" customFormat="1" ht="71.5" customHeight="1" x14ac:dyDescent="0.2">
      <c r="B239" s="79">
        <v>20250231</v>
      </c>
      <c r="C239" s="51" t="s">
        <v>209</v>
      </c>
      <c r="D239" s="133" t="s">
        <v>167</v>
      </c>
      <c r="E239" s="52" t="s">
        <v>634</v>
      </c>
      <c r="F239" s="133" t="s">
        <v>643</v>
      </c>
      <c r="G239" s="133" t="s">
        <v>155</v>
      </c>
      <c r="H239" s="100">
        <v>80111600</v>
      </c>
      <c r="I239" s="134">
        <v>1</v>
      </c>
      <c r="J239" s="134">
        <v>10</v>
      </c>
      <c r="K239" s="54">
        <v>0</v>
      </c>
      <c r="L239" s="55">
        <v>70000000</v>
      </c>
      <c r="M239" s="133" t="s">
        <v>516</v>
      </c>
      <c r="N239" s="55" t="s">
        <v>640</v>
      </c>
      <c r="O239" s="52" t="s">
        <v>221</v>
      </c>
      <c r="P239" s="135" t="str">
        <f>IFERROR(VLOOKUP(C239,TD!$B$32:$F$36,2,0)," ")</f>
        <v>O230117</v>
      </c>
      <c r="Q239" s="135" t="str">
        <f>IFERROR(VLOOKUP(C239,TD!$B$32:$F$36,3,0)," ")</f>
        <v>4503</v>
      </c>
      <c r="R239" s="135">
        <f>IFERROR(VLOOKUP(C239,TD!$B$32:$F$36,4,0)," ")</f>
        <v>20240255</v>
      </c>
      <c r="S239" s="52" t="s">
        <v>177</v>
      </c>
      <c r="T239" s="135" t="str">
        <f>IFERROR(VLOOKUP(S239,TD!$J$33:$K$43,2,0)," ")</f>
        <v>Servicio de capacitaciones en gestión del riesgo de incendios  a la ciudadania.</v>
      </c>
      <c r="U239" s="137" t="str">
        <f t="shared" si="12"/>
        <v>05-Servicio de capacitaciones en gestión del riesgo de incendios  a la ciudadania.</v>
      </c>
      <c r="V239" s="52" t="s">
        <v>234</v>
      </c>
      <c r="W239" s="135" t="str">
        <f>IFERROR(VLOOKUP(V239,TD!$N$33:$O$45,2,0)," ")</f>
        <v>Servicio prevención y control de incendios</v>
      </c>
      <c r="X239" s="137" t="str">
        <f t="shared" si="13"/>
        <v>035_Servicio prevención y control de incendios</v>
      </c>
      <c r="Y239" s="137" t="str">
        <f t="shared" si="14"/>
        <v>05-Servicio de capacitaciones en gestión del riesgo de incendios  a la ciudadania. 035_Servicio prevención y control de incendios</v>
      </c>
      <c r="Z239" s="135" t="str">
        <f t="shared" si="15"/>
        <v>O23011745032024025505035</v>
      </c>
      <c r="AA239" s="135" t="str">
        <f>IFERROR(VLOOKUP(Y239,TD!$K$46:$L$64,2,0)," ")</f>
        <v>PM/0131/0105/45030350255</v>
      </c>
      <c r="AB239" s="55" t="s">
        <v>138</v>
      </c>
      <c r="AC239" s="136" t="s">
        <v>204</v>
      </c>
    </row>
    <row r="240" spans="2:29" s="28" customFormat="1" ht="71.5" customHeight="1" x14ac:dyDescent="0.2">
      <c r="B240" s="79">
        <v>20250232</v>
      </c>
      <c r="C240" s="51" t="s">
        <v>209</v>
      </c>
      <c r="D240" s="133" t="s">
        <v>167</v>
      </c>
      <c r="E240" s="52" t="s">
        <v>634</v>
      </c>
      <c r="F240" s="133" t="s">
        <v>378</v>
      </c>
      <c r="G240" s="133" t="s">
        <v>155</v>
      </c>
      <c r="H240" s="100">
        <v>80111600</v>
      </c>
      <c r="I240" s="134">
        <v>1</v>
      </c>
      <c r="J240" s="134">
        <v>10</v>
      </c>
      <c r="K240" s="54">
        <v>0</v>
      </c>
      <c r="L240" s="55">
        <v>70000000</v>
      </c>
      <c r="M240" s="133" t="s">
        <v>516</v>
      </c>
      <c r="N240" s="55" t="s">
        <v>640</v>
      </c>
      <c r="O240" s="52" t="s">
        <v>221</v>
      </c>
      <c r="P240" s="135" t="str">
        <f>IFERROR(VLOOKUP(C240,TD!$B$32:$F$36,2,0)," ")</f>
        <v>O230117</v>
      </c>
      <c r="Q240" s="135" t="str">
        <f>IFERROR(VLOOKUP(C240,TD!$B$32:$F$36,3,0)," ")</f>
        <v>4503</v>
      </c>
      <c r="R240" s="135">
        <f>IFERROR(VLOOKUP(C240,TD!$B$32:$F$36,4,0)," ")</f>
        <v>20240255</v>
      </c>
      <c r="S240" s="52" t="s">
        <v>177</v>
      </c>
      <c r="T240" s="135" t="str">
        <f>IFERROR(VLOOKUP(S240,TD!$J$33:$K$43,2,0)," ")</f>
        <v>Servicio de capacitaciones en gestión del riesgo de incendios  a la ciudadania.</v>
      </c>
      <c r="U240" s="137" t="str">
        <f t="shared" si="12"/>
        <v>05-Servicio de capacitaciones en gestión del riesgo de incendios  a la ciudadania.</v>
      </c>
      <c r="V240" s="52" t="s">
        <v>233</v>
      </c>
      <c r="W240" s="135" t="str">
        <f>IFERROR(VLOOKUP(V240,TD!$N$33:$O$45,2,0)," ")</f>
        <v>Servicio de educación informal</v>
      </c>
      <c r="X240" s="137" t="str">
        <f t="shared" si="13"/>
        <v>002_Servicio de educación informal</v>
      </c>
      <c r="Y240" s="137" t="str">
        <f t="shared" si="14"/>
        <v>05-Servicio de capacitaciones en gestión del riesgo de incendios  a la ciudadania. 002_Servicio de educación informal</v>
      </c>
      <c r="Z240" s="135" t="str">
        <f t="shared" si="15"/>
        <v>O23011745032024025505002</v>
      </c>
      <c r="AA240" s="135" t="str">
        <f>IFERROR(VLOOKUP(Y240,TD!$K$46:$L$64,2,0)," ")</f>
        <v>PM/0131/0105/45030020255</v>
      </c>
      <c r="AB240" s="55" t="s">
        <v>138</v>
      </c>
      <c r="AC240" s="136" t="s">
        <v>204</v>
      </c>
    </row>
    <row r="241" spans="2:29" s="28" customFormat="1" ht="71.5" customHeight="1" x14ac:dyDescent="0.2">
      <c r="B241" s="79">
        <v>20250233</v>
      </c>
      <c r="C241" s="51" t="s">
        <v>209</v>
      </c>
      <c r="D241" s="133" t="s">
        <v>167</v>
      </c>
      <c r="E241" s="52" t="s">
        <v>634</v>
      </c>
      <c r="F241" s="133" t="s">
        <v>378</v>
      </c>
      <c r="G241" s="133" t="s">
        <v>155</v>
      </c>
      <c r="H241" s="100">
        <v>80111600</v>
      </c>
      <c r="I241" s="134">
        <v>1</v>
      </c>
      <c r="J241" s="134">
        <v>10</v>
      </c>
      <c r="K241" s="54">
        <v>0</v>
      </c>
      <c r="L241" s="55">
        <v>70000000</v>
      </c>
      <c r="M241" s="133" t="s">
        <v>516</v>
      </c>
      <c r="N241" s="55" t="s">
        <v>640</v>
      </c>
      <c r="O241" s="52" t="s">
        <v>221</v>
      </c>
      <c r="P241" s="135" t="str">
        <f>IFERROR(VLOOKUP(C241,TD!$B$32:$F$36,2,0)," ")</f>
        <v>O230117</v>
      </c>
      <c r="Q241" s="135" t="str">
        <f>IFERROR(VLOOKUP(C241,TD!$B$32:$F$36,3,0)," ")</f>
        <v>4503</v>
      </c>
      <c r="R241" s="135">
        <f>IFERROR(VLOOKUP(C241,TD!$B$32:$F$36,4,0)," ")</f>
        <v>20240255</v>
      </c>
      <c r="S241" s="52" t="s">
        <v>177</v>
      </c>
      <c r="T241" s="135" t="str">
        <f>IFERROR(VLOOKUP(S241,TD!$J$33:$K$43,2,0)," ")</f>
        <v>Servicio de capacitaciones en gestión del riesgo de incendios  a la ciudadania.</v>
      </c>
      <c r="U241" s="137" t="str">
        <f t="shared" si="12"/>
        <v>05-Servicio de capacitaciones en gestión del riesgo de incendios  a la ciudadania.</v>
      </c>
      <c r="V241" s="52" t="s">
        <v>233</v>
      </c>
      <c r="W241" s="135" t="str">
        <f>IFERROR(VLOOKUP(V241,TD!$N$33:$O$45,2,0)," ")</f>
        <v>Servicio de educación informal</v>
      </c>
      <c r="X241" s="137" t="str">
        <f t="shared" si="13"/>
        <v>002_Servicio de educación informal</v>
      </c>
      <c r="Y241" s="137" t="str">
        <f t="shared" si="14"/>
        <v>05-Servicio de capacitaciones en gestión del riesgo de incendios  a la ciudadania. 002_Servicio de educación informal</v>
      </c>
      <c r="Z241" s="135" t="str">
        <f t="shared" si="15"/>
        <v>O23011745032024025505002</v>
      </c>
      <c r="AA241" s="135" t="str">
        <f>IFERROR(VLOOKUP(Y241,TD!$K$46:$L$64,2,0)," ")</f>
        <v>PM/0131/0105/45030020255</v>
      </c>
      <c r="AB241" s="55" t="s">
        <v>138</v>
      </c>
      <c r="AC241" s="136" t="s">
        <v>204</v>
      </c>
    </row>
    <row r="242" spans="2:29" s="28" customFormat="1" ht="71.5" customHeight="1" x14ac:dyDescent="0.2">
      <c r="B242" s="79">
        <v>20250234</v>
      </c>
      <c r="C242" s="51" t="s">
        <v>209</v>
      </c>
      <c r="D242" s="133" t="s">
        <v>167</v>
      </c>
      <c r="E242" s="52" t="s">
        <v>634</v>
      </c>
      <c r="F242" s="133" t="s">
        <v>644</v>
      </c>
      <c r="G242" s="133" t="s">
        <v>155</v>
      </c>
      <c r="H242" s="100">
        <v>80111600</v>
      </c>
      <c r="I242" s="134">
        <v>1</v>
      </c>
      <c r="J242" s="134">
        <v>10</v>
      </c>
      <c r="K242" s="54">
        <v>0</v>
      </c>
      <c r="L242" s="55">
        <v>60000000</v>
      </c>
      <c r="M242" s="133" t="s">
        <v>516</v>
      </c>
      <c r="N242" s="55" t="s">
        <v>640</v>
      </c>
      <c r="O242" s="52" t="s">
        <v>221</v>
      </c>
      <c r="P242" s="135" t="str">
        <f>IFERROR(VLOOKUP(C242,TD!$B$32:$F$36,2,0)," ")</f>
        <v>O230117</v>
      </c>
      <c r="Q242" s="135" t="str">
        <f>IFERROR(VLOOKUP(C242,TD!$B$32:$F$36,3,0)," ")</f>
        <v>4503</v>
      </c>
      <c r="R242" s="135">
        <f>IFERROR(VLOOKUP(C242,TD!$B$32:$F$36,4,0)," ")</f>
        <v>20240255</v>
      </c>
      <c r="S242" s="52" t="s">
        <v>177</v>
      </c>
      <c r="T242" s="135" t="str">
        <f>IFERROR(VLOOKUP(S242,TD!$J$33:$K$43,2,0)," ")</f>
        <v>Servicio de capacitaciones en gestión del riesgo de incendios  a la ciudadania.</v>
      </c>
      <c r="U242" s="137" t="str">
        <f t="shared" si="12"/>
        <v>05-Servicio de capacitaciones en gestión del riesgo de incendios  a la ciudadania.</v>
      </c>
      <c r="V242" s="52" t="s">
        <v>233</v>
      </c>
      <c r="W242" s="135" t="str">
        <f>IFERROR(VLOOKUP(V242,TD!$N$33:$O$45,2,0)," ")</f>
        <v>Servicio de educación informal</v>
      </c>
      <c r="X242" s="137" t="str">
        <f t="shared" si="13"/>
        <v>002_Servicio de educación informal</v>
      </c>
      <c r="Y242" s="137" t="str">
        <f t="shared" si="14"/>
        <v>05-Servicio de capacitaciones en gestión del riesgo de incendios  a la ciudadania. 002_Servicio de educación informal</v>
      </c>
      <c r="Z242" s="135" t="str">
        <f t="shared" si="15"/>
        <v>O23011745032024025505002</v>
      </c>
      <c r="AA242" s="135" t="str">
        <f>IFERROR(VLOOKUP(Y242,TD!$K$46:$L$64,2,0)," ")</f>
        <v>PM/0131/0105/45030020255</v>
      </c>
      <c r="AB242" s="55" t="s">
        <v>138</v>
      </c>
      <c r="AC242" s="136" t="s">
        <v>204</v>
      </c>
    </row>
    <row r="243" spans="2:29" s="28" customFormat="1" ht="71.5" customHeight="1" x14ac:dyDescent="0.2">
      <c r="B243" s="79">
        <v>20250235</v>
      </c>
      <c r="C243" s="51" t="s">
        <v>209</v>
      </c>
      <c r="D243" s="133" t="s">
        <v>167</v>
      </c>
      <c r="E243" s="52" t="s">
        <v>634</v>
      </c>
      <c r="F243" s="133" t="s">
        <v>645</v>
      </c>
      <c r="G243" s="133" t="s">
        <v>155</v>
      </c>
      <c r="H243" s="100">
        <v>80111600</v>
      </c>
      <c r="I243" s="134">
        <v>1</v>
      </c>
      <c r="J243" s="134">
        <v>10</v>
      </c>
      <c r="K243" s="54">
        <v>0</v>
      </c>
      <c r="L243" s="55">
        <v>40000000</v>
      </c>
      <c r="M243" s="133" t="s">
        <v>516</v>
      </c>
      <c r="N243" s="55" t="s">
        <v>640</v>
      </c>
      <c r="O243" s="52" t="s">
        <v>221</v>
      </c>
      <c r="P243" s="135" t="str">
        <f>IFERROR(VLOOKUP(C243,TD!$B$32:$F$36,2,0)," ")</f>
        <v>O230117</v>
      </c>
      <c r="Q243" s="135" t="str">
        <f>IFERROR(VLOOKUP(C243,TD!$B$32:$F$36,3,0)," ")</f>
        <v>4503</v>
      </c>
      <c r="R243" s="135">
        <f>IFERROR(VLOOKUP(C243,TD!$B$32:$F$36,4,0)," ")</f>
        <v>20240255</v>
      </c>
      <c r="S243" s="52" t="s">
        <v>177</v>
      </c>
      <c r="T243" s="135" t="str">
        <f>IFERROR(VLOOKUP(S243,TD!$J$33:$K$43,2,0)," ")</f>
        <v>Servicio de capacitaciones en gestión del riesgo de incendios  a la ciudadania.</v>
      </c>
      <c r="U243" s="137" t="str">
        <f t="shared" si="12"/>
        <v>05-Servicio de capacitaciones en gestión del riesgo de incendios  a la ciudadania.</v>
      </c>
      <c r="V243" s="52" t="s">
        <v>233</v>
      </c>
      <c r="W243" s="135" t="str">
        <f>IFERROR(VLOOKUP(V243,TD!$N$33:$O$45,2,0)," ")</f>
        <v>Servicio de educación informal</v>
      </c>
      <c r="X243" s="137" t="str">
        <f t="shared" si="13"/>
        <v>002_Servicio de educación informal</v>
      </c>
      <c r="Y243" s="137" t="str">
        <f t="shared" si="14"/>
        <v>05-Servicio de capacitaciones en gestión del riesgo de incendios  a la ciudadania. 002_Servicio de educación informal</v>
      </c>
      <c r="Z243" s="135" t="str">
        <f t="shared" si="15"/>
        <v>O23011745032024025505002</v>
      </c>
      <c r="AA243" s="135" t="str">
        <f>IFERROR(VLOOKUP(Y243,TD!$K$46:$L$64,2,0)," ")</f>
        <v>PM/0131/0105/45030020255</v>
      </c>
      <c r="AB243" s="55" t="s">
        <v>138</v>
      </c>
      <c r="AC243" s="136" t="s">
        <v>204</v>
      </c>
    </row>
    <row r="244" spans="2:29" s="28" customFormat="1" ht="71.5" customHeight="1" x14ac:dyDescent="0.2">
      <c r="B244" s="79">
        <v>20250236</v>
      </c>
      <c r="C244" s="51" t="s">
        <v>209</v>
      </c>
      <c r="D244" s="133" t="s">
        <v>167</v>
      </c>
      <c r="E244" s="52" t="s">
        <v>634</v>
      </c>
      <c r="F244" s="133" t="s">
        <v>646</v>
      </c>
      <c r="G244" s="133" t="s">
        <v>155</v>
      </c>
      <c r="H244" s="100">
        <v>80111600</v>
      </c>
      <c r="I244" s="134">
        <v>1</v>
      </c>
      <c r="J244" s="134">
        <v>10</v>
      </c>
      <c r="K244" s="54">
        <v>0</v>
      </c>
      <c r="L244" s="55">
        <v>50000000</v>
      </c>
      <c r="M244" s="133" t="s">
        <v>516</v>
      </c>
      <c r="N244" s="55" t="s">
        <v>640</v>
      </c>
      <c r="O244" s="52" t="s">
        <v>221</v>
      </c>
      <c r="P244" s="135" t="str">
        <f>IFERROR(VLOOKUP(C244,TD!$B$32:$F$36,2,0)," ")</f>
        <v>O230117</v>
      </c>
      <c r="Q244" s="135" t="str">
        <f>IFERROR(VLOOKUP(C244,TD!$B$32:$F$36,3,0)," ")</f>
        <v>4503</v>
      </c>
      <c r="R244" s="135">
        <f>IFERROR(VLOOKUP(C244,TD!$B$32:$F$36,4,0)," ")</f>
        <v>20240255</v>
      </c>
      <c r="S244" s="52" t="s">
        <v>177</v>
      </c>
      <c r="T244" s="135" t="str">
        <f>IFERROR(VLOOKUP(S244,TD!$J$33:$K$43,2,0)," ")</f>
        <v>Servicio de capacitaciones en gestión del riesgo de incendios  a la ciudadania.</v>
      </c>
      <c r="U244" s="137" t="str">
        <f t="shared" si="12"/>
        <v>05-Servicio de capacitaciones en gestión del riesgo de incendios  a la ciudadania.</v>
      </c>
      <c r="V244" s="52" t="s">
        <v>233</v>
      </c>
      <c r="W244" s="135" t="str">
        <f>IFERROR(VLOOKUP(V244,TD!$N$33:$O$45,2,0)," ")</f>
        <v>Servicio de educación informal</v>
      </c>
      <c r="X244" s="137" t="str">
        <f t="shared" si="13"/>
        <v>002_Servicio de educación informal</v>
      </c>
      <c r="Y244" s="137" t="str">
        <f t="shared" si="14"/>
        <v>05-Servicio de capacitaciones en gestión del riesgo de incendios  a la ciudadania. 002_Servicio de educación informal</v>
      </c>
      <c r="Z244" s="135" t="str">
        <f t="shared" si="15"/>
        <v>O23011745032024025505002</v>
      </c>
      <c r="AA244" s="135" t="str">
        <f>IFERROR(VLOOKUP(Y244,TD!$K$46:$L$64,2,0)," ")</f>
        <v>PM/0131/0105/45030020255</v>
      </c>
      <c r="AB244" s="55" t="s">
        <v>138</v>
      </c>
      <c r="AC244" s="136" t="s">
        <v>204</v>
      </c>
    </row>
    <row r="245" spans="2:29" s="28" customFormat="1" ht="71.5" customHeight="1" x14ac:dyDescent="0.2">
      <c r="B245" s="79">
        <v>20250237</v>
      </c>
      <c r="C245" s="51" t="s">
        <v>209</v>
      </c>
      <c r="D245" s="133" t="s">
        <v>167</v>
      </c>
      <c r="E245" s="52" t="s">
        <v>634</v>
      </c>
      <c r="F245" s="133" t="s">
        <v>647</v>
      </c>
      <c r="G245" s="133" t="s">
        <v>155</v>
      </c>
      <c r="H245" s="100">
        <v>80111600</v>
      </c>
      <c r="I245" s="134">
        <v>1</v>
      </c>
      <c r="J245" s="134">
        <v>11</v>
      </c>
      <c r="K245" s="54">
        <v>0</v>
      </c>
      <c r="L245" s="55">
        <v>55000000</v>
      </c>
      <c r="M245" s="133" t="s">
        <v>516</v>
      </c>
      <c r="N245" s="55" t="s">
        <v>640</v>
      </c>
      <c r="O245" s="52" t="s">
        <v>221</v>
      </c>
      <c r="P245" s="135" t="str">
        <f>IFERROR(VLOOKUP(C245,TD!$B$32:$F$36,2,0)," ")</f>
        <v>O230117</v>
      </c>
      <c r="Q245" s="135" t="str">
        <f>IFERROR(VLOOKUP(C245,TD!$B$32:$F$36,3,0)," ")</f>
        <v>4503</v>
      </c>
      <c r="R245" s="135">
        <f>IFERROR(VLOOKUP(C245,TD!$B$32:$F$36,4,0)," ")</f>
        <v>20240255</v>
      </c>
      <c r="S245" s="52" t="s">
        <v>177</v>
      </c>
      <c r="T245" s="135" t="str">
        <f>IFERROR(VLOOKUP(S245,TD!$J$33:$K$43,2,0)," ")</f>
        <v>Servicio de capacitaciones en gestión del riesgo de incendios  a la ciudadania.</v>
      </c>
      <c r="U245" s="137" t="str">
        <f t="shared" si="12"/>
        <v>05-Servicio de capacitaciones en gestión del riesgo de incendios  a la ciudadania.</v>
      </c>
      <c r="V245" s="52" t="s">
        <v>233</v>
      </c>
      <c r="W245" s="135" t="str">
        <f>IFERROR(VLOOKUP(V245,TD!$N$33:$O$45,2,0)," ")</f>
        <v>Servicio de educación informal</v>
      </c>
      <c r="X245" s="137" t="str">
        <f t="shared" si="13"/>
        <v>002_Servicio de educación informal</v>
      </c>
      <c r="Y245" s="137" t="str">
        <f t="shared" si="14"/>
        <v>05-Servicio de capacitaciones en gestión del riesgo de incendios  a la ciudadania. 002_Servicio de educación informal</v>
      </c>
      <c r="Z245" s="135" t="str">
        <f t="shared" si="15"/>
        <v>O23011745032024025505002</v>
      </c>
      <c r="AA245" s="135" t="str">
        <f>IFERROR(VLOOKUP(Y245,TD!$K$46:$L$64,2,0)," ")</f>
        <v>PM/0131/0105/45030020255</v>
      </c>
      <c r="AB245" s="55" t="s">
        <v>138</v>
      </c>
      <c r="AC245" s="136" t="s">
        <v>204</v>
      </c>
    </row>
    <row r="246" spans="2:29" s="28" customFormat="1" ht="71.5" customHeight="1" x14ac:dyDescent="0.2">
      <c r="B246" s="79">
        <v>20250238</v>
      </c>
      <c r="C246" s="51" t="s">
        <v>209</v>
      </c>
      <c r="D246" s="133" t="s">
        <v>167</v>
      </c>
      <c r="E246" s="52" t="s">
        <v>634</v>
      </c>
      <c r="F246" s="133" t="s">
        <v>648</v>
      </c>
      <c r="G246" s="133" t="s">
        <v>156</v>
      </c>
      <c r="H246" s="100">
        <v>80111600</v>
      </c>
      <c r="I246" s="134">
        <v>1</v>
      </c>
      <c r="J246" s="134">
        <v>12</v>
      </c>
      <c r="K246" s="54">
        <v>0</v>
      </c>
      <c r="L246" s="55">
        <v>42000000</v>
      </c>
      <c r="M246" s="133" t="s">
        <v>516</v>
      </c>
      <c r="N246" s="55" t="s">
        <v>640</v>
      </c>
      <c r="O246" s="52" t="s">
        <v>221</v>
      </c>
      <c r="P246" s="135" t="str">
        <f>IFERROR(VLOOKUP(C246,TD!$B$32:$F$36,2,0)," ")</f>
        <v>O230117</v>
      </c>
      <c r="Q246" s="135" t="str">
        <f>IFERROR(VLOOKUP(C246,TD!$B$32:$F$36,3,0)," ")</f>
        <v>4503</v>
      </c>
      <c r="R246" s="135">
        <f>IFERROR(VLOOKUP(C246,TD!$B$32:$F$36,4,0)," ")</f>
        <v>20240255</v>
      </c>
      <c r="S246" s="52" t="s">
        <v>179</v>
      </c>
      <c r="T246" s="135" t="str">
        <f>IFERROR(VLOOKUP(S246,TD!$J$33:$K$43,2,0)," ")</f>
        <v>Infraestructura Tecnológica   (Sistemas de Información y Tecnologia)</v>
      </c>
      <c r="U246" s="137" t="str">
        <f t="shared" si="12"/>
        <v>11-Infraestructura Tecnológica   (Sistemas de Información y Tecnologia)</v>
      </c>
      <c r="V246" s="52" t="s">
        <v>235</v>
      </c>
      <c r="W246" s="135" t="str">
        <f>IFERROR(VLOOKUP(V246,TD!$N$33:$O$45,2,0)," ")</f>
        <v>"Servicio de monitoreo y seguimiento para la gestión del riesgo"</v>
      </c>
      <c r="X246" s="137" t="str">
        <f t="shared" si="13"/>
        <v>018_"Servicio de monitoreo y seguimiento para la gestión del riesgo"</v>
      </c>
      <c r="Y246" s="137" t="str">
        <f t="shared" si="14"/>
        <v>11-Infraestructura Tecnológica   (Sistemas de Información y Tecnologia) 018_"Servicio de monitoreo y seguimiento para la gestión del riesgo"</v>
      </c>
      <c r="Z246" s="135" t="str">
        <f t="shared" si="15"/>
        <v>O23011745032024025511018</v>
      </c>
      <c r="AA246" s="135" t="str">
        <f>IFERROR(VLOOKUP(Y246,TD!$K$46:$L$64,2,0)," ")</f>
        <v>PM/0131/0111/45030180255</v>
      </c>
      <c r="AB246" s="55" t="s">
        <v>138</v>
      </c>
      <c r="AC246" s="136" t="s">
        <v>204</v>
      </c>
    </row>
    <row r="247" spans="2:29" s="28" customFormat="1" ht="71.5" customHeight="1" x14ac:dyDescent="0.2">
      <c r="B247" s="79">
        <v>20250239</v>
      </c>
      <c r="C247" s="51" t="s">
        <v>209</v>
      </c>
      <c r="D247" s="133" t="s">
        <v>167</v>
      </c>
      <c r="E247" s="52" t="s">
        <v>634</v>
      </c>
      <c r="F247" s="133" t="s">
        <v>649</v>
      </c>
      <c r="G247" s="133" t="s">
        <v>156</v>
      </c>
      <c r="H247" s="100">
        <v>80111600</v>
      </c>
      <c r="I247" s="134">
        <v>1</v>
      </c>
      <c r="J247" s="134">
        <v>11</v>
      </c>
      <c r="K247" s="54">
        <v>0</v>
      </c>
      <c r="L247" s="55">
        <v>44000000</v>
      </c>
      <c r="M247" s="133" t="s">
        <v>516</v>
      </c>
      <c r="N247" s="55" t="s">
        <v>640</v>
      </c>
      <c r="O247" s="52" t="s">
        <v>221</v>
      </c>
      <c r="P247" s="135" t="str">
        <f>IFERROR(VLOOKUP(C247,TD!$B$32:$F$36,2,0)," ")</f>
        <v>O230117</v>
      </c>
      <c r="Q247" s="135" t="str">
        <f>IFERROR(VLOOKUP(C247,TD!$B$32:$F$36,3,0)," ")</f>
        <v>4503</v>
      </c>
      <c r="R247" s="135">
        <f>IFERROR(VLOOKUP(C247,TD!$B$32:$F$36,4,0)," ")</f>
        <v>20240255</v>
      </c>
      <c r="S247" s="52" t="s">
        <v>177</v>
      </c>
      <c r="T247" s="135" t="str">
        <f>IFERROR(VLOOKUP(S247,TD!$J$33:$K$43,2,0)," ")</f>
        <v>Servicio de capacitaciones en gestión del riesgo de incendios  a la ciudadania.</v>
      </c>
      <c r="U247" s="137" t="str">
        <f t="shared" si="12"/>
        <v>05-Servicio de capacitaciones en gestión del riesgo de incendios  a la ciudadania.</v>
      </c>
      <c r="V247" s="52" t="s">
        <v>233</v>
      </c>
      <c r="W247" s="135" t="str">
        <f>IFERROR(VLOOKUP(V247,TD!$N$33:$O$45,2,0)," ")</f>
        <v>Servicio de educación informal</v>
      </c>
      <c r="X247" s="137" t="str">
        <f t="shared" si="13"/>
        <v>002_Servicio de educación informal</v>
      </c>
      <c r="Y247" s="137" t="str">
        <f t="shared" si="14"/>
        <v>05-Servicio de capacitaciones en gestión del riesgo de incendios  a la ciudadania. 002_Servicio de educación informal</v>
      </c>
      <c r="Z247" s="135" t="str">
        <f t="shared" si="15"/>
        <v>O23011745032024025505002</v>
      </c>
      <c r="AA247" s="135" t="str">
        <f>IFERROR(VLOOKUP(Y247,TD!$K$46:$L$64,2,0)," ")</f>
        <v>PM/0131/0105/45030020255</v>
      </c>
      <c r="AB247" s="55" t="s">
        <v>138</v>
      </c>
      <c r="AC247" s="136" t="s">
        <v>204</v>
      </c>
    </row>
    <row r="248" spans="2:29" s="28" customFormat="1" ht="71.5" customHeight="1" x14ac:dyDescent="0.2">
      <c r="B248" s="79">
        <v>20250240</v>
      </c>
      <c r="C248" s="51" t="s">
        <v>209</v>
      </c>
      <c r="D248" s="133" t="s">
        <v>167</v>
      </c>
      <c r="E248" s="52" t="s">
        <v>634</v>
      </c>
      <c r="F248" s="133" t="s">
        <v>650</v>
      </c>
      <c r="G248" s="133" t="s">
        <v>155</v>
      </c>
      <c r="H248" s="100">
        <v>80111600</v>
      </c>
      <c r="I248" s="134">
        <v>1</v>
      </c>
      <c r="J248" s="134">
        <v>11</v>
      </c>
      <c r="K248" s="54">
        <v>0</v>
      </c>
      <c r="L248" s="55">
        <v>77000000</v>
      </c>
      <c r="M248" s="133" t="s">
        <v>516</v>
      </c>
      <c r="N248" s="55" t="s">
        <v>640</v>
      </c>
      <c r="O248" s="52" t="s">
        <v>225</v>
      </c>
      <c r="P248" s="135" t="str">
        <f>IFERROR(VLOOKUP(C248,TD!$B$32:$F$36,2,0)," ")</f>
        <v>O230117</v>
      </c>
      <c r="Q248" s="135" t="str">
        <f>IFERROR(VLOOKUP(C248,TD!$B$32:$F$36,3,0)," ")</f>
        <v>4503</v>
      </c>
      <c r="R248" s="135">
        <f>IFERROR(VLOOKUP(C248,TD!$B$32:$F$36,4,0)," ")</f>
        <v>20240255</v>
      </c>
      <c r="S248" s="52" t="s">
        <v>179</v>
      </c>
      <c r="T248" s="135" t="str">
        <f>IFERROR(VLOOKUP(S248,TD!$J$33:$K$43,2,0)," ")</f>
        <v>Infraestructura Tecnológica   (Sistemas de Información y Tecnologia)</v>
      </c>
      <c r="U248" s="137" t="str">
        <f t="shared" si="12"/>
        <v>11-Infraestructura Tecnológica   (Sistemas de Información y Tecnologia)</v>
      </c>
      <c r="V248" s="52" t="s">
        <v>235</v>
      </c>
      <c r="W248" s="135" t="str">
        <f>IFERROR(VLOOKUP(V248,TD!$N$33:$O$45,2,0)," ")</f>
        <v>"Servicio de monitoreo y seguimiento para la gestión del riesgo"</v>
      </c>
      <c r="X248" s="137" t="str">
        <f t="shared" si="13"/>
        <v>018_"Servicio de monitoreo y seguimiento para la gestión del riesgo"</v>
      </c>
      <c r="Y248" s="137" t="str">
        <f t="shared" si="14"/>
        <v>11-Infraestructura Tecnológica   (Sistemas de Información y Tecnologia) 018_"Servicio de monitoreo y seguimiento para la gestión del riesgo"</v>
      </c>
      <c r="Z248" s="135" t="str">
        <f t="shared" si="15"/>
        <v>O23011745032024025511018</v>
      </c>
      <c r="AA248" s="135" t="str">
        <f>IFERROR(VLOOKUP(Y248,TD!$K$46:$L$64,2,0)," ")</f>
        <v>PM/0131/0111/45030180255</v>
      </c>
      <c r="AB248" s="55" t="s">
        <v>138</v>
      </c>
      <c r="AC248" s="136" t="s">
        <v>204</v>
      </c>
    </row>
    <row r="249" spans="2:29" s="28" customFormat="1" ht="71.5" customHeight="1" x14ac:dyDescent="0.2">
      <c r="B249" s="79">
        <v>20250241</v>
      </c>
      <c r="C249" s="51" t="s">
        <v>209</v>
      </c>
      <c r="D249" s="133" t="s">
        <v>167</v>
      </c>
      <c r="E249" s="52" t="s">
        <v>634</v>
      </c>
      <c r="F249" s="133" t="s">
        <v>650</v>
      </c>
      <c r="G249" s="133" t="s">
        <v>155</v>
      </c>
      <c r="H249" s="101">
        <v>80111600</v>
      </c>
      <c r="I249" s="134">
        <v>1</v>
      </c>
      <c r="J249" s="134">
        <v>11</v>
      </c>
      <c r="K249" s="54">
        <v>0</v>
      </c>
      <c r="L249" s="55">
        <v>77000000</v>
      </c>
      <c r="M249" s="133" t="s">
        <v>516</v>
      </c>
      <c r="N249" s="55" t="s">
        <v>640</v>
      </c>
      <c r="O249" s="52" t="s">
        <v>225</v>
      </c>
      <c r="P249" s="135" t="str">
        <f>IFERROR(VLOOKUP(C249,TD!$B$32:$F$36,2,0)," ")</f>
        <v>O230117</v>
      </c>
      <c r="Q249" s="135" t="str">
        <f>IFERROR(VLOOKUP(C249,TD!$B$32:$F$36,3,0)," ")</f>
        <v>4503</v>
      </c>
      <c r="R249" s="135">
        <f>IFERROR(VLOOKUP(C249,TD!$B$32:$F$36,4,0)," ")</f>
        <v>20240255</v>
      </c>
      <c r="S249" s="52" t="s">
        <v>179</v>
      </c>
      <c r="T249" s="135" t="str">
        <f>IFERROR(VLOOKUP(S249,TD!$J$33:$K$43,2,0)," ")</f>
        <v>Infraestructura Tecnológica   (Sistemas de Información y Tecnologia)</v>
      </c>
      <c r="U249" s="137" t="str">
        <f t="shared" si="12"/>
        <v>11-Infraestructura Tecnológica   (Sistemas de Información y Tecnologia)</v>
      </c>
      <c r="V249" s="52" t="s">
        <v>235</v>
      </c>
      <c r="W249" s="135" t="str">
        <f>IFERROR(VLOOKUP(V249,TD!$N$33:$O$45,2,0)," ")</f>
        <v>"Servicio de monitoreo y seguimiento para la gestión del riesgo"</v>
      </c>
      <c r="X249" s="137" t="str">
        <f t="shared" si="13"/>
        <v>018_"Servicio de monitoreo y seguimiento para la gestión del riesgo"</v>
      </c>
      <c r="Y249" s="137" t="str">
        <f t="shared" si="14"/>
        <v>11-Infraestructura Tecnológica   (Sistemas de Información y Tecnologia) 018_"Servicio de monitoreo y seguimiento para la gestión del riesgo"</v>
      </c>
      <c r="Z249" s="135" t="str">
        <f t="shared" si="15"/>
        <v>O23011745032024025511018</v>
      </c>
      <c r="AA249" s="135" t="str">
        <f>IFERROR(VLOOKUP(Y249,TD!$K$46:$L$64,2,0)," ")</f>
        <v>PM/0131/0111/45030180255</v>
      </c>
      <c r="AB249" s="55" t="s">
        <v>138</v>
      </c>
      <c r="AC249" s="136" t="s">
        <v>204</v>
      </c>
    </row>
    <row r="250" spans="2:29" s="28" customFormat="1" ht="71.5" customHeight="1" x14ac:dyDescent="0.2">
      <c r="B250" s="79">
        <v>20250242</v>
      </c>
      <c r="C250" s="51" t="s">
        <v>209</v>
      </c>
      <c r="D250" s="133" t="s">
        <v>167</v>
      </c>
      <c r="E250" s="52" t="s">
        <v>634</v>
      </c>
      <c r="F250" s="133" t="s">
        <v>650</v>
      </c>
      <c r="G250" s="133" t="s">
        <v>155</v>
      </c>
      <c r="H250" s="101">
        <v>80111600</v>
      </c>
      <c r="I250" s="134">
        <v>1</v>
      </c>
      <c r="J250" s="134">
        <v>11</v>
      </c>
      <c r="K250" s="54">
        <v>0</v>
      </c>
      <c r="L250" s="55">
        <v>77000000</v>
      </c>
      <c r="M250" s="133" t="s">
        <v>516</v>
      </c>
      <c r="N250" s="55" t="s">
        <v>640</v>
      </c>
      <c r="O250" s="52" t="s">
        <v>225</v>
      </c>
      <c r="P250" s="135" t="str">
        <f>IFERROR(VLOOKUP(C250,TD!$B$32:$F$36,2,0)," ")</f>
        <v>O230117</v>
      </c>
      <c r="Q250" s="135" t="str">
        <f>IFERROR(VLOOKUP(C250,TD!$B$32:$F$36,3,0)," ")</f>
        <v>4503</v>
      </c>
      <c r="R250" s="135">
        <f>IFERROR(VLOOKUP(C250,TD!$B$32:$F$36,4,0)," ")</f>
        <v>20240255</v>
      </c>
      <c r="S250" s="52" t="s">
        <v>179</v>
      </c>
      <c r="T250" s="135" t="str">
        <f>IFERROR(VLOOKUP(S250,TD!$J$33:$K$43,2,0)," ")</f>
        <v>Infraestructura Tecnológica   (Sistemas de Información y Tecnologia)</v>
      </c>
      <c r="U250" s="137" t="str">
        <f t="shared" si="12"/>
        <v>11-Infraestructura Tecnológica   (Sistemas de Información y Tecnologia)</v>
      </c>
      <c r="V250" s="52" t="s">
        <v>235</v>
      </c>
      <c r="W250" s="135" t="str">
        <f>IFERROR(VLOOKUP(V250,TD!$N$33:$O$45,2,0)," ")</f>
        <v>"Servicio de monitoreo y seguimiento para la gestión del riesgo"</v>
      </c>
      <c r="X250" s="137" t="str">
        <f t="shared" si="13"/>
        <v>018_"Servicio de monitoreo y seguimiento para la gestión del riesgo"</v>
      </c>
      <c r="Y250" s="137" t="str">
        <f t="shared" si="14"/>
        <v>11-Infraestructura Tecnológica   (Sistemas de Información y Tecnologia) 018_"Servicio de monitoreo y seguimiento para la gestión del riesgo"</v>
      </c>
      <c r="Z250" s="135" t="str">
        <f t="shared" si="15"/>
        <v>O23011745032024025511018</v>
      </c>
      <c r="AA250" s="135" t="str">
        <f>IFERROR(VLOOKUP(Y250,TD!$K$46:$L$64,2,0)," ")</f>
        <v>PM/0131/0111/45030180255</v>
      </c>
      <c r="AB250" s="55" t="s">
        <v>138</v>
      </c>
      <c r="AC250" s="136" t="s">
        <v>204</v>
      </c>
    </row>
    <row r="251" spans="2:29" s="28" customFormat="1" ht="71.5" customHeight="1" x14ac:dyDescent="0.2">
      <c r="B251" s="79">
        <v>20250243</v>
      </c>
      <c r="C251" s="51" t="s">
        <v>209</v>
      </c>
      <c r="D251" s="133" t="s">
        <v>167</v>
      </c>
      <c r="E251" s="52" t="s">
        <v>634</v>
      </c>
      <c r="F251" s="133" t="s">
        <v>651</v>
      </c>
      <c r="G251" s="133" t="s">
        <v>155</v>
      </c>
      <c r="H251" s="101">
        <v>80111600</v>
      </c>
      <c r="I251" s="134">
        <v>1</v>
      </c>
      <c r="J251" s="134">
        <v>11</v>
      </c>
      <c r="K251" s="54">
        <v>0</v>
      </c>
      <c r="L251" s="55">
        <v>77000000</v>
      </c>
      <c r="M251" s="133" t="s">
        <v>516</v>
      </c>
      <c r="N251" s="55" t="s">
        <v>640</v>
      </c>
      <c r="O251" s="52" t="s">
        <v>225</v>
      </c>
      <c r="P251" s="135" t="str">
        <f>IFERROR(VLOOKUP(C251,TD!$B$32:$F$36,2,0)," ")</f>
        <v>O230117</v>
      </c>
      <c r="Q251" s="135" t="str">
        <f>IFERROR(VLOOKUP(C251,TD!$B$32:$F$36,3,0)," ")</f>
        <v>4503</v>
      </c>
      <c r="R251" s="135">
        <f>IFERROR(VLOOKUP(C251,TD!$B$32:$F$36,4,0)," ")</f>
        <v>20240255</v>
      </c>
      <c r="S251" s="52" t="s">
        <v>179</v>
      </c>
      <c r="T251" s="135" t="str">
        <f>IFERROR(VLOOKUP(S251,TD!$J$33:$K$43,2,0)," ")</f>
        <v>Infraestructura Tecnológica   (Sistemas de Información y Tecnologia)</v>
      </c>
      <c r="U251" s="137" t="str">
        <f t="shared" si="12"/>
        <v>11-Infraestructura Tecnológica   (Sistemas de Información y Tecnologia)</v>
      </c>
      <c r="V251" s="52" t="s">
        <v>235</v>
      </c>
      <c r="W251" s="135" t="str">
        <f>IFERROR(VLOOKUP(V251,TD!$N$33:$O$45,2,0)," ")</f>
        <v>"Servicio de monitoreo y seguimiento para la gestión del riesgo"</v>
      </c>
      <c r="X251" s="137" t="str">
        <f t="shared" si="13"/>
        <v>018_"Servicio de monitoreo y seguimiento para la gestión del riesgo"</v>
      </c>
      <c r="Y251" s="137" t="str">
        <f t="shared" si="14"/>
        <v>11-Infraestructura Tecnológica   (Sistemas de Información y Tecnologia) 018_"Servicio de monitoreo y seguimiento para la gestión del riesgo"</v>
      </c>
      <c r="Z251" s="135" t="str">
        <f t="shared" si="15"/>
        <v>O23011745032024025511018</v>
      </c>
      <c r="AA251" s="135" t="str">
        <f>IFERROR(VLOOKUP(Y251,TD!$K$46:$L$64,2,0)," ")</f>
        <v>PM/0131/0111/45030180255</v>
      </c>
      <c r="AB251" s="55" t="s">
        <v>138</v>
      </c>
      <c r="AC251" s="136" t="s">
        <v>204</v>
      </c>
    </row>
    <row r="252" spans="2:29" s="28" customFormat="1" ht="71.5" customHeight="1" x14ac:dyDescent="0.2">
      <c r="B252" s="79">
        <v>20250244</v>
      </c>
      <c r="C252" s="51" t="s">
        <v>209</v>
      </c>
      <c r="D252" s="133" t="s">
        <v>167</v>
      </c>
      <c r="E252" s="52" t="s">
        <v>634</v>
      </c>
      <c r="F252" s="133" t="s">
        <v>651</v>
      </c>
      <c r="G252" s="133" t="s">
        <v>155</v>
      </c>
      <c r="H252" s="101">
        <v>80111600</v>
      </c>
      <c r="I252" s="134">
        <v>1</v>
      </c>
      <c r="J252" s="134">
        <v>11</v>
      </c>
      <c r="K252" s="54">
        <v>0</v>
      </c>
      <c r="L252" s="55">
        <v>55000000</v>
      </c>
      <c r="M252" s="133" t="s">
        <v>516</v>
      </c>
      <c r="N252" s="55" t="s">
        <v>640</v>
      </c>
      <c r="O252" s="52" t="s">
        <v>225</v>
      </c>
      <c r="P252" s="135" t="str">
        <f>IFERROR(VLOOKUP(C252,TD!$B$32:$F$36,2,0)," ")</f>
        <v>O230117</v>
      </c>
      <c r="Q252" s="135" t="str">
        <f>IFERROR(VLOOKUP(C252,TD!$B$32:$F$36,3,0)," ")</f>
        <v>4503</v>
      </c>
      <c r="R252" s="135">
        <f>IFERROR(VLOOKUP(C252,TD!$B$32:$F$36,4,0)," ")</f>
        <v>20240255</v>
      </c>
      <c r="S252" s="52" t="s">
        <v>179</v>
      </c>
      <c r="T252" s="135" t="str">
        <f>IFERROR(VLOOKUP(S252,TD!$J$33:$K$43,2,0)," ")</f>
        <v>Infraestructura Tecnológica   (Sistemas de Información y Tecnologia)</v>
      </c>
      <c r="U252" s="137" t="str">
        <f t="shared" si="12"/>
        <v>11-Infraestructura Tecnológica   (Sistemas de Información y Tecnologia)</v>
      </c>
      <c r="V252" s="52" t="s">
        <v>235</v>
      </c>
      <c r="W252" s="135" t="str">
        <f>IFERROR(VLOOKUP(V252,TD!$N$33:$O$45,2,0)," ")</f>
        <v>"Servicio de monitoreo y seguimiento para la gestión del riesgo"</v>
      </c>
      <c r="X252" s="137" t="str">
        <f t="shared" si="13"/>
        <v>018_"Servicio de monitoreo y seguimiento para la gestión del riesgo"</v>
      </c>
      <c r="Y252" s="137" t="str">
        <f t="shared" si="14"/>
        <v>11-Infraestructura Tecnológica   (Sistemas de Información y Tecnologia) 018_"Servicio de monitoreo y seguimiento para la gestión del riesgo"</v>
      </c>
      <c r="Z252" s="135" t="str">
        <f t="shared" si="15"/>
        <v>O23011745032024025511018</v>
      </c>
      <c r="AA252" s="135" t="str">
        <f>IFERROR(VLOOKUP(Y252,TD!$K$46:$L$64,2,0)," ")</f>
        <v>PM/0131/0111/45030180255</v>
      </c>
      <c r="AB252" s="55" t="s">
        <v>138</v>
      </c>
      <c r="AC252" s="136" t="s">
        <v>204</v>
      </c>
    </row>
    <row r="253" spans="2:29" s="28" customFormat="1" ht="71.5" customHeight="1" x14ac:dyDescent="0.2">
      <c r="B253" s="79">
        <v>20250245</v>
      </c>
      <c r="C253" s="51" t="s">
        <v>209</v>
      </c>
      <c r="D253" s="133" t="s">
        <v>167</v>
      </c>
      <c r="E253" s="52" t="s">
        <v>634</v>
      </c>
      <c r="F253" s="133" t="s">
        <v>650</v>
      </c>
      <c r="G253" s="133" t="s">
        <v>155</v>
      </c>
      <c r="H253" s="101">
        <v>80111600</v>
      </c>
      <c r="I253" s="134">
        <v>1</v>
      </c>
      <c r="J253" s="134">
        <v>11</v>
      </c>
      <c r="K253" s="54">
        <v>0</v>
      </c>
      <c r="L253" s="55">
        <v>55000000</v>
      </c>
      <c r="M253" s="133" t="s">
        <v>516</v>
      </c>
      <c r="N253" s="55" t="s">
        <v>640</v>
      </c>
      <c r="O253" s="52" t="s">
        <v>225</v>
      </c>
      <c r="P253" s="135" t="str">
        <f>IFERROR(VLOOKUP(C253,TD!$B$32:$F$36,2,0)," ")</f>
        <v>O230117</v>
      </c>
      <c r="Q253" s="135" t="str">
        <f>IFERROR(VLOOKUP(C253,TD!$B$32:$F$36,3,0)," ")</f>
        <v>4503</v>
      </c>
      <c r="R253" s="135">
        <f>IFERROR(VLOOKUP(C253,TD!$B$32:$F$36,4,0)," ")</f>
        <v>20240255</v>
      </c>
      <c r="S253" s="52" t="s">
        <v>179</v>
      </c>
      <c r="T253" s="135" t="str">
        <f>IFERROR(VLOOKUP(S253,TD!$J$33:$K$43,2,0)," ")</f>
        <v>Infraestructura Tecnológica   (Sistemas de Información y Tecnologia)</v>
      </c>
      <c r="U253" s="137" t="str">
        <f t="shared" si="12"/>
        <v>11-Infraestructura Tecnológica   (Sistemas de Información y Tecnologia)</v>
      </c>
      <c r="V253" s="52" t="s">
        <v>235</v>
      </c>
      <c r="W253" s="135" t="str">
        <f>IFERROR(VLOOKUP(V253,TD!$N$33:$O$45,2,0)," ")</f>
        <v>"Servicio de monitoreo y seguimiento para la gestión del riesgo"</v>
      </c>
      <c r="X253" s="137" t="str">
        <f t="shared" si="13"/>
        <v>018_"Servicio de monitoreo y seguimiento para la gestión del riesgo"</v>
      </c>
      <c r="Y253" s="137" t="str">
        <f t="shared" si="14"/>
        <v>11-Infraestructura Tecnológica   (Sistemas de Información y Tecnologia) 018_"Servicio de monitoreo y seguimiento para la gestión del riesgo"</v>
      </c>
      <c r="Z253" s="135" t="str">
        <f t="shared" si="15"/>
        <v>O23011745032024025511018</v>
      </c>
      <c r="AA253" s="135" t="str">
        <f>IFERROR(VLOOKUP(Y253,TD!$K$46:$L$64,2,0)," ")</f>
        <v>PM/0131/0111/45030180255</v>
      </c>
      <c r="AB253" s="55" t="s">
        <v>138</v>
      </c>
      <c r="AC253" s="136" t="s">
        <v>204</v>
      </c>
    </row>
    <row r="254" spans="2:29" s="28" customFormat="1" ht="71.5" customHeight="1" x14ac:dyDescent="0.2">
      <c r="B254" s="79">
        <v>20250246</v>
      </c>
      <c r="C254" s="51" t="s">
        <v>209</v>
      </c>
      <c r="D254" s="133" t="s">
        <v>167</v>
      </c>
      <c r="E254" s="52" t="s">
        <v>634</v>
      </c>
      <c r="F254" s="133" t="s">
        <v>652</v>
      </c>
      <c r="G254" s="133" t="s">
        <v>155</v>
      </c>
      <c r="H254" s="101">
        <v>80111600</v>
      </c>
      <c r="I254" s="134">
        <v>1</v>
      </c>
      <c r="J254" s="134">
        <v>11</v>
      </c>
      <c r="K254" s="54">
        <v>0</v>
      </c>
      <c r="L254" s="55">
        <v>77000000</v>
      </c>
      <c r="M254" s="133" t="s">
        <v>516</v>
      </c>
      <c r="N254" s="55" t="s">
        <v>640</v>
      </c>
      <c r="O254" s="52" t="s">
        <v>226</v>
      </c>
      <c r="P254" s="135" t="str">
        <f>IFERROR(VLOOKUP(C254,TD!$B$32:$F$36,2,0)," ")</f>
        <v>O230117</v>
      </c>
      <c r="Q254" s="135" t="str">
        <f>IFERROR(VLOOKUP(C254,TD!$B$32:$F$36,3,0)," ")</f>
        <v>4503</v>
      </c>
      <c r="R254" s="135">
        <f>IFERROR(VLOOKUP(C254,TD!$B$32:$F$36,4,0)," ")</f>
        <v>20240255</v>
      </c>
      <c r="S254" s="52" t="s">
        <v>179</v>
      </c>
      <c r="T254" s="135" t="str">
        <f>IFERROR(VLOOKUP(S254,TD!$J$33:$K$43,2,0)," ")</f>
        <v>Infraestructura Tecnológica   (Sistemas de Información y Tecnologia)</v>
      </c>
      <c r="U254" s="137" t="str">
        <f t="shared" si="12"/>
        <v>11-Infraestructura Tecnológica   (Sistemas de Información y Tecnologia)</v>
      </c>
      <c r="V254" s="52" t="s">
        <v>235</v>
      </c>
      <c r="W254" s="135" t="str">
        <f>IFERROR(VLOOKUP(V254,TD!$N$33:$O$45,2,0)," ")</f>
        <v>"Servicio de monitoreo y seguimiento para la gestión del riesgo"</v>
      </c>
      <c r="X254" s="137" t="str">
        <f t="shared" si="13"/>
        <v>018_"Servicio de monitoreo y seguimiento para la gestión del riesgo"</v>
      </c>
      <c r="Y254" s="137" t="str">
        <f t="shared" si="14"/>
        <v>11-Infraestructura Tecnológica   (Sistemas de Información y Tecnologia) 018_"Servicio de monitoreo y seguimiento para la gestión del riesgo"</v>
      </c>
      <c r="Z254" s="135" t="str">
        <f t="shared" si="15"/>
        <v>O23011745032024025511018</v>
      </c>
      <c r="AA254" s="135" t="str">
        <f>IFERROR(VLOOKUP(Y254,TD!$K$46:$L$64,2,0)," ")</f>
        <v>PM/0131/0111/45030180255</v>
      </c>
      <c r="AB254" s="55" t="s">
        <v>138</v>
      </c>
      <c r="AC254" s="136" t="s">
        <v>204</v>
      </c>
    </row>
    <row r="255" spans="2:29" s="28" customFormat="1" ht="71.5" customHeight="1" x14ac:dyDescent="0.2">
      <c r="B255" s="79">
        <v>20250247</v>
      </c>
      <c r="C255" s="51" t="s">
        <v>209</v>
      </c>
      <c r="D255" s="133" t="s">
        <v>167</v>
      </c>
      <c r="E255" s="52" t="s">
        <v>634</v>
      </c>
      <c r="F255" s="133" t="s">
        <v>652</v>
      </c>
      <c r="G255" s="133" t="s">
        <v>155</v>
      </c>
      <c r="H255" s="101">
        <v>80111600</v>
      </c>
      <c r="I255" s="134">
        <v>1</v>
      </c>
      <c r="J255" s="134">
        <v>11</v>
      </c>
      <c r="K255" s="54">
        <v>0</v>
      </c>
      <c r="L255" s="55">
        <v>77000000</v>
      </c>
      <c r="M255" s="133" t="s">
        <v>516</v>
      </c>
      <c r="N255" s="55" t="s">
        <v>640</v>
      </c>
      <c r="O255" s="52" t="s">
        <v>226</v>
      </c>
      <c r="P255" s="135" t="str">
        <f>IFERROR(VLOOKUP(C255,TD!$B$32:$F$36,2,0)," ")</f>
        <v>O230117</v>
      </c>
      <c r="Q255" s="135" t="str">
        <f>IFERROR(VLOOKUP(C255,TD!$B$32:$F$36,3,0)," ")</f>
        <v>4503</v>
      </c>
      <c r="R255" s="135">
        <f>IFERROR(VLOOKUP(C255,TD!$B$32:$F$36,4,0)," ")</f>
        <v>20240255</v>
      </c>
      <c r="S255" s="52" t="s">
        <v>179</v>
      </c>
      <c r="T255" s="135" t="str">
        <f>IFERROR(VLOOKUP(S255,TD!$J$33:$K$43,2,0)," ")</f>
        <v>Infraestructura Tecnológica   (Sistemas de Información y Tecnologia)</v>
      </c>
      <c r="U255" s="137" t="str">
        <f t="shared" si="12"/>
        <v>11-Infraestructura Tecnológica   (Sistemas de Información y Tecnologia)</v>
      </c>
      <c r="V255" s="52" t="s">
        <v>235</v>
      </c>
      <c r="W255" s="135" t="str">
        <f>IFERROR(VLOOKUP(V255,TD!$N$33:$O$45,2,0)," ")</f>
        <v>"Servicio de monitoreo y seguimiento para la gestión del riesgo"</v>
      </c>
      <c r="X255" s="137" t="str">
        <f t="shared" si="13"/>
        <v>018_"Servicio de monitoreo y seguimiento para la gestión del riesgo"</v>
      </c>
      <c r="Y255" s="137" t="str">
        <f t="shared" si="14"/>
        <v>11-Infraestructura Tecnológica   (Sistemas de Información y Tecnologia) 018_"Servicio de monitoreo y seguimiento para la gestión del riesgo"</v>
      </c>
      <c r="Z255" s="135" t="str">
        <f t="shared" si="15"/>
        <v>O23011745032024025511018</v>
      </c>
      <c r="AA255" s="135" t="str">
        <f>IFERROR(VLOOKUP(Y255,TD!$K$46:$L$64,2,0)," ")</f>
        <v>PM/0131/0111/45030180255</v>
      </c>
      <c r="AB255" s="55" t="s">
        <v>138</v>
      </c>
      <c r="AC255" s="136" t="s">
        <v>204</v>
      </c>
    </row>
    <row r="256" spans="2:29" s="28" customFormat="1" ht="71.5" customHeight="1" x14ac:dyDescent="0.2">
      <c r="B256" s="79">
        <v>20250248</v>
      </c>
      <c r="C256" s="51" t="s">
        <v>209</v>
      </c>
      <c r="D256" s="133" t="s">
        <v>167</v>
      </c>
      <c r="E256" s="52" t="s">
        <v>634</v>
      </c>
      <c r="F256" s="133" t="s">
        <v>652</v>
      </c>
      <c r="G256" s="133" t="s">
        <v>155</v>
      </c>
      <c r="H256" s="101">
        <v>80111600</v>
      </c>
      <c r="I256" s="134">
        <v>1</v>
      </c>
      <c r="J256" s="134">
        <v>11</v>
      </c>
      <c r="K256" s="54">
        <v>0</v>
      </c>
      <c r="L256" s="55">
        <v>77000000</v>
      </c>
      <c r="M256" s="133" t="s">
        <v>516</v>
      </c>
      <c r="N256" s="55" t="s">
        <v>640</v>
      </c>
      <c r="O256" s="52" t="s">
        <v>226</v>
      </c>
      <c r="P256" s="135" t="str">
        <f>IFERROR(VLOOKUP(C256,TD!$B$32:$F$36,2,0)," ")</f>
        <v>O230117</v>
      </c>
      <c r="Q256" s="135" t="str">
        <f>IFERROR(VLOOKUP(C256,TD!$B$32:$F$36,3,0)," ")</f>
        <v>4503</v>
      </c>
      <c r="R256" s="135">
        <f>IFERROR(VLOOKUP(C256,TD!$B$32:$F$36,4,0)," ")</f>
        <v>20240255</v>
      </c>
      <c r="S256" s="52" t="s">
        <v>179</v>
      </c>
      <c r="T256" s="135" t="str">
        <f>IFERROR(VLOOKUP(S256,TD!$J$33:$K$43,2,0)," ")</f>
        <v>Infraestructura Tecnológica   (Sistemas de Información y Tecnologia)</v>
      </c>
      <c r="U256" s="137" t="str">
        <f t="shared" si="12"/>
        <v>11-Infraestructura Tecnológica   (Sistemas de Información y Tecnologia)</v>
      </c>
      <c r="V256" s="52" t="s">
        <v>235</v>
      </c>
      <c r="W256" s="135" t="str">
        <f>IFERROR(VLOOKUP(V256,TD!$N$33:$O$45,2,0)," ")</f>
        <v>"Servicio de monitoreo y seguimiento para la gestión del riesgo"</v>
      </c>
      <c r="X256" s="137" t="str">
        <f t="shared" si="13"/>
        <v>018_"Servicio de monitoreo y seguimiento para la gestión del riesgo"</v>
      </c>
      <c r="Y256" s="137" t="str">
        <f t="shared" si="14"/>
        <v>11-Infraestructura Tecnológica   (Sistemas de Información y Tecnologia) 018_"Servicio de monitoreo y seguimiento para la gestión del riesgo"</v>
      </c>
      <c r="Z256" s="135" t="str">
        <f t="shared" si="15"/>
        <v>O23011745032024025511018</v>
      </c>
      <c r="AA256" s="135" t="str">
        <f>IFERROR(VLOOKUP(Y256,TD!$K$46:$L$64,2,0)," ")</f>
        <v>PM/0131/0111/45030180255</v>
      </c>
      <c r="AB256" s="55" t="s">
        <v>138</v>
      </c>
      <c r="AC256" s="136" t="s">
        <v>204</v>
      </c>
    </row>
    <row r="257" spans="2:29" s="28" customFormat="1" ht="71.5" customHeight="1" x14ac:dyDescent="0.2">
      <c r="B257" s="79">
        <v>20250249</v>
      </c>
      <c r="C257" s="51" t="s">
        <v>209</v>
      </c>
      <c r="D257" s="133" t="s">
        <v>167</v>
      </c>
      <c r="E257" s="52" t="s">
        <v>634</v>
      </c>
      <c r="F257" s="133" t="s">
        <v>652</v>
      </c>
      <c r="G257" s="133" t="s">
        <v>155</v>
      </c>
      <c r="H257" s="101">
        <v>80111600</v>
      </c>
      <c r="I257" s="134">
        <v>1</v>
      </c>
      <c r="J257" s="134">
        <v>11</v>
      </c>
      <c r="K257" s="54">
        <v>0</v>
      </c>
      <c r="L257" s="55">
        <v>49500000</v>
      </c>
      <c r="M257" s="133" t="s">
        <v>516</v>
      </c>
      <c r="N257" s="55" t="s">
        <v>640</v>
      </c>
      <c r="O257" s="52" t="s">
        <v>226</v>
      </c>
      <c r="P257" s="135" t="str">
        <f>IFERROR(VLOOKUP(C257,TD!$B$32:$F$36,2,0)," ")</f>
        <v>O230117</v>
      </c>
      <c r="Q257" s="135" t="str">
        <f>IFERROR(VLOOKUP(C257,TD!$B$32:$F$36,3,0)," ")</f>
        <v>4503</v>
      </c>
      <c r="R257" s="135">
        <f>IFERROR(VLOOKUP(C257,TD!$B$32:$F$36,4,0)," ")</f>
        <v>20240255</v>
      </c>
      <c r="S257" s="52" t="s">
        <v>179</v>
      </c>
      <c r="T257" s="135" t="str">
        <f>IFERROR(VLOOKUP(S257,TD!$J$33:$K$43,2,0)," ")</f>
        <v>Infraestructura Tecnológica   (Sistemas de Información y Tecnologia)</v>
      </c>
      <c r="U257" s="137" t="str">
        <f t="shared" si="12"/>
        <v>11-Infraestructura Tecnológica   (Sistemas de Información y Tecnologia)</v>
      </c>
      <c r="V257" s="52" t="s">
        <v>235</v>
      </c>
      <c r="W257" s="135" t="str">
        <f>IFERROR(VLOOKUP(V257,TD!$N$33:$O$45,2,0)," ")</f>
        <v>"Servicio de monitoreo y seguimiento para la gestión del riesgo"</v>
      </c>
      <c r="X257" s="137" t="str">
        <f t="shared" si="13"/>
        <v>018_"Servicio de monitoreo y seguimiento para la gestión del riesgo"</v>
      </c>
      <c r="Y257" s="137" t="str">
        <f t="shared" si="14"/>
        <v>11-Infraestructura Tecnológica   (Sistemas de Información y Tecnologia) 018_"Servicio de monitoreo y seguimiento para la gestión del riesgo"</v>
      </c>
      <c r="Z257" s="135" t="str">
        <f t="shared" si="15"/>
        <v>O23011745032024025511018</v>
      </c>
      <c r="AA257" s="135" t="str">
        <f>IFERROR(VLOOKUP(Y257,TD!$K$46:$L$64,2,0)," ")</f>
        <v>PM/0131/0111/45030180255</v>
      </c>
      <c r="AB257" s="55" t="s">
        <v>138</v>
      </c>
      <c r="AC257" s="136" t="s">
        <v>204</v>
      </c>
    </row>
    <row r="258" spans="2:29" s="28" customFormat="1" ht="71.5" customHeight="1" x14ac:dyDescent="0.2">
      <c r="B258" s="79">
        <v>20250250</v>
      </c>
      <c r="C258" s="51" t="s">
        <v>209</v>
      </c>
      <c r="D258" s="133" t="s">
        <v>167</v>
      </c>
      <c r="E258" s="52" t="s">
        <v>634</v>
      </c>
      <c r="F258" s="133" t="s">
        <v>652</v>
      </c>
      <c r="G258" s="133" t="s">
        <v>155</v>
      </c>
      <c r="H258" s="101">
        <v>80111600</v>
      </c>
      <c r="I258" s="134">
        <v>1</v>
      </c>
      <c r="J258" s="134">
        <v>11</v>
      </c>
      <c r="K258" s="54">
        <v>0</v>
      </c>
      <c r="L258" s="55">
        <v>49500000</v>
      </c>
      <c r="M258" s="133" t="s">
        <v>516</v>
      </c>
      <c r="N258" s="55" t="s">
        <v>640</v>
      </c>
      <c r="O258" s="52" t="s">
        <v>226</v>
      </c>
      <c r="P258" s="135" t="str">
        <f>IFERROR(VLOOKUP(C258,TD!$B$32:$F$36,2,0)," ")</f>
        <v>O230117</v>
      </c>
      <c r="Q258" s="135" t="str">
        <f>IFERROR(VLOOKUP(C258,TD!$B$32:$F$36,3,0)," ")</f>
        <v>4503</v>
      </c>
      <c r="R258" s="135">
        <f>IFERROR(VLOOKUP(C258,TD!$B$32:$F$36,4,0)," ")</f>
        <v>20240255</v>
      </c>
      <c r="S258" s="52" t="s">
        <v>179</v>
      </c>
      <c r="T258" s="135" t="str">
        <f>IFERROR(VLOOKUP(S258,TD!$J$33:$K$43,2,0)," ")</f>
        <v>Infraestructura Tecnológica   (Sistemas de Información y Tecnologia)</v>
      </c>
      <c r="U258" s="137" t="str">
        <f t="shared" si="12"/>
        <v>11-Infraestructura Tecnológica   (Sistemas de Información y Tecnologia)</v>
      </c>
      <c r="V258" s="52" t="s">
        <v>235</v>
      </c>
      <c r="W258" s="135" t="str">
        <f>IFERROR(VLOOKUP(V258,TD!$N$33:$O$45,2,0)," ")</f>
        <v>"Servicio de monitoreo y seguimiento para la gestión del riesgo"</v>
      </c>
      <c r="X258" s="137" t="str">
        <f t="shared" si="13"/>
        <v>018_"Servicio de monitoreo y seguimiento para la gestión del riesgo"</v>
      </c>
      <c r="Y258" s="137" t="str">
        <f t="shared" si="14"/>
        <v>11-Infraestructura Tecnológica   (Sistemas de Información y Tecnologia) 018_"Servicio de monitoreo y seguimiento para la gestión del riesgo"</v>
      </c>
      <c r="Z258" s="135" t="str">
        <f t="shared" si="15"/>
        <v>O23011745032024025511018</v>
      </c>
      <c r="AA258" s="135" t="str">
        <f>IFERROR(VLOOKUP(Y258,TD!$K$46:$L$64,2,0)," ")</f>
        <v>PM/0131/0111/45030180255</v>
      </c>
      <c r="AB258" s="55" t="s">
        <v>138</v>
      </c>
      <c r="AC258" s="136" t="s">
        <v>204</v>
      </c>
    </row>
    <row r="259" spans="2:29" s="28" customFormat="1" ht="71.5" customHeight="1" x14ac:dyDescent="0.2">
      <c r="B259" s="79">
        <v>20250251</v>
      </c>
      <c r="C259" s="51" t="s">
        <v>209</v>
      </c>
      <c r="D259" s="133" t="s">
        <v>167</v>
      </c>
      <c r="E259" s="52" t="s">
        <v>634</v>
      </c>
      <c r="F259" s="133" t="s">
        <v>653</v>
      </c>
      <c r="G259" s="133" t="s">
        <v>155</v>
      </c>
      <c r="H259" s="101">
        <v>80111600</v>
      </c>
      <c r="I259" s="134">
        <v>1</v>
      </c>
      <c r="J259" s="134">
        <v>11</v>
      </c>
      <c r="K259" s="54">
        <v>0</v>
      </c>
      <c r="L259" s="55">
        <v>55000000</v>
      </c>
      <c r="M259" s="133" t="s">
        <v>516</v>
      </c>
      <c r="N259" s="55" t="s">
        <v>640</v>
      </c>
      <c r="O259" s="52" t="s">
        <v>226</v>
      </c>
      <c r="P259" s="135" t="str">
        <f>IFERROR(VLOOKUP(C259,TD!$B$32:$F$36,2,0)," ")</f>
        <v>O230117</v>
      </c>
      <c r="Q259" s="135" t="str">
        <f>IFERROR(VLOOKUP(C259,TD!$B$32:$F$36,3,0)," ")</f>
        <v>4503</v>
      </c>
      <c r="R259" s="135">
        <f>IFERROR(VLOOKUP(C259,TD!$B$32:$F$36,4,0)," ")</f>
        <v>20240255</v>
      </c>
      <c r="S259" s="52" t="s">
        <v>179</v>
      </c>
      <c r="T259" s="135" t="str">
        <f>IFERROR(VLOOKUP(S259,TD!$J$33:$K$43,2,0)," ")</f>
        <v>Infraestructura Tecnológica   (Sistemas de Información y Tecnologia)</v>
      </c>
      <c r="U259" s="137" t="str">
        <f t="shared" ref="U259:U321" si="16">CONCATENATE(S259,"-",T259)</f>
        <v>11-Infraestructura Tecnológica   (Sistemas de Información y Tecnologia)</v>
      </c>
      <c r="V259" s="52" t="s">
        <v>235</v>
      </c>
      <c r="W259" s="135" t="str">
        <f>IFERROR(VLOOKUP(V259,TD!$N$33:$O$45,2,0)," ")</f>
        <v>"Servicio de monitoreo y seguimiento para la gestión del riesgo"</v>
      </c>
      <c r="X259" s="137" t="str">
        <f t="shared" ref="X259:X321" si="17">CONCATENATE(V259,"_",W259)</f>
        <v>018_"Servicio de monitoreo y seguimiento para la gestión del riesgo"</v>
      </c>
      <c r="Y259" s="137" t="str">
        <f t="shared" ref="Y259:Y321" si="18">CONCATENATE(U259," ",X259)</f>
        <v>11-Infraestructura Tecnológica   (Sistemas de Información y Tecnologia) 018_"Servicio de monitoreo y seguimiento para la gestión del riesgo"</v>
      </c>
      <c r="Z259" s="135" t="str">
        <f t="shared" ref="Z259:Z321" si="19">CONCATENATE(P259,Q259,R259,S259,V259)</f>
        <v>O23011745032024025511018</v>
      </c>
      <c r="AA259" s="135" t="str">
        <f>IFERROR(VLOOKUP(Y259,TD!$K$46:$L$64,2,0)," ")</f>
        <v>PM/0131/0111/45030180255</v>
      </c>
      <c r="AB259" s="55" t="s">
        <v>138</v>
      </c>
      <c r="AC259" s="136" t="s">
        <v>204</v>
      </c>
    </row>
    <row r="260" spans="2:29" s="28" customFormat="1" ht="71.5" customHeight="1" x14ac:dyDescent="0.2">
      <c r="B260" s="79">
        <v>20250252</v>
      </c>
      <c r="C260" s="51" t="s">
        <v>209</v>
      </c>
      <c r="D260" s="133" t="s">
        <v>167</v>
      </c>
      <c r="E260" s="52" t="s">
        <v>634</v>
      </c>
      <c r="F260" s="133" t="s">
        <v>375</v>
      </c>
      <c r="G260" s="133" t="s">
        <v>156</v>
      </c>
      <c r="H260" s="101">
        <v>80111600</v>
      </c>
      <c r="I260" s="134">
        <v>1</v>
      </c>
      <c r="J260" s="134">
        <v>10</v>
      </c>
      <c r="K260" s="54">
        <v>0</v>
      </c>
      <c r="L260" s="55">
        <v>30000000</v>
      </c>
      <c r="M260" s="133" t="s">
        <v>516</v>
      </c>
      <c r="N260" s="55" t="s">
        <v>640</v>
      </c>
      <c r="O260" s="52" t="s">
        <v>226</v>
      </c>
      <c r="P260" s="135" t="str">
        <f>IFERROR(VLOOKUP(C260,TD!$B$32:$F$36,2,0)," ")</f>
        <v>O230117</v>
      </c>
      <c r="Q260" s="135" t="str">
        <f>IFERROR(VLOOKUP(C260,TD!$B$32:$F$36,3,0)," ")</f>
        <v>4503</v>
      </c>
      <c r="R260" s="135">
        <f>IFERROR(VLOOKUP(C260,TD!$B$32:$F$36,4,0)," ")</f>
        <v>20240255</v>
      </c>
      <c r="S260" s="52" t="s">
        <v>179</v>
      </c>
      <c r="T260" s="135" t="str">
        <f>IFERROR(VLOOKUP(S260,TD!$J$33:$K$43,2,0)," ")</f>
        <v>Infraestructura Tecnológica   (Sistemas de Información y Tecnologia)</v>
      </c>
      <c r="U260" s="137" t="str">
        <f t="shared" si="16"/>
        <v>11-Infraestructura Tecnológica   (Sistemas de Información y Tecnologia)</v>
      </c>
      <c r="V260" s="52" t="s">
        <v>235</v>
      </c>
      <c r="W260" s="135" t="str">
        <f>IFERROR(VLOOKUP(V260,TD!$N$33:$O$45,2,0)," ")</f>
        <v>"Servicio de monitoreo y seguimiento para la gestión del riesgo"</v>
      </c>
      <c r="X260" s="137" t="str">
        <f t="shared" si="17"/>
        <v>018_"Servicio de monitoreo y seguimiento para la gestión del riesgo"</v>
      </c>
      <c r="Y260" s="137" t="str">
        <f t="shared" si="18"/>
        <v>11-Infraestructura Tecnológica   (Sistemas de Información y Tecnologia) 018_"Servicio de monitoreo y seguimiento para la gestión del riesgo"</v>
      </c>
      <c r="Z260" s="135" t="str">
        <f t="shared" si="19"/>
        <v>O23011745032024025511018</v>
      </c>
      <c r="AA260" s="135" t="str">
        <f>IFERROR(VLOOKUP(Y260,TD!$K$46:$L$64,2,0)," ")</f>
        <v>PM/0131/0111/45030180255</v>
      </c>
      <c r="AB260" s="55" t="s">
        <v>138</v>
      </c>
      <c r="AC260" s="136" t="s">
        <v>204</v>
      </c>
    </row>
    <row r="261" spans="2:29" s="28" customFormat="1" ht="71.5" customHeight="1" x14ac:dyDescent="0.2">
      <c r="B261" s="79">
        <v>20250253</v>
      </c>
      <c r="C261" s="51" t="s">
        <v>209</v>
      </c>
      <c r="D261" s="133" t="s">
        <v>167</v>
      </c>
      <c r="E261" s="52" t="s">
        <v>634</v>
      </c>
      <c r="F261" s="133" t="s">
        <v>375</v>
      </c>
      <c r="G261" s="133" t="s">
        <v>156</v>
      </c>
      <c r="H261" s="101">
        <v>80111600</v>
      </c>
      <c r="I261" s="134">
        <v>1</v>
      </c>
      <c r="J261" s="134">
        <v>11</v>
      </c>
      <c r="K261" s="54">
        <v>0</v>
      </c>
      <c r="L261" s="55">
        <v>33000000</v>
      </c>
      <c r="M261" s="133" t="s">
        <v>516</v>
      </c>
      <c r="N261" s="55" t="s">
        <v>640</v>
      </c>
      <c r="O261" s="52" t="s">
        <v>226</v>
      </c>
      <c r="P261" s="135" t="str">
        <f>IFERROR(VLOOKUP(C261,TD!$B$32:$F$36,2,0)," ")</f>
        <v>O230117</v>
      </c>
      <c r="Q261" s="135" t="str">
        <f>IFERROR(VLOOKUP(C261,TD!$B$32:$F$36,3,0)," ")</f>
        <v>4503</v>
      </c>
      <c r="R261" s="135">
        <f>IFERROR(VLOOKUP(C261,TD!$B$32:$F$36,4,0)," ")</f>
        <v>20240255</v>
      </c>
      <c r="S261" s="52" t="s">
        <v>179</v>
      </c>
      <c r="T261" s="135" t="str">
        <f>IFERROR(VLOOKUP(S261,TD!$J$33:$K$43,2,0)," ")</f>
        <v>Infraestructura Tecnológica   (Sistemas de Información y Tecnologia)</v>
      </c>
      <c r="U261" s="137" t="str">
        <f t="shared" si="16"/>
        <v>11-Infraestructura Tecnológica   (Sistemas de Información y Tecnologia)</v>
      </c>
      <c r="V261" s="52" t="s">
        <v>235</v>
      </c>
      <c r="W261" s="135" t="str">
        <f>IFERROR(VLOOKUP(V261,TD!$N$33:$O$45,2,0)," ")</f>
        <v>"Servicio de monitoreo y seguimiento para la gestión del riesgo"</v>
      </c>
      <c r="X261" s="137" t="str">
        <f t="shared" si="17"/>
        <v>018_"Servicio de monitoreo y seguimiento para la gestión del riesgo"</v>
      </c>
      <c r="Y261" s="137" t="str">
        <f t="shared" si="18"/>
        <v>11-Infraestructura Tecnológica   (Sistemas de Información y Tecnologia) 018_"Servicio de monitoreo y seguimiento para la gestión del riesgo"</v>
      </c>
      <c r="Z261" s="135" t="str">
        <f t="shared" si="19"/>
        <v>O23011745032024025511018</v>
      </c>
      <c r="AA261" s="135" t="str">
        <f>IFERROR(VLOOKUP(Y261,TD!$K$46:$L$64,2,0)," ")</f>
        <v>PM/0131/0111/45030180255</v>
      </c>
      <c r="AB261" s="55" t="s">
        <v>138</v>
      </c>
      <c r="AC261" s="136" t="s">
        <v>204</v>
      </c>
    </row>
    <row r="262" spans="2:29" s="28" customFormat="1" ht="71.5" customHeight="1" x14ac:dyDescent="0.2">
      <c r="B262" s="79">
        <v>20250254</v>
      </c>
      <c r="C262" s="51" t="s">
        <v>209</v>
      </c>
      <c r="D262" s="133" t="s">
        <v>167</v>
      </c>
      <c r="E262" s="52" t="s">
        <v>634</v>
      </c>
      <c r="F262" s="133" t="s">
        <v>375</v>
      </c>
      <c r="G262" s="133" t="s">
        <v>156</v>
      </c>
      <c r="H262" s="101">
        <v>80111600</v>
      </c>
      <c r="I262" s="134">
        <v>1</v>
      </c>
      <c r="J262" s="134">
        <v>11</v>
      </c>
      <c r="K262" s="54">
        <v>0</v>
      </c>
      <c r="L262" s="55">
        <v>33000000</v>
      </c>
      <c r="M262" s="133" t="s">
        <v>516</v>
      </c>
      <c r="N262" s="55" t="s">
        <v>640</v>
      </c>
      <c r="O262" s="52" t="s">
        <v>226</v>
      </c>
      <c r="P262" s="135" t="str">
        <f>IFERROR(VLOOKUP(C262,TD!$B$32:$F$36,2,0)," ")</f>
        <v>O230117</v>
      </c>
      <c r="Q262" s="135" t="str">
        <f>IFERROR(VLOOKUP(C262,TD!$B$32:$F$36,3,0)," ")</f>
        <v>4503</v>
      </c>
      <c r="R262" s="135">
        <f>IFERROR(VLOOKUP(C262,TD!$B$32:$F$36,4,0)," ")</f>
        <v>20240255</v>
      </c>
      <c r="S262" s="52" t="s">
        <v>179</v>
      </c>
      <c r="T262" s="135" t="str">
        <f>IFERROR(VLOOKUP(S262,TD!$J$33:$K$43,2,0)," ")</f>
        <v>Infraestructura Tecnológica   (Sistemas de Información y Tecnologia)</v>
      </c>
      <c r="U262" s="137" t="str">
        <f t="shared" si="16"/>
        <v>11-Infraestructura Tecnológica   (Sistemas de Información y Tecnologia)</v>
      </c>
      <c r="V262" s="52" t="s">
        <v>235</v>
      </c>
      <c r="W262" s="135" t="str">
        <f>IFERROR(VLOOKUP(V262,TD!$N$33:$O$45,2,0)," ")</f>
        <v>"Servicio de monitoreo y seguimiento para la gestión del riesgo"</v>
      </c>
      <c r="X262" s="137" t="str">
        <f t="shared" si="17"/>
        <v>018_"Servicio de monitoreo y seguimiento para la gestión del riesgo"</v>
      </c>
      <c r="Y262" s="137" t="str">
        <f t="shared" si="18"/>
        <v>11-Infraestructura Tecnológica   (Sistemas de Información y Tecnologia) 018_"Servicio de monitoreo y seguimiento para la gestión del riesgo"</v>
      </c>
      <c r="Z262" s="135" t="str">
        <f t="shared" si="19"/>
        <v>O23011745032024025511018</v>
      </c>
      <c r="AA262" s="135" t="str">
        <f>IFERROR(VLOOKUP(Y262,TD!$K$46:$L$64,2,0)," ")</f>
        <v>PM/0131/0111/45030180255</v>
      </c>
      <c r="AB262" s="55" t="s">
        <v>138</v>
      </c>
      <c r="AC262" s="136" t="s">
        <v>204</v>
      </c>
    </row>
    <row r="263" spans="2:29" s="28" customFormat="1" ht="71.5" customHeight="1" x14ac:dyDescent="0.2">
      <c r="B263" s="79">
        <v>20250255</v>
      </c>
      <c r="C263" s="51" t="s">
        <v>209</v>
      </c>
      <c r="D263" s="133" t="s">
        <v>167</v>
      </c>
      <c r="E263" s="52" t="s">
        <v>634</v>
      </c>
      <c r="F263" s="133" t="s">
        <v>375</v>
      </c>
      <c r="G263" s="133" t="s">
        <v>156</v>
      </c>
      <c r="H263" s="101">
        <v>80111600</v>
      </c>
      <c r="I263" s="134">
        <v>1</v>
      </c>
      <c r="J263" s="134">
        <v>11</v>
      </c>
      <c r="K263" s="54">
        <v>0</v>
      </c>
      <c r="L263" s="55">
        <v>33000000</v>
      </c>
      <c r="M263" s="133" t="s">
        <v>516</v>
      </c>
      <c r="N263" s="55" t="s">
        <v>640</v>
      </c>
      <c r="O263" s="52" t="s">
        <v>226</v>
      </c>
      <c r="P263" s="135" t="str">
        <f>IFERROR(VLOOKUP(C263,TD!$B$32:$F$36,2,0)," ")</f>
        <v>O230117</v>
      </c>
      <c r="Q263" s="135" t="str">
        <f>IFERROR(VLOOKUP(C263,TD!$B$32:$F$36,3,0)," ")</f>
        <v>4503</v>
      </c>
      <c r="R263" s="135">
        <f>IFERROR(VLOOKUP(C263,TD!$B$32:$F$36,4,0)," ")</f>
        <v>20240255</v>
      </c>
      <c r="S263" s="52" t="s">
        <v>179</v>
      </c>
      <c r="T263" s="135" t="str">
        <f>IFERROR(VLOOKUP(S263,TD!$J$33:$K$43,2,0)," ")</f>
        <v>Infraestructura Tecnológica   (Sistemas de Información y Tecnologia)</v>
      </c>
      <c r="U263" s="137" t="str">
        <f t="shared" si="16"/>
        <v>11-Infraestructura Tecnológica   (Sistemas de Información y Tecnologia)</v>
      </c>
      <c r="V263" s="52" t="s">
        <v>235</v>
      </c>
      <c r="W263" s="135" t="str">
        <f>IFERROR(VLOOKUP(V263,TD!$N$33:$O$45,2,0)," ")</f>
        <v>"Servicio de monitoreo y seguimiento para la gestión del riesgo"</v>
      </c>
      <c r="X263" s="137" t="str">
        <f t="shared" si="17"/>
        <v>018_"Servicio de monitoreo y seguimiento para la gestión del riesgo"</v>
      </c>
      <c r="Y263" s="137" t="str">
        <f t="shared" si="18"/>
        <v>11-Infraestructura Tecnológica   (Sistemas de Información y Tecnologia) 018_"Servicio de monitoreo y seguimiento para la gestión del riesgo"</v>
      </c>
      <c r="Z263" s="135" t="str">
        <f t="shared" si="19"/>
        <v>O23011745032024025511018</v>
      </c>
      <c r="AA263" s="135" t="str">
        <f>IFERROR(VLOOKUP(Y263,TD!$K$46:$L$64,2,0)," ")</f>
        <v>PM/0131/0111/45030180255</v>
      </c>
      <c r="AB263" s="55" t="s">
        <v>138</v>
      </c>
      <c r="AC263" s="136" t="s">
        <v>204</v>
      </c>
    </row>
    <row r="264" spans="2:29" s="28" customFormat="1" ht="71.5" customHeight="1" x14ac:dyDescent="0.2">
      <c r="B264" s="79">
        <v>20250256</v>
      </c>
      <c r="C264" s="51" t="s">
        <v>209</v>
      </c>
      <c r="D264" s="133" t="s">
        <v>167</v>
      </c>
      <c r="E264" s="52" t="s">
        <v>634</v>
      </c>
      <c r="F264" s="133" t="s">
        <v>375</v>
      </c>
      <c r="G264" s="133" t="s">
        <v>156</v>
      </c>
      <c r="H264" s="101">
        <v>80111600</v>
      </c>
      <c r="I264" s="134">
        <v>1</v>
      </c>
      <c r="J264" s="134">
        <v>11</v>
      </c>
      <c r="K264" s="54">
        <v>0</v>
      </c>
      <c r="L264" s="55">
        <v>33000000</v>
      </c>
      <c r="M264" s="133" t="s">
        <v>516</v>
      </c>
      <c r="N264" s="55" t="s">
        <v>640</v>
      </c>
      <c r="O264" s="52" t="s">
        <v>226</v>
      </c>
      <c r="P264" s="135" t="str">
        <f>IFERROR(VLOOKUP(C264,TD!$B$32:$F$36,2,0)," ")</f>
        <v>O230117</v>
      </c>
      <c r="Q264" s="135" t="str">
        <f>IFERROR(VLOOKUP(C264,TD!$B$32:$F$36,3,0)," ")</f>
        <v>4503</v>
      </c>
      <c r="R264" s="135">
        <f>IFERROR(VLOOKUP(C264,TD!$B$32:$F$36,4,0)," ")</f>
        <v>20240255</v>
      </c>
      <c r="S264" s="52" t="s">
        <v>179</v>
      </c>
      <c r="T264" s="135" t="str">
        <f>IFERROR(VLOOKUP(S264,TD!$J$33:$K$43,2,0)," ")</f>
        <v>Infraestructura Tecnológica   (Sistemas de Información y Tecnologia)</v>
      </c>
      <c r="U264" s="137" t="str">
        <f t="shared" si="16"/>
        <v>11-Infraestructura Tecnológica   (Sistemas de Información y Tecnologia)</v>
      </c>
      <c r="V264" s="52" t="s">
        <v>235</v>
      </c>
      <c r="W264" s="135" t="str">
        <f>IFERROR(VLOOKUP(V264,TD!$N$33:$O$45,2,0)," ")</f>
        <v>"Servicio de monitoreo y seguimiento para la gestión del riesgo"</v>
      </c>
      <c r="X264" s="137" t="str">
        <f t="shared" si="17"/>
        <v>018_"Servicio de monitoreo y seguimiento para la gestión del riesgo"</v>
      </c>
      <c r="Y264" s="137" t="str">
        <f t="shared" si="18"/>
        <v>11-Infraestructura Tecnológica   (Sistemas de Información y Tecnologia) 018_"Servicio de monitoreo y seguimiento para la gestión del riesgo"</v>
      </c>
      <c r="Z264" s="135" t="str">
        <f t="shared" si="19"/>
        <v>O23011745032024025511018</v>
      </c>
      <c r="AA264" s="135" t="str">
        <f>IFERROR(VLOOKUP(Y264,TD!$K$46:$L$64,2,0)," ")</f>
        <v>PM/0131/0111/45030180255</v>
      </c>
      <c r="AB264" s="55" t="s">
        <v>138</v>
      </c>
      <c r="AC264" s="136" t="s">
        <v>204</v>
      </c>
    </row>
    <row r="265" spans="2:29" s="28" customFormat="1" ht="71.5" customHeight="1" x14ac:dyDescent="0.2">
      <c r="B265" s="79">
        <v>20250257</v>
      </c>
      <c r="C265" s="51" t="s">
        <v>209</v>
      </c>
      <c r="D265" s="133" t="s">
        <v>167</v>
      </c>
      <c r="E265" s="52" t="s">
        <v>634</v>
      </c>
      <c r="F265" s="133" t="s">
        <v>375</v>
      </c>
      <c r="G265" s="133" t="s">
        <v>156</v>
      </c>
      <c r="H265" s="101">
        <v>80111600</v>
      </c>
      <c r="I265" s="134">
        <v>1</v>
      </c>
      <c r="J265" s="134">
        <v>11</v>
      </c>
      <c r="K265" s="54">
        <v>0</v>
      </c>
      <c r="L265" s="55">
        <v>33000000</v>
      </c>
      <c r="M265" s="133" t="s">
        <v>516</v>
      </c>
      <c r="N265" s="55" t="s">
        <v>640</v>
      </c>
      <c r="O265" s="52" t="s">
        <v>226</v>
      </c>
      <c r="P265" s="135" t="str">
        <f>IFERROR(VLOOKUP(C265,TD!$B$32:$F$36,2,0)," ")</f>
        <v>O230117</v>
      </c>
      <c r="Q265" s="135" t="str">
        <f>IFERROR(VLOOKUP(C265,TD!$B$32:$F$36,3,0)," ")</f>
        <v>4503</v>
      </c>
      <c r="R265" s="135">
        <f>IFERROR(VLOOKUP(C265,TD!$B$32:$F$36,4,0)," ")</f>
        <v>20240255</v>
      </c>
      <c r="S265" s="52" t="s">
        <v>179</v>
      </c>
      <c r="T265" s="135" t="str">
        <f>IFERROR(VLOOKUP(S265,TD!$J$33:$K$43,2,0)," ")</f>
        <v>Infraestructura Tecnológica   (Sistemas de Información y Tecnologia)</v>
      </c>
      <c r="U265" s="137" t="str">
        <f t="shared" si="16"/>
        <v>11-Infraestructura Tecnológica   (Sistemas de Información y Tecnologia)</v>
      </c>
      <c r="V265" s="52" t="s">
        <v>235</v>
      </c>
      <c r="W265" s="135" t="str">
        <f>IFERROR(VLOOKUP(V265,TD!$N$33:$O$45,2,0)," ")</f>
        <v>"Servicio de monitoreo y seguimiento para la gestión del riesgo"</v>
      </c>
      <c r="X265" s="137" t="str">
        <f t="shared" si="17"/>
        <v>018_"Servicio de monitoreo y seguimiento para la gestión del riesgo"</v>
      </c>
      <c r="Y265" s="137" t="str">
        <f t="shared" si="18"/>
        <v>11-Infraestructura Tecnológica   (Sistemas de Información y Tecnologia) 018_"Servicio de monitoreo y seguimiento para la gestión del riesgo"</v>
      </c>
      <c r="Z265" s="135" t="str">
        <f t="shared" si="19"/>
        <v>O23011745032024025511018</v>
      </c>
      <c r="AA265" s="135" t="str">
        <f>IFERROR(VLOOKUP(Y265,TD!$K$46:$L$64,2,0)," ")</f>
        <v>PM/0131/0111/45030180255</v>
      </c>
      <c r="AB265" s="55" t="s">
        <v>138</v>
      </c>
      <c r="AC265" s="136" t="s">
        <v>204</v>
      </c>
    </row>
    <row r="266" spans="2:29" s="28" customFormat="1" ht="71.5" customHeight="1" x14ac:dyDescent="0.2">
      <c r="B266" s="79">
        <v>20250258</v>
      </c>
      <c r="C266" s="51" t="s">
        <v>209</v>
      </c>
      <c r="D266" s="133" t="s">
        <v>167</v>
      </c>
      <c r="E266" s="52" t="s">
        <v>634</v>
      </c>
      <c r="F266" s="133" t="s">
        <v>375</v>
      </c>
      <c r="G266" s="133" t="s">
        <v>156</v>
      </c>
      <c r="H266" s="101">
        <v>80111600</v>
      </c>
      <c r="I266" s="134">
        <v>1</v>
      </c>
      <c r="J266" s="134">
        <v>11</v>
      </c>
      <c r="K266" s="54">
        <v>0</v>
      </c>
      <c r="L266" s="55">
        <v>33000000</v>
      </c>
      <c r="M266" s="133" t="s">
        <v>516</v>
      </c>
      <c r="N266" s="55" t="s">
        <v>640</v>
      </c>
      <c r="O266" s="52" t="s">
        <v>226</v>
      </c>
      <c r="P266" s="135" t="str">
        <f>IFERROR(VLOOKUP(C266,TD!$B$32:$F$36,2,0)," ")</f>
        <v>O230117</v>
      </c>
      <c r="Q266" s="135" t="str">
        <f>IFERROR(VLOOKUP(C266,TD!$B$32:$F$36,3,0)," ")</f>
        <v>4503</v>
      </c>
      <c r="R266" s="135">
        <f>IFERROR(VLOOKUP(C266,TD!$B$32:$F$36,4,0)," ")</f>
        <v>20240255</v>
      </c>
      <c r="S266" s="52" t="s">
        <v>179</v>
      </c>
      <c r="T266" s="135" t="str">
        <f>IFERROR(VLOOKUP(S266,TD!$J$33:$K$43,2,0)," ")</f>
        <v>Infraestructura Tecnológica   (Sistemas de Información y Tecnologia)</v>
      </c>
      <c r="U266" s="137" t="str">
        <f t="shared" si="16"/>
        <v>11-Infraestructura Tecnológica   (Sistemas de Información y Tecnologia)</v>
      </c>
      <c r="V266" s="52" t="s">
        <v>235</v>
      </c>
      <c r="W266" s="135" t="str">
        <f>IFERROR(VLOOKUP(V266,TD!$N$33:$O$45,2,0)," ")</f>
        <v>"Servicio de monitoreo y seguimiento para la gestión del riesgo"</v>
      </c>
      <c r="X266" s="137" t="str">
        <f t="shared" si="17"/>
        <v>018_"Servicio de monitoreo y seguimiento para la gestión del riesgo"</v>
      </c>
      <c r="Y266" s="137" t="str">
        <f t="shared" si="18"/>
        <v>11-Infraestructura Tecnológica   (Sistemas de Información y Tecnologia) 018_"Servicio de monitoreo y seguimiento para la gestión del riesgo"</v>
      </c>
      <c r="Z266" s="135" t="str">
        <f t="shared" si="19"/>
        <v>O23011745032024025511018</v>
      </c>
      <c r="AA266" s="135" t="str">
        <f>IFERROR(VLOOKUP(Y266,TD!$K$46:$L$64,2,0)," ")</f>
        <v>PM/0131/0111/45030180255</v>
      </c>
      <c r="AB266" s="55" t="s">
        <v>138</v>
      </c>
      <c r="AC266" s="136" t="s">
        <v>204</v>
      </c>
    </row>
    <row r="267" spans="2:29" s="28" customFormat="1" ht="71.5" customHeight="1" x14ac:dyDescent="0.2">
      <c r="B267" s="79">
        <v>20250259</v>
      </c>
      <c r="C267" s="51" t="s">
        <v>209</v>
      </c>
      <c r="D267" s="133" t="s">
        <v>167</v>
      </c>
      <c r="E267" s="52" t="s">
        <v>634</v>
      </c>
      <c r="F267" s="133" t="s">
        <v>375</v>
      </c>
      <c r="G267" s="133" t="s">
        <v>156</v>
      </c>
      <c r="H267" s="101">
        <v>80111600</v>
      </c>
      <c r="I267" s="134">
        <v>1</v>
      </c>
      <c r="J267" s="134">
        <v>11</v>
      </c>
      <c r="K267" s="54">
        <v>0</v>
      </c>
      <c r="L267" s="55">
        <v>33000000</v>
      </c>
      <c r="M267" s="133" t="s">
        <v>516</v>
      </c>
      <c r="N267" s="55" t="s">
        <v>640</v>
      </c>
      <c r="O267" s="52" t="s">
        <v>226</v>
      </c>
      <c r="P267" s="135" t="str">
        <f>IFERROR(VLOOKUP(C267,TD!$B$32:$F$36,2,0)," ")</f>
        <v>O230117</v>
      </c>
      <c r="Q267" s="135" t="str">
        <f>IFERROR(VLOOKUP(C267,TD!$B$32:$F$36,3,0)," ")</f>
        <v>4503</v>
      </c>
      <c r="R267" s="135">
        <f>IFERROR(VLOOKUP(C267,TD!$B$32:$F$36,4,0)," ")</f>
        <v>20240255</v>
      </c>
      <c r="S267" s="52" t="s">
        <v>179</v>
      </c>
      <c r="T267" s="135" t="str">
        <f>IFERROR(VLOOKUP(S267,TD!$J$33:$K$43,2,0)," ")</f>
        <v>Infraestructura Tecnológica   (Sistemas de Información y Tecnologia)</v>
      </c>
      <c r="U267" s="137" t="str">
        <f t="shared" si="16"/>
        <v>11-Infraestructura Tecnológica   (Sistemas de Información y Tecnologia)</v>
      </c>
      <c r="V267" s="52" t="s">
        <v>235</v>
      </c>
      <c r="W267" s="135" t="str">
        <f>IFERROR(VLOOKUP(V267,TD!$N$33:$O$45,2,0)," ")</f>
        <v>"Servicio de monitoreo y seguimiento para la gestión del riesgo"</v>
      </c>
      <c r="X267" s="137" t="str">
        <f t="shared" si="17"/>
        <v>018_"Servicio de monitoreo y seguimiento para la gestión del riesgo"</v>
      </c>
      <c r="Y267" s="137" t="str">
        <f t="shared" si="18"/>
        <v>11-Infraestructura Tecnológica   (Sistemas de Información y Tecnologia) 018_"Servicio de monitoreo y seguimiento para la gestión del riesgo"</v>
      </c>
      <c r="Z267" s="135" t="str">
        <f t="shared" si="19"/>
        <v>O23011745032024025511018</v>
      </c>
      <c r="AA267" s="135" t="str">
        <f>IFERROR(VLOOKUP(Y267,TD!$K$46:$L$64,2,0)," ")</f>
        <v>PM/0131/0111/45030180255</v>
      </c>
      <c r="AB267" s="55" t="s">
        <v>138</v>
      </c>
      <c r="AC267" s="136" t="s">
        <v>204</v>
      </c>
    </row>
    <row r="268" spans="2:29" s="28" customFormat="1" ht="71.5" customHeight="1" x14ac:dyDescent="0.2">
      <c r="B268" s="79">
        <v>20250260</v>
      </c>
      <c r="C268" s="51" t="s">
        <v>209</v>
      </c>
      <c r="D268" s="133" t="s">
        <v>167</v>
      </c>
      <c r="E268" s="52" t="s">
        <v>634</v>
      </c>
      <c r="F268" s="133" t="s">
        <v>654</v>
      </c>
      <c r="G268" s="133" t="s">
        <v>155</v>
      </c>
      <c r="H268" s="101">
        <v>80111600</v>
      </c>
      <c r="I268" s="134">
        <v>1</v>
      </c>
      <c r="J268" s="134">
        <v>11</v>
      </c>
      <c r="K268" s="54">
        <v>0</v>
      </c>
      <c r="L268" s="55">
        <v>77000000</v>
      </c>
      <c r="M268" s="133" t="s">
        <v>516</v>
      </c>
      <c r="N268" s="55" t="s">
        <v>640</v>
      </c>
      <c r="O268" s="52" t="s">
        <v>221</v>
      </c>
      <c r="P268" s="135" t="str">
        <f>IFERROR(VLOOKUP(C268,TD!$B$32:$F$36,2,0)," ")</f>
        <v>O230117</v>
      </c>
      <c r="Q268" s="135" t="str">
        <f>IFERROR(VLOOKUP(C268,TD!$B$32:$F$36,3,0)," ")</f>
        <v>4503</v>
      </c>
      <c r="R268" s="135">
        <f>IFERROR(VLOOKUP(C268,TD!$B$32:$F$36,4,0)," ")</f>
        <v>20240255</v>
      </c>
      <c r="S268" s="52" t="s">
        <v>177</v>
      </c>
      <c r="T268" s="135" t="str">
        <f>IFERROR(VLOOKUP(S268,TD!$J$33:$K$43,2,0)," ")</f>
        <v>Servicio de capacitaciones en gestión del riesgo de incendios  a la ciudadania.</v>
      </c>
      <c r="U268" s="137" t="str">
        <f t="shared" si="16"/>
        <v>05-Servicio de capacitaciones en gestión del riesgo de incendios  a la ciudadania.</v>
      </c>
      <c r="V268" s="52" t="s">
        <v>234</v>
      </c>
      <c r="W268" s="135" t="str">
        <f>IFERROR(VLOOKUP(V268,TD!$N$33:$O$45,2,0)," ")</f>
        <v>Servicio prevención y control de incendios</v>
      </c>
      <c r="X268" s="137" t="str">
        <f t="shared" si="17"/>
        <v>035_Servicio prevención y control de incendios</v>
      </c>
      <c r="Y268" s="137" t="str">
        <f t="shared" si="18"/>
        <v>05-Servicio de capacitaciones en gestión del riesgo de incendios  a la ciudadania. 035_Servicio prevención y control de incendios</v>
      </c>
      <c r="Z268" s="135" t="str">
        <f t="shared" si="19"/>
        <v>O23011745032024025505035</v>
      </c>
      <c r="AA268" s="135" t="str">
        <f>IFERROR(VLOOKUP(Y268,TD!$K$46:$L$64,2,0)," ")</f>
        <v>PM/0131/0105/45030350255</v>
      </c>
      <c r="AB268" s="55" t="s">
        <v>138</v>
      </c>
      <c r="AC268" s="136" t="s">
        <v>204</v>
      </c>
    </row>
    <row r="269" spans="2:29" s="28" customFormat="1" ht="71.5" customHeight="1" x14ac:dyDescent="0.2">
      <c r="B269" s="79">
        <v>20250261</v>
      </c>
      <c r="C269" s="51" t="s">
        <v>209</v>
      </c>
      <c r="D269" s="133" t="s">
        <v>167</v>
      </c>
      <c r="E269" s="52" t="s">
        <v>634</v>
      </c>
      <c r="F269" s="133" t="s">
        <v>654</v>
      </c>
      <c r="G269" s="133" t="s">
        <v>155</v>
      </c>
      <c r="H269" s="101">
        <v>80111600</v>
      </c>
      <c r="I269" s="134">
        <v>1</v>
      </c>
      <c r="J269" s="134">
        <v>11</v>
      </c>
      <c r="K269" s="54">
        <v>0</v>
      </c>
      <c r="L269" s="55">
        <v>77000000</v>
      </c>
      <c r="M269" s="133" t="s">
        <v>516</v>
      </c>
      <c r="N269" s="55" t="s">
        <v>640</v>
      </c>
      <c r="O269" s="52" t="s">
        <v>221</v>
      </c>
      <c r="P269" s="135" t="str">
        <f>IFERROR(VLOOKUP(C269,TD!$B$32:$F$36,2,0)," ")</f>
        <v>O230117</v>
      </c>
      <c r="Q269" s="135" t="str">
        <f>IFERROR(VLOOKUP(C269,TD!$B$32:$F$36,3,0)," ")</f>
        <v>4503</v>
      </c>
      <c r="R269" s="135">
        <f>IFERROR(VLOOKUP(C269,TD!$B$32:$F$36,4,0)," ")</f>
        <v>20240255</v>
      </c>
      <c r="S269" s="52" t="s">
        <v>177</v>
      </c>
      <c r="T269" s="135" t="str">
        <f>IFERROR(VLOOKUP(S269,TD!$J$33:$K$43,2,0)," ")</f>
        <v>Servicio de capacitaciones en gestión del riesgo de incendios  a la ciudadania.</v>
      </c>
      <c r="U269" s="137" t="str">
        <f t="shared" si="16"/>
        <v>05-Servicio de capacitaciones en gestión del riesgo de incendios  a la ciudadania.</v>
      </c>
      <c r="V269" s="52" t="s">
        <v>234</v>
      </c>
      <c r="W269" s="135" t="str">
        <f>IFERROR(VLOOKUP(V269,TD!$N$33:$O$45,2,0)," ")</f>
        <v>Servicio prevención y control de incendios</v>
      </c>
      <c r="X269" s="137" t="str">
        <f t="shared" si="17"/>
        <v>035_Servicio prevención y control de incendios</v>
      </c>
      <c r="Y269" s="137" t="str">
        <f t="shared" si="18"/>
        <v>05-Servicio de capacitaciones en gestión del riesgo de incendios  a la ciudadania. 035_Servicio prevención y control de incendios</v>
      </c>
      <c r="Z269" s="135" t="str">
        <f t="shared" si="19"/>
        <v>O23011745032024025505035</v>
      </c>
      <c r="AA269" s="135" t="str">
        <f>IFERROR(VLOOKUP(Y269,TD!$K$46:$L$64,2,0)," ")</f>
        <v>PM/0131/0105/45030350255</v>
      </c>
      <c r="AB269" s="55" t="s">
        <v>138</v>
      </c>
      <c r="AC269" s="136" t="s">
        <v>204</v>
      </c>
    </row>
    <row r="270" spans="2:29" s="28" customFormat="1" ht="71.5" customHeight="1" x14ac:dyDescent="0.2">
      <c r="B270" s="79">
        <v>20250262</v>
      </c>
      <c r="C270" s="51" t="s">
        <v>209</v>
      </c>
      <c r="D270" s="133" t="s">
        <v>167</v>
      </c>
      <c r="E270" s="52" t="s">
        <v>634</v>
      </c>
      <c r="F270" s="133" t="s">
        <v>654</v>
      </c>
      <c r="G270" s="133" t="s">
        <v>155</v>
      </c>
      <c r="H270" s="101">
        <v>80111600</v>
      </c>
      <c r="I270" s="134">
        <v>1</v>
      </c>
      <c r="J270" s="134">
        <v>11</v>
      </c>
      <c r="K270" s="54">
        <v>0</v>
      </c>
      <c r="L270" s="55">
        <v>55000000</v>
      </c>
      <c r="M270" s="133" t="s">
        <v>516</v>
      </c>
      <c r="N270" s="55" t="s">
        <v>640</v>
      </c>
      <c r="O270" s="52" t="s">
        <v>221</v>
      </c>
      <c r="P270" s="135" t="str">
        <f>IFERROR(VLOOKUP(C270,TD!$B$32:$F$36,2,0)," ")</f>
        <v>O230117</v>
      </c>
      <c r="Q270" s="135" t="str">
        <f>IFERROR(VLOOKUP(C270,TD!$B$32:$F$36,3,0)," ")</f>
        <v>4503</v>
      </c>
      <c r="R270" s="135">
        <f>IFERROR(VLOOKUP(C270,TD!$B$32:$F$36,4,0)," ")</f>
        <v>20240255</v>
      </c>
      <c r="S270" s="52" t="s">
        <v>177</v>
      </c>
      <c r="T270" s="135" t="str">
        <f>IFERROR(VLOOKUP(S270,TD!$J$33:$K$43,2,0)," ")</f>
        <v>Servicio de capacitaciones en gestión del riesgo de incendios  a la ciudadania.</v>
      </c>
      <c r="U270" s="137" t="str">
        <f t="shared" si="16"/>
        <v>05-Servicio de capacitaciones en gestión del riesgo de incendios  a la ciudadania.</v>
      </c>
      <c r="V270" s="52" t="s">
        <v>234</v>
      </c>
      <c r="W270" s="135" t="str">
        <f>IFERROR(VLOOKUP(V270,TD!$N$33:$O$45,2,0)," ")</f>
        <v>Servicio prevención y control de incendios</v>
      </c>
      <c r="X270" s="137" t="str">
        <f t="shared" si="17"/>
        <v>035_Servicio prevención y control de incendios</v>
      </c>
      <c r="Y270" s="137" t="str">
        <f t="shared" si="18"/>
        <v>05-Servicio de capacitaciones en gestión del riesgo de incendios  a la ciudadania. 035_Servicio prevención y control de incendios</v>
      </c>
      <c r="Z270" s="135" t="str">
        <f t="shared" si="19"/>
        <v>O23011745032024025505035</v>
      </c>
      <c r="AA270" s="135" t="str">
        <f>IFERROR(VLOOKUP(Y270,TD!$K$46:$L$64,2,0)," ")</f>
        <v>PM/0131/0105/45030350255</v>
      </c>
      <c r="AB270" s="55" t="s">
        <v>138</v>
      </c>
      <c r="AC270" s="136" t="s">
        <v>204</v>
      </c>
    </row>
    <row r="271" spans="2:29" s="28" customFormat="1" ht="71.5" customHeight="1" x14ac:dyDescent="0.2">
      <c r="B271" s="79">
        <v>20250263</v>
      </c>
      <c r="C271" s="51" t="s">
        <v>209</v>
      </c>
      <c r="D271" s="133" t="s">
        <v>167</v>
      </c>
      <c r="E271" s="52" t="s">
        <v>634</v>
      </c>
      <c r="F271" s="133" t="s">
        <v>654</v>
      </c>
      <c r="G271" s="133" t="s">
        <v>155</v>
      </c>
      <c r="H271" s="101">
        <v>80111600</v>
      </c>
      <c r="I271" s="134">
        <v>1</v>
      </c>
      <c r="J271" s="134">
        <v>11</v>
      </c>
      <c r="K271" s="54">
        <v>0</v>
      </c>
      <c r="L271" s="55">
        <v>55000000</v>
      </c>
      <c r="M271" s="133" t="s">
        <v>516</v>
      </c>
      <c r="N271" s="55" t="s">
        <v>640</v>
      </c>
      <c r="O271" s="52" t="s">
        <v>221</v>
      </c>
      <c r="P271" s="135" t="str">
        <f>IFERROR(VLOOKUP(C271,TD!$B$32:$F$36,2,0)," ")</f>
        <v>O230117</v>
      </c>
      <c r="Q271" s="135" t="str">
        <f>IFERROR(VLOOKUP(C271,TD!$B$32:$F$36,3,0)," ")</f>
        <v>4503</v>
      </c>
      <c r="R271" s="135">
        <f>IFERROR(VLOOKUP(C271,TD!$B$32:$F$36,4,0)," ")</f>
        <v>20240255</v>
      </c>
      <c r="S271" s="52" t="s">
        <v>177</v>
      </c>
      <c r="T271" s="135" t="str">
        <f>IFERROR(VLOOKUP(S271,TD!$J$33:$K$43,2,0)," ")</f>
        <v>Servicio de capacitaciones en gestión del riesgo de incendios  a la ciudadania.</v>
      </c>
      <c r="U271" s="137" t="str">
        <f t="shared" si="16"/>
        <v>05-Servicio de capacitaciones en gestión del riesgo de incendios  a la ciudadania.</v>
      </c>
      <c r="V271" s="52" t="s">
        <v>234</v>
      </c>
      <c r="W271" s="135" t="str">
        <f>IFERROR(VLOOKUP(V271,TD!$N$33:$O$45,2,0)," ")</f>
        <v>Servicio prevención y control de incendios</v>
      </c>
      <c r="X271" s="137" t="str">
        <f t="shared" si="17"/>
        <v>035_Servicio prevención y control de incendios</v>
      </c>
      <c r="Y271" s="137" t="str">
        <f t="shared" si="18"/>
        <v>05-Servicio de capacitaciones en gestión del riesgo de incendios  a la ciudadania. 035_Servicio prevención y control de incendios</v>
      </c>
      <c r="Z271" s="135" t="str">
        <f t="shared" si="19"/>
        <v>O23011745032024025505035</v>
      </c>
      <c r="AA271" s="135" t="str">
        <f>IFERROR(VLOOKUP(Y271,TD!$K$46:$L$64,2,0)," ")</f>
        <v>PM/0131/0105/45030350255</v>
      </c>
      <c r="AB271" s="55" t="s">
        <v>138</v>
      </c>
      <c r="AC271" s="136" t="s">
        <v>204</v>
      </c>
    </row>
    <row r="272" spans="2:29" s="28" customFormat="1" ht="71.5" customHeight="1" x14ac:dyDescent="0.2">
      <c r="B272" s="79">
        <v>20250264</v>
      </c>
      <c r="C272" s="51" t="s">
        <v>209</v>
      </c>
      <c r="D272" s="133" t="s">
        <v>167</v>
      </c>
      <c r="E272" s="52" t="s">
        <v>634</v>
      </c>
      <c r="F272" s="133" t="s">
        <v>655</v>
      </c>
      <c r="G272" s="133" t="s">
        <v>156</v>
      </c>
      <c r="H272" s="101">
        <v>80111600</v>
      </c>
      <c r="I272" s="134">
        <v>1</v>
      </c>
      <c r="J272" s="134">
        <v>11</v>
      </c>
      <c r="K272" s="54">
        <v>0</v>
      </c>
      <c r="L272" s="55">
        <v>44000000</v>
      </c>
      <c r="M272" s="133" t="s">
        <v>516</v>
      </c>
      <c r="N272" s="55" t="s">
        <v>640</v>
      </c>
      <c r="O272" s="52" t="s">
        <v>221</v>
      </c>
      <c r="P272" s="135" t="str">
        <f>IFERROR(VLOOKUP(C272,TD!$B$32:$F$36,2,0)," ")</f>
        <v>O230117</v>
      </c>
      <c r="Q272" s="135" t="str">
        <f>IFERROR(VLOOKUP(C272,TD!$B$32:$F$36,3,0)," ")</f>
        <v>4503</v>
      </c>
      <c r="R272" s="135">
        <f>IFERROR(VLOOKUP(C272,TD!$B$32:$F$36,4,0)," ")</f>
        <v>20240255</v>
      </c>
      <c r="S272" s="52" t="s">
        <v>177</v>
      </c>
      <c r="T272" s="135" t="str">
        <f>IFERROR(VLOOKUP(S272,TD!$J$33:$K$43,2,0)," ")</f>
        <v>Servicio de capacitaciones en gestión del riesgo de incendios  a la ciudadania.</v>
      </c>
      <c r="U272" s="137" t="str">
        <f t="shared" si="16"/>
        <v>05-Servicio de capacitaciones en gestión del riesgo de incendios  a la ciudadania.</v>
      </c>
      <c r="V272" s="52" t="s">
        <v>234</v>
      </c>
      <c r="W272" s="135" t="str">
        <f>IFERROR(VLOOKUP(V272,TD!$N$33:$O$45,2,0)," ")</f>
        <v>Servicio prevención y control de incendios</v>
      </c>
      <c r="X272" s="137" t="str">
        <f t="shared" si="17"/>
        <v>035_Servicio prevención y control de incendios</v>
      </c>
      <c r="Y272" s="137" t="str">
        <f t="shared" si="18"/>
        <v>05-Servicio de capacitaciones en gestión del riesgo de incendios  a la ciudadania. 035_Servicio prevención y control de incendios</v>
      </c>
      <c r="Z272" s="135" t="str">
        <f t="shared" si="19"/>
        <v>O23011745032024025505035</v>
      </c>
      <c r="AA272" s="135" t="str">
        <f>IFERROR(VLOOKUP(Y272,TD!$K$46:$L$64,2,0)," ")</f>
        <v>PM/0131/0105/45030350255</v>
      </c>
      <c r="AB272" s="55" t="s">
        <v>138</v>
      </c>
      <c r="AC272" s="136" t="s">
        <v>204</v>
      </c>
    </row>
    <row r="273" spans="2:29" s="28" customFormat="1" ht="71.5" customHeight="1" x14ac:dyDescent="0.2">
      <c r="B273" s="79">
        <v>20250265</v>
      </c>
      <c r="C273" s="51" t="s">
        <v>209</v>
      </c>
      <c r="D273" s="133" t="s">
        <v>167</v>
      </c>
      <c r="E273" s="52" t="s">
        <v>634</v>
      </c>
      <c r="F273" s="133" t="s">
        <v>655</v>
      </c>
      <c r="G273" s="133" t="s">
        <v>156</v>
      </c>
      <c r="H273" s="101">
        <v>80111600</v>
      </c>
      <c r="I273" s="134">
        <v>1</v>
      </c>
      <c r="J273" s="134">
        <v>11</v>
      </c>
      <c r="K273" s="54">
        <v>0</v>
      </c>
      <c r="L273" s="55">
        <v>44000000</v>
      </c>
      <c r="M273" s="133" t="s">
        <v>516</v>
      </c>
      <c r="N273" s="55" t="s">
        <v>640</v>
      </c>
      <c r="O273" s="52" t="s">
        <v>221</v>
      </c>
      <c r="P273" s="135" t="str">
        <f>IFERROR(VLOOKUP(C273,TD!$B$32:$F$36,2,0)," ")</f>
        <v>O230117</v>
      </c>
      <c r="Q273" s="135" t="str">
        <f>IFERROR(VLOOKUP(C273,TD!$B$32:$F$36,3,0)," ")</f>
        <v>4503</v>
      </c>
      <c r="R273" s="135">
        <f>IFERROR(VLOOKUP(C273,TD!$B$32:$F$36,4,0)," ")</f>
        <v>20240255</v>
      </c>
      <c r="S273" s="52" t="s">
        <v>177</v>
      </c>
      <c r="T273" s="135" t="str">
        <f>IFERROR(VLOOKUP(S273,TD!$J$33:$K$43,2,0)," ")</f>
        <v>Servicio de capacitaciones en gestión del riesgo de incendios  a la ciudadania.</v>
      </c>
      <c r="U273" s="137" t="str">
        <f t="shared" si="16"/>
        <v>05-Servicio de capacitaciones en gestión del riesgo de incendios  a la ciudadania.</v>
      </c>
      <c r="V273" s="52" t="s">
        <v>234</v>
      </c>
      <c r="W273" s="135" t="str">
        <f>IFERROR(VLOOKUP(V273,TD!$N$33:$O$45,2,0)," ")</f>
        <v>Servicio prevención y control de incendios</v>
      </c>
      <c r="X273" s="137" t="str">
        <f t="shared" si="17"/>
        <v>035_Servicio prevención y control de incendios</v>
      </c>
      <c r="Y273" s="137" t="str">
        <f t="shared" si="18"/>
        <v>05-Servicio de capacitaciones en gestión del riesgo de incendios  a la ciudadania. 035_Servicio prevención y control de incendios</v>
      </c>
      <c r="Z273" s="135" t="str">
        <f t="shared" si="19"/>
        <v>O23011745032024025505035</v>
      </c>
      <c r="AA273" s="135" t="str">
        <f>IFERROR(VLOOKUP(Y273,TD!$K$46:$L$64,2,0)," ")</f>
        <v>PM/0131/0105/45030350255</v>
      </c>
      <c r="AB273" s="55" t="s">
        <v>138</v>
      </c>
      <c r="AC273" s="136" t="s">
        <v>204</v>
      </c>
    </row>
    <row r="274" spans="2:29" s="28" customFormat="1" ht="71.5" customHeight="1" x14ac:dyDescent="0.2">
      <c r="B274" s="79">
        <v>20250266</v>
      </c>
      <c r="C274" s="51" t="s">
        <v>209</v>
      </c>
      <c r="D274" s="133" t="s">
        <v>167</v>
      </c>
      <c r="E274" s="52" t="s">
        <v>634</v>
      </c>
      <c r="F274" s="133" t="s">
        <v>369</v>
      </c>
      <c r="G274" s="133" t="s">
        <v>133</v>
      </c>
      <c r="H274" s="101" t="s">
        <v>376</v>
      </c>
      <c r="I274" s="134">
        <v>1</v>
      </c>
      <c r="J274" s="134">
        <v>12</v>
      </c>
      <c r="K274" s="54">
        <v>0</v>
      </c>
      <c r="L274" s="55">
        <v>500000000</v>
      </c>
      <c r="M274" s="133" t="s">
        <v>516</v>
      </c>
      <c r="N274" s="55" t="s">
        <v>90</v>
      </c>
      <c r="O274" s="52" t="s">
        <v>221</v>
      </c>
      <c r="P274" s="135" t="str">
        <f>IFERROR(VLOOKUP(C274,TD!$B$32:$F$36,2,0)," ")</f>
        <v>O230117</v>
      </c>
      <c r="Q274" s="135" t="str">
        <f>IFERROR(VLOOKUP(C274,TD!$B$32:$F$36,3,0)," ")</f>
        <v>4503</v>
      </c>
      <c r="R274" s="135">
        <f>IFERROR(VLOOKUP(C274,TD!$B$32:$F$36,4,0)," ")</f>
        <v>20240255</v>
      </c>
      <c r="S274" s="52" t="s">
        <v>177</v>
      </c>
      <c r="T274" s="135" t="str">
        <f>IFERROR(VLOOKUP(S274,TD!$J$33:$K$43,2,0)," ")</f>
        <v>Servicio de capacitaciones en gestión del riesgo de incendios  a la ciudadania.</v>
      </c>
      <c r="U274" s="137" t="str">
        <f t="shared" si="16"/>
        <v>05-Servicio de capacitaciones en gestión del riesgo de incendios  a la ciudadania.</v>
      </c>
      <c r="V274" s="52" t="s">
        <v>233</v>
      </c>
      <c r="W274" s="135" t="str">
        <f>IFERROR(VLOOKUP(V274,TD!$N$33:$O$45,2,0)," ")</f>
        <v>Servicio de educación informal</v>
      </c>
      <c r="X274" s="137" t="str">
        <f t="shared" si="17"/>
        <v>002_Servicio de educación informal</v>
      </c>
      <c r="Y274" s="137" t="str">
        <f t="shared" si="18"/>
        <v>05-Servicio de capacitaciones en gestión del riesgo de incendios  a la ciudadania. 002_Servicio de educación informal</v>
      </c>
      <c r="Z274" s="135" t="str">
        <f t="shared" si="19"/>
        <v>O23011745032024025505002</v>
      </c>
      <c r="AA274" s="135" t="str">
        <f>IFERROR(VLOOKUP(Y274,TD!$K$46:$L$64,2,0)," ")</f>
        <v>PM/0131/0105/45030020255</v>
      </c>
      <c r="AB274" s="55" t="s">
        <v>138</v>
      </c>
      <c r="AC274" s="136" t="s">
        <v>204</v>
      </c>
    </row>
    <row r="275" spans="2:29" s="28" customFormat="1" ht="71.5" customHeight="1" x14ac:dyDescent="0.2">
      <c r="B275" s="79">
        <v>20250267</v>
      </c>
      <c r="C275" s="51" t="s">
        <v>209</v>
      </c>
      <c r="D275" s="133" t="s">
        <v>167</v>
      </c>
      <c r="E275" s="52" t="s">
        <v>634</v>
      </c>
      <c r="F275" s="133" t="s">
        <v>656</v>
      </c>
      <c r="G275" s="133" t="s">
        <v>133</v>
      </c>
      <c r="H275" s="101" t="s">
        <v>657</v>
      </c>
      <c r="I275" s="134">
        <v>1</v>
      </c>
      <c r="J275" s="134">
        <v>12</v>
      </c>
      <c r="K275" s="54">
        <v>0</v>
      </c>
      <c r="L275" s="55">
        <v>107000000</v>
      </c>
      <c r="M275" s="133" t="s">
        <v>516</v>
      </c>
      <c r="N275" s="55" t="s">
        <v>90</v>
      </c>
      <c r="O275" s="52" t="s">
        <v>221</v>
      </c>
      <c r="P275" s="135" t="str">
        <f>IFERROR(VLOOKUP(C275,TD!$B$32:$F$36,2,0)," ")</f>
        <v>O230117</v>
      </c>
      <c r="Q275" s="135" t="str">
        <f>IFERROR(VLOOKUP(C275,TD!$B$32:$F$36,3,0)," ")</f>
        <v>4503</v>
      </c>
      <c r="R275" s="135">
        <f>IFERROR(VLOOKUP(C275,TD!$B$32:$F$36,4,0)," ")</f>
        <v>20240255</v>
      </c>
      <c r="S275" s="52" t="s">
        <v>179</v>
      </c>
      <c r="T275" s="135" t="str">
        <f>IFERROR(VLOOKUP(S275,TD!$J$33:$K$43,2,0)," ")</f>
        <v>Infraestructura Tecnológica   (Sistemas de Información y Tecnologia)</v>
      </c>
      <c r="U275" s="137" t="str">
        <f t="shared" si="16"/>
        <v>11-Infraestructura Tecnológica   (Sistemas de Información y Tecnologia)</v>
      </c>
      <c r="V275" s="52" t="s">
        <v>235</v>
      </c>
      <c r="W275" s="135" t="str">
        <f>IFERROR(VLOOKUP(V275,TD!$N$33:$O$45,2,0)," ")</f>
        <v>"Servicio de monitoreo y seguimiento para la gestión del riesgo"</v>
      </c>
      <c r="X275" s="137" t="str">
        <f t="shared" si="17"/>
        <v>018_"Servicio de monitoreo y seguimiento para la gestión del riesgo"</v>
      </c>
      <c r="Y275" s="137" t="str">
        <f t="shared" si="18"/>
        <v>11-Infraestructura Tecnológica   (Sistemas de Información y Tecnologia) 018_"Servicio de monitoreo y seguimiento para la gestión del riesgo"</v>
      </c>
      <c r="Z275" s="135" t="str">
        <f t="shared" si="19"/>
        <v>O23011745032024025511018</v>
      </c>
      <c r="AA275" s="135" t="str">
        <f>IFERROR(VLOOKUP(Y275,TD!$K$46:$L$64,2,0)," ")</f>
        <v>PM/0131/0111/45030180255</v>
      </c>
      <c r="AB275" s="55" t="s">
        <v>138</v>
      </c>
      <c r="AC275" s="136" t="s">
        <v>204</v>
      </c>
    </row>
    <row r="276" spans="2:29" s="28" customFormat="1" ht="71.5" customHeight="1" x14ac:dyDescent="0.2">
      <c r="B276" s="79">
        <v>20250268</v>
      </c>
      <c r="C276" s="51" t="s">
        <v>209</v>
      </c>
      <c r="D276" s="133" t="s">
        <v>167</v>
      </c>
      <c r="E276" s="52" t="s">
        <v>634</v>
      </c>
      <c r="F276" s="133" t="s">
        <v>658</v>
      </c>
      <c r="G276" s="133" t="s">
        <v>119</v>
      </c>
      <c r="H276" s="101" t="s">
        <v>485</v>
      </c>
      <c r="I276" s="134">
        <v>1</v>
      </c>
      <c r="J276" s="134">
        <v>3</v>
      </c>
      <c r="K276" s="54">
        <v>0</v>
      </c>
      <c r="L276" s="55">
        <v>50000000</v>
      </c>
      <c r="M276" s="133" t="s">
        <v>516</v>
      </c>
      <c r="N276" s="55" t="s">
        <v>100</v>
      </c>
      <c r="O276" s="52" t="s">
        <v>226</v>
      </c>
      <c r="P276" s="135" t="str">
        <f>IFERROR(VLOOKUP(C276,TD!$B$32:$F$36,2,0)," ")</f>
        <v>O230117</v>
      </c>
      <c r="Q276" s="135" t="str">
        <f>IFERROR(VLOOKUP(C276,TD!$B$32:$F$36,3,0)," ")</f>
        <v>4503</v>
      </c>
      <c r="R276" s="135">
        <f>IFERROR(VLOOKUP(C276,TD!$B$32:$F$36,4,0)," ")</f>
        <v>20240255</v>
      </c>
      <c r="S276" s="52" t="s">
        <v>179</v>
      </c>
      <c r="T276" s="135" t="str">
        <f>IFERROR(VLOOKUP(S276,TD!$J$33:$K$43,2,0)," ")</f>
        <v>Infraestructura Tecnológica   (Sistemas de Información y Tecnologia)</v>
      </c>
      <c r="U276" s="137" t="str">
        <f t="shared" si="16"/>
        <v>11-Infraestructura Tecnológica   (Sistemas de Información y Tecnologia)</v>
      </c>
      <c r="V276" s="52" t="s">
        <v>235</v>
      </c>
      <c r="W276" s="135" t="str">
        <f>IFERROR(VLOOKUP(V276,TD!$N$33:$O$45,2,0)," ")</f>
        <v>"Servicio de monitoreo y seguimiento para la gestión del riesgo"</v>
      </c>
      <c r="X276" s="137" t="str">
        <f t="shared" si="17"/>
        <v>018_"Servicio de monitoreo y seguimiento para la gestión del riesgo"</v>
      </c>
      <c r="Y276" s="137" t="str">
        <f t="shared" si="18"/>
        <v>11-Infraestructura Tecnológica   (Sistemas de Información y Tecnologia) 018_"Servicio de monitoreo y seguimiento para la gestión del riesgo"</v>
      </c>
      <c r="Z276" s="135" t="str">
        <f t="shared" si="19"/>
        <v>O23011745032024025511018</v>
      </c>
      <c r="AA276" s="135" t="str">
        <f>IFERROR(VLOOKUP(Y276,TD!$K$46:$L$64,2,0)," ")</f>
        <v>PM/0131/0111/45030180255</v>
      </c>
      <c r="AB276" s="55" t="s">
        <v>138</v>
      </c>
      <c r="AC276" s="136" t="s">
        <v>204</v>
      </c>
    </row>
    <row r="277" spans="2:29" s="28" customFormat="1" ht="71.5" customHeight="1" x14ac:dyDescent="0.2">
      <c r="B277" s="79">
        <v>20250269</v>
      </c>
      <c r="C277" s="51" t="s">
        <v>209</v>
      </c>
      <c r="D277" s="133" t="s">
        <v>167</v>
      </c>
      <c r="E277" s="52" t="s">
        <v>634</v>
      </c>
      <c r="F277" s="133" t="s">
        <v>377</v>
      </c>
      <c r="G277" s="133" t="s">
        <v>155</v>
      </c>
      <c r="H277" s="101">
        <v>80111600</v>
      </c>
      <c r="I277" s="134">
        <v>1</v>
      </c>
      <c r="J277" s="134">
        <v>11</v>
      </c>
      <c r="K277" s="54">
        <v>0</v>
      </c>
      <c r="L277" s="55">
        <v>66000000</v>
      </c>
      <c r="M277" s="133" t="s">
        <v>516</v>
      </c>
      <c r="N277" s="55" t="s">
        <v>640</v>
      </c>
      <c r="O277" s="52" t="s">
        <v>221</v>
      </c>
      <c r="P277" s="135" t="str">
        <f>IFERROR(VLOOKUP(C277,TD!$B$32:$F$36,2,0)," ")</f>
        <v>O230117</v>
      </c>
      <c r="Q277" s="135" t="str">
        <f>IFERROR(VLOOKUP(C277,TD!$B$32:$F$36,3,0)," ")</f>
        <v>4503</v>
      </c>
      <c r="R277" s="135">
        <f>IFERROR(VLOOKUP(C277,TD!$B$32:$F$36,4,0)," ")</f>
        <v>20240255</v>
      </c>
      <c r="S277" s="52" t="s">
        <v>177</v>
      </c>
      <c r="T277" s="135" t="str">
        <f>IFERROR(VLOOKUP(S277,TD!$J$33:$K$43,2,0)," ")</f>
        <v>Servicio de capacitaciones en gestión del riesgo de incendios  a la ciudadania.</v>
      </c>
      <c r="U277" s="137" t="str">
        <f t="shared" si="16"/>
        <v>05-Servicio de capacitaciones en gestión del riesgo de incendios  a la ciudadania.</v>
      </c>
      <c r="V277" s="52" t="s">
        <v>233</v>
      </c>
      <c r="W277" s="135" t="str">
        <f>IFERROR(VLOOKUP(V277,TD!$N$33:$O$45,2,0)," ")</f>
        <v>Servicio de educación informal</v>
      </c>
      <c r="X277" s="137" t="str">
        <f t="shared" si="17"/>
        <v>002_Servicio de educación informal</v>
      </c>
      <c r="Y277" s="137" t="str">
        <f t="shared" si="18"/>
        <v>05-Servicio de capacitaciones en gestión del riesgo de incendios  a la ciudadania. 002_Servicio de educación informal</v>
      </c>
      <c r="Z277" s="135" t="str">
        <f t="shared" si="19"/>
        <v>O23011745032024025505002</v>
      </c>
      <c r="AA277" s="135" t="str">
        <f>IFERROR(VLOOKUP(Y277,TD!$K$46:$L$64,2,0)," ")</f>
        <v>PM/0131/0105/45030020255</v>
      </c>
      <c r="AB277" s="55" t="s">
        <v>138</v>
      </c>
      <c r="AC277" s="136" t="s">
        <v>204</v>
      </c>
    </row>
    <row r="278" spans="2:29" s="28" customFormat="1" ht="71.5" customHeight="1" x14ac:dyDescent="0.2">
      <c r="B278" s="79">
        <v>20250270</v>
      </c>
      <c r="C278" s="51" t="s">
        <v>209</v>
      </c>
      <c r="D278" s="133" t="s">
        <v>167</v>
      </c>
      <c r="E278" s="52" t="s">
        <v>634</v>
      </c>
      <c r="F278" s="133" t="s">
        <v>374</v>
      </c>
      <c r="G278" s="133" t="s">
        <v>155</v>
      </c>
      <c r="H278" s="101">
        <v>80111600</v>
      </c>
      <c r="I278" s="134">
        <v>1</v>
      </c>
      <c r="J278" s="134">
        <v>11</v>
      </c>
      <c r="K278" s="54">
        <v>0</v>
      </c>
      <c r="L278" s="55">
        <v>77000000</v>
      </c>
      <c r="M278" s="133" t="s">
        <v>516</v>
      </c>
      <c r="N278" s="55" t="s">
        <v>640</v>
      </c>
      <c r="O278" s="52" t="s">
        <v>221</v>
      </c>
      <c r="P278" s="135" t="str">
        <f>IFERROR(VLOOKUP(C278,TD!$B$32:$F$36,2,0)," ")</f>
        <v>O230117</v>
      </c>
      <c r="Q278" s="135" t="str">
        <f>IFERROR(VLOOKUP(C278,TD!$B$32:$F$36,3,0)," ")</f>
        <v>4503</v>
      </c>
      <c r="R278" s="135">
        <f>IFERROR(VLOOKUP(C278,TD!$B$32:$F$36,4,0)," ")</f>
        <v>20240255</v>
      </c>
      <c r="S278" s="52" t="s">
        <v>179</v>
      </c>
      <c r="T278" s="135" t="str">
        <f>IFERROR(VLOOKUP(S278,TD!$J$33:$K$43,2,0)," ")</f>
        <v>Infraestructura Tecnológica   (Sistemas de Información y Tecnologia)</v>
      </c>
      <c r="U278" s="137" t="str">
        <f t="shared" si="16"/>
        <v>11-Infraestructura Tecnológica   (Sistemas de Información y Tecnologia)</v>
      </c>
      <c r="V278" s="52" t="s">
        <v>235</v>
      </c>
      <c r="W278" s="135" t="str">
        <f>IFERROR(VLOOKUP(V278,TD!$N$33:$O$45,2,0)," ")</f>
        <v>"Servicio de monitoreo y seguimiento para la gestión del riesgo"</v>
      </c>
      <c r="X278" s="137" t="str">
        <f t="shared" si="17"/>
        <v>018_"Servicio de monitoreo y seguimiento para la gestión del riesgo"</v>
      </c>
      <c r="Y278" s="137" t="str">
        <f t="shared" si="18"/>
        <v>11-Infraestructura Tecnológica   (Sistemas de Información y Tecnologia) 018_"Servicio de monitoreo y seguimiento para la gestión del riesgo"</v>
      </c>
      <c r="Z278" s="135" t="str">
        <f t="shared" si="19"/>
        <v>O23011745032024025511018</v>
      </c>
      <c r="AA278" s="135" t="str">
        <f>IFERROR(VLOOKUP(Y278,TD!$K$46:$L$64,2,0)," ")</f>
        <v>PM/0131/0111/45030180255</v>
      </c>
      <c r="AB278" s="55" t="s">
        <v>138</v>
      </c>
      <c r="AC278" s="136" t="s">
        <v>204</v>
      </c>
    </row>
    <row r="279" spans="2:29" s="28" customFormat="1" ht="71.5" customHeight="1" x14ac:dyDescent="0.2">
      <c r="B279" s="79">
        <v>20250271</v>
      </c>
      <c r="C279" s="51" t="s">
        <v>209</v>
      </c>
      <c r="D279" s="133" t="s">
        <v>167</v>
      </c>
      <c r="E279" s="52" t="s">
        <v>634</v>
      </c>
      <c r="F279" s="133" t="s">
        <v>373</v>
      </c>
      <c r="G279" s="133" t="s">
        <v>156</v>
      </c>
      <c r="H279" s="100">
        <v>80111600</v>
      </c>
      <c r="I279" s="134">
        <v>1</v>
      </c>
      <c r="J279" s="134">
        <v>11</v>
      </c>
      <c r="K279" s="54">
        <v>0</v>
      </c>
      <c r="L279" s="55">
        <v>77000000</v>
      </c>
      <c r="M279" s="133" t="s">
        <v>516</v>
      </c>
      <c r="N279" s="55" t="s">
        <v>640</v>
      </c>
      <c r="O279" s="52" t="s">
        <v>221</v>
      </c>
      <c r="P279" s="135" t="str">
        <f>IFERROR(VLOOKUP(C279,TD!$B$32:$F$36,2,0)," ")</f>
        <v>O230117</v>
      </c>
      <c r="Q279" s="135" t="str">
        <f>IFERROR(VLOOKUP(C279,TD!$B$32:$F$36,3,0)," ")</f>
        <v>4503</v>
      </c>
      <c r="R279" s="135">
        <f>IFERROR(VLOOKUP(C279,TD!$B$32:$F$36,4,0)," ")</f>
        <v>20240255</v>
      </c>
      <c r="S279" s="52" t="s">
        <v>181</v>
      </c>
      <c r="T279" s="135" t="str">
        <f>IFERROR(VLOOKUP(S279,TD!$J$33:$K$43,2,0)," ")</f>
        <v>Servicio de inspecciones técnicas realizadas</v>
      </c>
      <c r="U279" s="137" t="str">
        <f t="shared" si="16"/>
        <v>06-Servicio de inspecciones técnicas realizadas</v>
      </c>
      <c r="V279" s="52" t="s">
        <v>234</v>
      </c>
      <c r="W279" s="135" t="str">
        <f>IFERROR(VLOOKUP(V279,TD!$N$33:$O$45,2,0)," ")</f>
        <v>Servicio prevención y control de incendios</v>
      </c>
      <c r="X279" s="137" t="str">
        <f t="shared" si="17"/>
        <v>035_Servicio prevención y control de incendios</v>
      </c>
      <c r="Y279" s="137" t="str">
        <f t="shared" si="18"/>
        <v>06-Servicio de inspecciones técnicas realizadas 035_Servicio prevención y control de incendios</v>
      </c>
      <c r="Z279" s="135" t="str">
        <f t="shared" si="19"/>
        <v>O23011745032024025506035</v>
      </c>
      <c r="AA279" s="135" t="str">
        <f>IFERROR(VLOOKUP(Y279,TD!$K$46:$L$64,2,0)," ")</f>
        <v>PM/0131/0106/45030350255</v>
      </c>
      <c r="AB279" s="55" t="s">
        <v>138</v>
      </c>
      <c r="AC279" s="136" t="s">
        <v>204</v>
      </c>
    </row>
    <row r="280" spans="2:29" s="28" customFormat="1" ht="71.5" customHeight="1" x14ac:dyDescent="0.2">
      <c r="B280" s="79">
        <v>20250272</v>
      </c>
      <c r="C280" s="51" t="s">
        <v>209</v>
      </c>
      <c r="D280" s="133" t="s">
        <v>167</v>
      </c>
      <c r="E280" s="52" t="s">
        <v>634</v>
      </c>
      <c r="F280" s="133" t="s">
        <v>374</v>
      </c>
      <c r="G280" s="133" t="s">
        <v>155</v>
      </c>
      <c r="H280" s="101">
        <v>80111600</v>
      </c>
      <c r="I280" s="134">
        <v>1</v>
      </c>
      <c r="J280" s="134">
        <v>11</v>
      </c>
      <c r="K280" s="54">
        <v>0</v>
      </c>
      <c r="L280" s="55">
        <v>77000000</v>
      </c>
      <c r="M280" s="133" t="s">
        <v>516</v>
      </c>
      <c r="N280" s="55" t="s">
        <v>640</v>
      </c>
      <c r="O280" s="52" t="s">
        <v>221</v>
      </c>
      <c r="P280" s="135" t="str">
        <f>IFERROR(VLOOKUP(C280,TD!$B$32:$F$36,2,0)," ")</f>
        <v>O230117</v>
      </c>
      <c r="Q280" s="135" t="str">
        <f>IFERROR(VLOOKUP(C280,TD!$B$32:$F$36,3,0)," ")</f>
        <v>4503</v>
      </c>
      <c r="R280" s="135">
        <f>IFERROR(VLOOKUP(C280,TD!$B$32:$F$36,4,0)," ")</f>
        <v>20240255</v>
      </c>
      <c r="S280" s="52" t="s">
        <v>179</v>
      </c>
      <c r="T280" s="135" t="str">
        <f>IFERROR(VLOOKUP(S280,TD!$J$33:$K$43,2,0)," ")</f>
        <v>Infraestructura Tecnológica   (Sistemas de Información y Tecnologia)</v>
      </c>
      <c r="U280" s="137" t="str">
        <f t="shared" si="16"/>
        <v>11-Infraestructura Tecnológica   (Sistemas de Información y Tecnologia)</v>
      </c>
      <c r="V280" s="52" t="s">
        <v>235</v>
      </c>
      <c r="W280" s="135" t="str">
        <f>IFERROR(VLOOKUP(V280,TD!$N$33:$O$45,2,0)," ")</f>
        <v>"Servicio de monitoreo y seguimiento para la gestión del riesgo"</v>
      </c>
      <c r="X280" s="137" t="str">
        <f t="shared" si="17"/>
        <v>018_"Servicio de monitoreo y seguimiento para la gestión del riesgo"</v>
      </c>
      <c r="Y280" s="137" t="str">
        <f t="shared" si="18"/>
        <v>11-Infraestructura Tecnológica   (Sistemas de Información y Tecnologia) 018_"Servicio de monitoreo y seguimiento para la gestión del riesgo"</v>
      </c>
      <c r="Z280" s="135" t="str">
        <f t="shared" si="19"/>
        <v>O23011745032024025511018</v>
      </c>
      <c r="AA280" s="135" t="str">
        <f>IFERROR(VLOOKUP(Y280,TD!$K$46:$L$64,2,0)," ")</f>
        <v>PM/0131/0111/45030180255</v>
      </c>
      <c r="AB280" s="55" t="s">
        <v>138</v>
      </c>
      <c r="AC280" s="136" t="s">
        <v>204</v>
      </c>
    </row>
    <row r="281" spans="2:29" s="28" customFormat="1" ht="71.5" customHeight="1" x14ac:dyDescent="0.2">
      <c r="B281" s="79">
        <v>20250273</v>
      </c>
      <c r="C281" s="51" t="s">
        <v>209</v>
      </c>
      <c r="D281" s="133" t="s">
        <v>167</v>
      </c>
      <c r="E281" s="52" t="s">
        <v>634</v>
      </c>
      <c r="F281" s="133" t="s">
        <v>374</v>
      </c>
      <c r="G281" s="133" t="s">
        <v>155</v>
      </c>
      <c r="H281" s="101">
        <v>80111600</v>
      </c>
      <c r="I281" s="134">
        <v>1</v>
      </c>
      <c r="J281" s="134">
        <v>11</v>
      </c>
      <c r="K281" s="54">
        <v>0</v>
      </c>
      <c r="L281" s="55">
        <v>77000000</v>
      </c>
      <c r="M281" s="133" t="s">
        <v>516</v>
      </c>
      <c r="N281" s="55" t="s">
        <v>640</v>
      </c>
      <c r="O281" s="52" t="s">
        <v>221</v>
      </c>
      <c r="P281" s="135" t="str">
        <f>IFERROR(VLOOKUP(C281,TD!$B$32:$F$36,2,0)," ")</f>
        <v>O230117</v>
      </c>
      <c r="Q281" s="135" t="str">
        <f>IFERROR(VLOOKUP(C281,TD!$B$32:$F$36,3,0)," ")</f>
        <v>4503</v>
      </c>
      <c r="R281" s="135">
        <f>IFERROR(VLOOKUP(C281,TD!$B$32:$F$36,4,0)," ")</f>
        <v>20240255</v>
      </c>
      <c r="S281" s="52" t="s">
        <v>179</v>
      </c>
      <c r="T281" s="135" t="str">
        <f>IFERROR(VLOOKUP(S281,TD!$J$33:$K$43,2,0)," ")</f>
        <v>Infraestructura Tecnológica   (Sistemas de Información y Tecnologia)</v>
      </c>
      <c r="U281" s="137" t="str">
        <f t="shared" si="16"/>
        <v>11-Infraestructura Tecnológica   (Sistemas de Información y Tecnologia)</v>
      </c>
      <c r="V281" s="52" t="s">
        <v>235</v>
      </c>
      <c r="W281" s="135" t="str">
        <f>IFERROR(VLOOKUP(V281,TD!$N$33:$O$45,2,0)," ")</f>
        <v>"Servicio de monitoreo y seguimiento para la gestión del riesgo"</v>
      </c>
      <c r="X281" s="137" t="str">
        <f t="shared" si="17"/>
        <v>018_"Servicio de monitoreo y seguimiento para la gestión del riesgo"</v>
      </c>
      <c r="Y281" s="137" t="str">
        <f t="shared" si="18"/>
        <v>11-Infraestructura Tecnológica   (Sistemas de Información y Tecnologia) 018_"Servicio de monitoreo y seguimiento para la gestión del riesgo"</v>
      </c>
      <c r="Z281" s="135" t="str">
        <f t="shared" si="19"/>
        <v>O23011745032024025511018</v>
      </c>
      <c r="AA281" s="135" t="str">
        <f>IFERROR(VLOOKUP(Y281,TD!$K$46:$L$64,2,0)," ")</f>
        <v>PM/0131/0111/45030180255</v>
      </c>
      <c r="AB281" s="55" t="s">
        <v>138</v>
      </c>
      <c r="AC281" s="136" t="s">
        <v>204</v>
      </c>
    </row>
    <row r="282" spans="2:29" s="28" customFormat="1" ht="71.5" customHeight="1" x14ac:dyDescent="0.2">
      <c r="B282" s="79">
        <v>20250274</v>
      </c>
      <c r="C282" s="51" t="s">
        <v>209</v>
      </c>
      <c r="D282" s="133" t="s">
        <v>167</v>
      </c>
      <c r="E282" s="52" t="s">
        <v>634</v>
      </c>
      <c r="F282" s="133" t="s">
        <v>374</v>
      </c>
      <c r="G282" s="133" t="s">
        <v>155</v>
      </c>
      <c r="H282" s="101">
        <v>80111600</v>
      </c>
      <c r="I282" s="134">
        <v>1</v>
      </c>
      <c r="J282" s="134">
        <v>11</v>
      </c>
      <c r="K282" s="54">
        <v>0</v>
      </c>
      <c r="L282" s="55">
        <v>77000000</v>
      </c>
      <c r="M282" s="133" t="s">
        <v>516</v>
      </c>
      <c r="N282" s="55" t="s">
        <v>640</v>
      </c>
      <c r="O282" s="52" t="s">
        <v>221</v>
      </c>
      <c r="P282" s="135" t="str">
        <f>IFERROR(VLOOKUP(C282,TD!$B$32:$F$36,2,0)," ")</f>
        <v>O230117</v>
      </c>
      <c r="Q282" s="135" t="str">
        <f>IFERROR(VLOOKUP(C282,TD!$B$32:$F$36,3,0)," ")</f>
        <v>4503</v>
      </c>
      <c r="R282" s="135">
        <f>IFERROR(VLOOKUP(C282,TD!$B$32:$F$36,4,0)," ")</f>
        <v>20240255</v>
      </c>
      <c r="S282" s="52" t="s">
        <v>179</v>
      </c>
      <c r="T282" s="135" t="str">
        <f>IFERROR(VLOOKUP(S282,TD!$J$33:$K$43,2,0)," ")</f>
        <v>Infraestructura Tecnológica   (Sistemas de Información y Tecnologia)</v>
      </c>
      <c r="U282" s="137" t="str">
        <f t="shared" si="16"/>
        <v>11-Infraestructura Tecnológica   (Sistemas de Información y Tecnologia)</v>
      </c>
      <c r="V282" s="52" t="s">
        <v>235</v>
      </c>
      <c r="W282" s="135" t="str">
        <f>IFERROR(VLOOKUP(V282,TD!$N$33:$O$45,2,0)," ")</f>
        <v>"Servicio de monitoreo y seguimiento para la gestión del riesgo"</v>
      </c>
      <c r="X282" s="137" t="str">
        <f t="shared" si="17"/>
        <v>018_"Servicio de monitoreo y seguimiento para la gestión del riesgo"</v>
      </c>
      <c r="Y282" s="137" t="str">
        <f t="shared" si="18"/>
        <v>11-Infraestructura Tecnológica   (Sistemas de Información y Tecnologia) 018_"Servicio de monitoreo y seguimiento para la gestión del riesgo"</v>
      </c>
      <c r="Z282" s="135" t="str">
        <f t="shared" si="19"/>
        <v>O23011745032024025511018</v>
      </c>
      <c r="AA282" s="135" t="str">
        <f>IFERROR(VLOOKUP(Y282,TD!$K$46:$L$64,2,0)," ")</f>
        <v>PM/0131/0111/45030180255</v>
      </c>
      <c r="AB282" s="55" t="s">
        <v>138</v>
      </c>
      <c r="AC282" s="136" t="s">
        <v>204</v>
      </c>
    </row>
    <row r="283" spans="2:29" s="28" customFormat="1" ht="71.5" customHeight="1" x14ac:dyDescent="0.2">
      <c r="B283" s="79">
        <v>20250275</v>
      </c>
      <c r="C283" s="51" t="s">
        <v>209</v>
      </c>
      <c r="D283" s="133" t="s">
        <v>167</v>
      </c>
      <c r="E283" s="52" t="s">
        <v>634</v>
      </c>
      <c r="F283" s="133" t="s">
        <v>373</v>
      </c>
      <c r="G283" s="133" t="s">
        <v>156</v>
      </c>
      <c r="H283" s="101">
        <v>80111600</v>
      </c>
      <c r="I283" s="134">
        <v>1</v>
      </c>
      <c r="J283" s="134">
        <v>11</v>
      </c>
      <c r="K283" s="54">
        <v>0</v>
      </c>
      <c r="L283" s="55">
        <v>44000000</v>
      </c>
      <c r="M283" s="133" t="s">
        <v>516</v>
      </c>
      <c r="N283" s="55" t="s">
        <v>640</v>
      </c>
      <c r="O283" s="52" t="s">
        <v>221</v>
      </c>
      <c r="P283" s="135" t="str">
        <f>IFERROR(VLOOKUP(C283,TD!$B$32:$F$36,2,0)," ")</f>
        <v>O230117</v>
      </c>
      <c r="Q283" s="135" t="str">
        <f>IFERROR(VLOOKUP(C283,TD!$B$32:$F$36,3,0)," ")</f>
        <v>4503</v>
      </c>
      <c r="R283" s="135">
        <f>IFERROR(VLOOKUP(C283,TD!$B$32:$F$36,4,0)," ")</f>
        <v>20240255</v>
      </c>
      <c r="S283" s="52" t="s">
        <v>181</v>
      </c>
      <c r="T283" s="135" t="str">
        <f>IFERROR(VLOOKUP(S283,TD!$J$33:$K$43,2,0)," ")</f>
        <v>Servicio de inspecciones técnicas realizadas</v>
      </c>
      <c r="U283" s="137" t="str">
        <f t="shared" si="16"/>
        <v>06-Servicio de inspecciones técnicas realizadas</v>
      </c>
      <c r="V283" s="52" t="s">
        <v>234</v>
      </c>
      <c r="W283" s="135" t="str">
        <f>IFERROR(VLOOKUP(V283,TD!$N$33:$O$45,2,0)," ")</f>
        <v>Servicio prevención y control de incendios</v>
      </c>
      <c r="X283" s="137" t="str">
        <f t="shared" si="17"/>
        <v>035_Servicio prevención y control de incendios</v>
      </c>
      <c r="Y283" s="137" t="str">
        <f t="shared" si="18"/>
        <v>06-Servicio de inspecciones técnicas realizadas 035_Servicio prevención y control de incendios</v>
      </c>
      <c r="Z283" s="135" t="str">
        <f t="shared" si="19"/>
        <v>O23011745032024025506035</v>
      </c>
      <c r="AA283" s="135" t="str">
        <f>IFERROR(VLOOKUP(Y283,TD!$K$46:$L$64,2,0)," ")</f>
        <v>PM/0131/0106/45030350255</v>
      </c>
      <c r="AB283" s="55" t="s">
        <v>138</v>
      </c>
      <c r="AC283" s="136" t="s">
        <v>204</v>
      </c>
    </row>
    <row r="284" spans="2:29" s="28" customFormat="1" ht="71.5" customHeight="1" x14ac:dyDescent="0.2">
      <c r="B284" s="79">
        <v>20250276</v>
      </c>
      <c r="C284" s="51" t="s">
        <v>209</v>
      </c>
      <c r="D284" s="133" t="s">
        <v>167</v>
      </c>
      <c r="E284" s="52" t="s">
        <v>634</v>
      </c>
      <c r="F284" s="133" t="s">
        <v>373</v>
      </c>
      <c r="G284" s="133" t="s">
        <v>156</v>
      </c>
      <c r="H284" s="101">
        <v>80111600</v>
      </c>
      <c r="I284" s="134">
        <v>1</v>
      </c>
      <c r="J284" s="134">
        <v>11</v>
      </c>
      <c r="K284" s="54">
        <v>0</v>
      </c>
      <c r="L284" s="55">
        <v>44000000</v>
      </c>
      <c r="M284" s="133" t="s">
        <v>516</v>
      </c>
      <c r="N284" s="55" t="s">
        <v>640</v>
      </c>
      <c r="O284" s="52" t="s">
        <v>221</v>
      </c>
      <c r="P284" s="135" t="str">
        <f>IFERROR(VLOOKUP(C284,TD!$B$32:$F$36,2,0)," ")</f>
        <v>O230117</v>
      </c>
      <c r="Q284" s="135" t="str">
        <f>IFERROR(VLOOKUP(C284,TD!$B$32:$F$36,3,0)," ")</f>
        <v>4503</v>
      </c>
      <c r="R284" s="135">
        <f>IFERROR(VLOOKUP(C284,TD!$B$32:$F$36,4,0)," ")</f>
        <v>20240255</v>
      </c>
      <c r="S284" s="52" t="s">
        <v>181</v>
      </c>
      <c r="T284" s="135" t="str">
        <f>IFERROR(VLOOKUP(S284,TD!$J$33:$K$43,2,0)," ")</f>
        <v>Servicio de inspecciones técnicas realizadas</v>
      </c>
      <c r="U284" s="137" t="str">
        <f t="shared" si="16"/>
        <v>06-Servicio de inspecciones técnicas realizadas</v>
      </c>
      <c r="V284" s="52" t="s">
        <v>234</v>
      </c>
      <c r="W284" s="135" t="str">
        <f>IFERROR(VLOOKUP(V284,TD!$N$33:$O$45,2,0)," ")</f>
        <v>Servicio prevención y control de incendios</v>
      </c>
      <c r="X284" s="137" t="str">
        <f t="shared" si="17"/>
        <v>035_Servicio prevención y control de incendios</v>
      </c>
      <c r="Y284" s="137" t="str">
        <f t="shared" si="18"/>
        <v>06-Servicio de inspecciones técnicas realizadas 035_Servicio prevención y control de incendios</v>
      </c>
      <c r="Z284" s="135" t="str">
        <f t="shared" si="19"/>
        <v>O23011745032024025506035</v>
      </c>
      <c r="AA284" s="135" t="str">
        <f>IFERROR(VLOOKUP(Y284,TD!$K$46:$L$64,2,0)," ")</f>
        <v>PM/0131/0106/45030350255</v>
      </c>
      <c r="AB284" s="55" t="s">
        <v>138</v>
      </c>
      <c r="AC284" s="136" t="s">
        <v>204</v>
      </c>
    </row>
    <row r="285" spans="2:29" s="28" customFormat="1" ht="71.5" customHeight="1" x14ac:dyDescent="0.2">
      <c r="B285" s="79">
        <v>20250277</v>
      </c>
      <c r="C285" s="51" t="s">
        <v>209</v>
      </c>
      <c r="D285" s="133" t="s">
        <v>167</v>
      </c>
      <c r="E285" s="52" t="s">
        <v>634</v>
      </c>
      <c r="F285" s="133" t="s">
        <v>373</v>
      </c>
      <c r="G285" s="133" t="s">
        <v>156</v>
      </c>
      <c r="H285" s="100">
        <v>80111600</v>
      </c>
      <c r="I285" s="134">
        <v>1</v>
      </c>
      <c r="J285" s="134">
        <v>11</v>
      </c>
      <c r="K285" s="54">
        <v>0</v>
      </c>
      <c r="L285" s="55">
        <v>44000000</v>
      </c>
      <c r="M285" s="133" t="s">
        <v>516</v>
      </c>
      <c r="N285" s="55" t="s">
        <v>640</v>
      </c>
      <c r="O285" s="52" t="s">
        <v>221</v>
      </c>
      <c r="P285" s="135" t="str">
        <f>IFERROR(VLOOKUP(C285,TD!$B$32:$F$36,2,0)," ")</f>
        <v>O230117</v>
      </c>
      <c r="Q285" s="135" t="str">
        <f>IFERROR(VLOOKUP(C285,TD!$B$32:$F$36,3,0)," ")</f>
        <v>4503</v>
      </c>
      <c r="R285" s="135">
        <f>IFERROR(VLOOKUP(C285,TD!$B$32:$F$36,4,0)," ")</f>
        <v>20240255</v>
      </c>
      <c r="S285" s="52" t="s">
        <v>181</v>
      </c>
      <c r="T285" s="135" t="str">
        <f>IFERROR(VLOOKUP(S285,TD!$J$33:$K$43,2,0)," ")</f>
        <v>Servicio de inspecciones técnicas realizadas</v>
      </c>
      <c r="U285" s="137" t="str">
        <f t="shared" si="16"/>
        <v>06-Servicio de inspecciones técnicas realizadas</v>
      </c>
      <c r="V285" s="52" t="s">
        <v>234</v>
      </c>
      <c r="W285" s="135" t="str">
        <f>IFERROR(VLOOKUP(V285,TD!$N$33:$O$45,2,0)," ")</f>
        <v>Servicio prevención y control de incendios</v>
      </c>
      <c r="X285" s="137" t="str">
        <f t="shared" si="17"/>
        <v>035_Servicio prevención y control de incendios</v>
      </c>
      <c r="Y285" s="137" t="str">
        <f t="shared" si="18"/>
        <v>06-Servicio de inspecciones técnicas realizadas 035_Servicio prevención y control de incendios</v>
      </c>
      <c r="Z285" s="135" t="str">
        <f t="shared" si="19"/>
        <v>O23011745032024025506035</v>
      </c>
      <c r="AA285" s="135" t="str">
        <f>IFERROR(VLOOKUP(Y285,TD!$K$46:$L$64,2,0)," ")</f>
        <v>PM/0131/0106/45030350255</v>
      </c>
      <c r="AB285" s="55" t="s">
        <v>138</v>
      </c>
      <c r="AC285" s="136" t="s">
        <v>204</v>
      </c>
    </row>
    <row r="286" spans="2:29" s="28" customFormat="1" ht="71.5" customHeight="1" x14ac:dyDescent="0.2">
      <c r="B286" s="79">
        <v>20250278</v>
      </c>
      <c r="C286" s="51" t="s">
        <v>209</v>
      </c>
      <c r="D286" s="133" t="s">
        <v>167</v>
      </c>
      <c r="E286" s="52" t="s">
        <v>634</v>
      </c>
      <c r="F286" s="133" t="s">
        <v>373</v>
      </c>
      <c r="G286" s="133" t="s">
        <v>156</v>
      </c>
      <c r="H286" s="100">
        <v>80111600</v>
      </c>
      <c r="I286" s="134">
        <v>1</v>
      </c>
      <c r="J286" s="134">
        <v>11</v>
      </c>
      <c r="K286" s="54">
        <v>0</v>
      </c>
      <c r="L286" s="55">
        <v>44000000</v>
      </c>
      <c r="M286" s="133" t="s">
        <v>516</v>
      </c>
      <c r="N286" s="55" t="s">
        <v>640</v>
      </c>
      <c r="O286" s="52" t="s">
        <v>221</v>
      </c>
      <c r="P286" s="135" t="str">
        <f>IFERROR(VLOOKUP(C286,TD!$B$32:$F$36,2,0)," ")</f>
        <v>O230117</v>
      </c>
      <c r="Q286" s="135" t="str">
        <f>IFERROR(VLOOKUP(C286,TD!$B$32:$F$36,3,0)," ")</f>
        <v>4503</v>
      </c>
      <c r="R286" s="135">
        <f>IFERROR(VLOOKUP(C286,TD!$B$32:$F$36,4,0)," ")</f>
        <v>20240255</v>
      </c>
      <c r="S286" s="52" t="s">
        <v>181</v>
      </c>
      <c r="T286" s="135" t="str">
        <f>IFERROR(VLOOKUP(S286,TD!$J$33:$K$43,2,0)," ")</f>
        <v>Servicio de inspecciones técnicas realizadas</v>
      </c>
      <c r="U286" s="137" t="str">
        <f t="shared" si="16"/>
        <v>06-Servicio de inspecciones técnicas realizadas</v>
      </c>
      <c r="V286" s="52" t="s">
        <v>234</v>
      </c>
      <c r="W286" s="135" t="str">
        <f>IFERROR(VLOOKUP(V286,TD!$N$33:$O$45,2,0)," ")</f>
        <v>Servicio prevención y control de incendios</v>
      </c>
      <c r="X286" s="137" t="str">
        <f t="shared" si="17"/>
        <v>035_Servicio prevención y control de incendios</v>
      </c>
      <c r="Y286" s="137" t="str">
        <f t="shared" si="18"/>
        <v>06-Servicio de inspecciones técnicas realizadas 035_Servicio prevención y control de incendios</v>
      </c>
      <c r="Z286" s="135" t="str">
        <f t="shared" si="19"/>
        <v>O23011745032024025506035</v>
      </c>
      <c r="AA286" s="135" t="str">
        <f>IFERROR(VLOOKUP(Y286,TD!$K$46:$L$64,2,0)," ")</f>
        <v>PM/0131/0106/45030350255</v>
      </c>
      <c r="AB286" s="55" t="s">
        <v>138</v>
      </c>
      <c r="AC286" s="136" t="s">
        <v>204</v>
      </c>
    </row>
    <row r="287" spans="2:29" s="28" customFormat="1" ht="71.5" customHeight="1" x14ac:dyDescent="0.2">
      <c r="B287" s="79">
        <v>20250279</v>
      </c>
      <c r="C287" s="51" t="s">
        <v>209</v>
      </c>
      <c r="D287" s="133" t="s">
        <v>167</v>
      </c>
      <c r="E287" s="52" t="s">
        <v>634</v>
      </c>
      <c r="F287" s="133" t="s">
        <v>373</v>
      </c>
      <c r="G287" s="133" t="s">
        <v>156</v>
      </c>
      <c r="H287" s="100">
        <v>80111600</v>
      </c>
      <c r="I287" s="134">
        <v>1</v>
      </c>
      <c r="J287" s="134">
        <v>11</v>
      </c>
      <c r="K287" s="54">
        <v>0</v>
      </c>
      <c r="L287" s="55">
        <v>44000000</v>
      </c>
      <c r="M287" s="133" t="s">
        <v>516</v>
      </c>
      <c r="N287" s="55" t="s">
        <v>640</v>
      </c>
      <c r="O287" s="52" t="s">
        <v>221</v>
      </c>
      <c r="P287" s="135" t="str">
        <f>IFERROR(VLOOKUP(C287,TD!$B$32:$F$36,2,0)," ")</f>
        <v>O230117</v>
      </c>
      <c r="Q287" s="135" t="str">
        <f>IFERROR(VLOOKUP(C287,TD!$B$32:$F$36,3,0)," ")</f>
        <v>4503</v>
      </c>
      <c r="R287" s="135">
        <f>IFERROR(VLOOKUP(C287,TD!$B$32:$F$36,4,0)," ")</f>
        <v>20240255</v>
      </c>
      <c r="S287" s="52" t="s">
        <v>181</v>
      </c>
      <c r="T287" s="135" t="str">
        <f>IFERROR(VLOOKUP(S287,TD!$J$33:$K$43,2,0)," ")</f>
        <v>Servicio de inspecciones técnicas realizadas</v>
      </c>
      <c r="U287" s="137" t="str">
        <f t="shared" si="16"/>
        <v>06-Servicio de inspecciones técnicas realizadas</v>
      </c>
      <c r="V287" s="52" t="s">
        <v>234</v>
      </c>
      <c r="W287" s="135" t="str">
        <f>IFERROR(VLOOKUP(V287,TD!$N$33:$O$45,2,0)," ")</f>
        <v>Servicio prevención y control de incendios</v>
      </c>
      <c r="X287" s="137" t="str">
        <f t="shared" si="17"/>
        <v>035_Servicio prevención y control de incendios</v>
      </c>
      <c r="Y287" s="137" t="str">
        <f t="shared" si="18"/>
        <v>06-Servicio de inspecciones técnicas realizadas 035_Servicio prevención y control de incendios</v>
      </c>
      <c r="Z287" s="135" t="str">
        <f t="shared" si="19"/>
        <v>O23011745032024025506035</v>
      </c>
      <c r="AA287" s="135" t="str">
        <f>IFERROR(VLOOKUP(Y287,TD!$K$46:$L$64,2,0)," ")</f>
        <v>PM/0131/0106/45030350255</v>
      </c>
      <c r="AB287" s="55" t="s">
        <v>138</v>
      </c>
      <c r="AC287" s="136" t="s">
        <v>204</v>
      </c>
    </row>
    <row r="288" spans="2:29" s="28" customFormat="1" ht="71.5" customHeight="1" x14ac:dyDescent="0.2">
      <c r="B288" s="79">
        <v>20250280</v>
      </c>
      <c r="C288" s="51" t="s">
        <v>209</v>
      </c>
      <c r="D288" s="133" t="s">
        <v>167</v>
      </c>
      <c r="E288" s="52" t="s">
        <v>634</v>
      </c>
      <c r="F288" s="133" t="s">
        <v>373</v>
      </c>
      <c r="G288" s="133" t="s">
        <v>156</v>
      </c>
      <c r="H288" s="100">
        <v>80111600</v>
      </c>
      <c r="I288" s="134">
        <v>1</v>
      </c>
      <c r="J288" s="134">
        <v>11</v>
      </c>
      <c r="K288" s="54">
        <v>0</v>
      </c>
      <c r="L288" s="55">
        <v>44000000</v>
      </c>
      <c r="M288" s="133" t="s">
        <v>516</v>
      </c>
      <c r="N288" s="55" t="s">
        <v>640</v>
      </c>
      <c r="O288" s="52" t="s">
        <v>221</v>
      </c>
      <c r="P288" s="135" t="str">
        <f>IFERROR(VLOOKUP(C288,TD!$B$32:$F$36,2,0)," ")</f>
        <v>O230117</v>
      </c>
      <c r="Q288" s="135" t="str">
        <f>IFERROR(VLOOKUP(C288,TD!$B$32:$F$36,3,0)," ")</f>
        <v>4503</v>
      </c>
      <c r="R288" s="135">
        <f>IFERROR(VLOOKUP(C288,TD!$B$32:$F$36,4,0)," ")</f>
        <v>20240255</v>
      </c>
      <c r="S288" s="52" t="s">
        <v>181</v>
      </c>
      <c r="T288" s="135" t="str">
        <f>IFERROR(VLOOKUP(S288,TD!$J$33:$K$43,2,0)," ")</f>
        <v>Servicio de inspecciones técnicas realizadas</v>
      </c>
      <c r="U288" s="137" t="str">
        <f t="shared" si="16"/>
        <v>06-Servicio de inspecciones técnicas realizadas</v>
      </c>
      <c r="V288" s="52" t="s">
        <v>234</v>
      </c>
      <c r="W288" s="135" t="str">
        <f>IFERROR(VLOOKUP(V288,TD!$N$33:$O$45,2,0)," ")</f>
        <v>Servicio prevención y control de incendios</v>
      </c>
      <c r="X288" s="137" t="str">
        <f t="shared" si="17"/>
        <v>035_Servicio prevención y control de incendios</v>
      </c>
      <c r="Y288" s="137" t="str">
        <f t="shared" si="18"/>
        <v>06-Servicio de inspecciones técnicas realizadas 035_Servicio prevención y control de incendios</v>
      </c>
      <c r="Z288" s="135" t="str">
        <f t="shared" si="19"/>
        <v>O23011745032024025506035</v>
      </c>
      <c r="AA288" s="135" t="str">
        <f>IFERROR(VLOOKUP(Y288,TD!$K$46:$L$64,2,0)," ")</f>
        <v>PM/0131/0106/45030350255</v>
      </c>
      <c r="AB288" s="55" t="s">
        <v>138</v>
      </c>
      <c r="AC288" s="136" t="s">
        <v>204</v>
      </c>
    </row>
    <row r="289" spans="2:29" s="28" customFormat="1" ht="71.5" customHeight="1" x14ac:dyDescent="0.2">
      <c r="B289" s="79">
        <v>20250281</v>
      </c>
      <c r="C289" s="51" t="s">
        <v>209</v>
      </c>
      <c r="D289" s="133" t="s">
        <v>167</v>
      </c>
      <c r="E289" s="52" t="s">
        <v>634</v>
      </c>
      <c r="F289" s="133" t="s">
        <v>373</v>
      </c>
      <c r="G289" s="133" t="s">
        <v>156</v>
      </c>
      <c r="H289" s="100">
        <v>80111600</v>
      </c>
      <c r="I289" s="134">
        <v>1</v>
      </c>
      <c r="J289" s="134">
        <v>11</v>
      </c>
      <c r="K289" s="54">
        <v>0</v>
      </c>
      <c r="L289" s="55">
        <v>44000000</v>
      </c>
      <c r="M289" s="133" t="s">
        <v>516</v>
      </c>
      <c r="N289" s="55" t="s">
        <v>640</v>
      </c>
      <c r="O289" s="52" t="s">
        <v>221</v>
      </c>
      <c r="P289" s="135" t="str">
        <f>IFERROR(VLOOKUP(C289,TD!$B$32:$F$36,2,0)," ")</f>
        <v>O230117</v>
      </c>
      <c r="Q289" s="135" t="str">
        <f>IFERROR(VLOOKUP(C289,TD!$B$32:$F$36,3,0)," ")</f>
        <v>4503</v>
      </c>
      <c r="R289" s="135">
        <f>IFERROR(VLOOKUP(C289,TD!$B$32:$F$36,4,0)," ")</f>
        <v>20240255</v>
      </c>
      <c r="S289" s="52" t="s">
        <v>181</v>
      </c>
      <c r="T289" s="135" t="str">
        <f>IFERROR(VLOOKUP(S289,TD!$J$33:$K$43,2,0)," ")</f>
        <v>Servicio de inspecciones técnicas realizadas</v>
      </c>
      <c r="U289" s="137" t="str">
        <f t="shared" si="16"/>
        <v>06-Servicio de inspecciones técnicas realizadas</v>
      </c>
      <c r="V289" s="52" t="s">
        <v>234</v>
      </c>
      <c r="W289" s="135" t="str">
        <f>IFERROR(VLOOKUP(V289,TD!$N$33:$O$45,2,0)," ")</f>
        <v>Servicio prevención y control de incendios</v>
      </c>
      <c r="X289" s="137" t="str">
        <f t="shared" si="17"/>
        <v>035_Servicio prevención y control de incendios</v>
      </c>
      <c r="Y289" s="137" t="str">
        <f t="shared" si="18"/>
        <v>06-Servicio de inspecciones técnicas realizadas 035_Servicio prevención y control de incendios</v>
      </c>
      <c r="Z289" s="135" t="str">
        <f t="shared" si="19"/>
        <v>O23011745032024025506035</v>
      </c>
      <c r="AA289" s="135" t="str">
        <f>IFERROR(VLOOKUP(Y289,TD!$K$46:$L$64,2,0)," ")</f>
        <v>PM/0131/0106/45030350255</v>
      </c>
      <c r="AB289" s="55" t="s">
        <v>138</v>
      </c>
      <c r="AC289" s="136" t="s">
        <v>204</v>
      </c>
    </row>
    <row r="290" spans="2:29" s="28" customFormat="1" ht="71.5" customHeight="1" x14ac:dyDescent="0.2">
      <c r="B290" s="79">
        <v>20250282</v>
      </c>
      <c r="C290" s="51" t="s">
        <v>209</v>
      </c>
      <c r="D290" s="133" t="s">
        <v>167</v>
      </c>
      <c r="E290" s="52" t="s">
        <v>634</v>
      </c>
      <c r="F290" s="133" t="s">
        <v>373</v>
      </c>
      <c r="G290" s="133" t="s">
        <v>156</v>
      </c>
      <c r="H290" s="101">
        <v>80111600</v>
      </c>
      <c r="I290" s="134">
        <v>1</v>
      </c>
      <c r="J290" s="134">
        <v>11</v>
      </c>
      <c r="K290" s="54">
        <v>0</v>
      </c>
      <c r="L290" s="55">
        <v>44000000</v>
      </c>
      <c r="M290" s="133" t="s">
        <v>516</v>
      </c>
      <c r="N290" s="55" t="s">
        <v>640</v>
      </c>
      <c r="O290" s="52" t="s">
        <v>221</v>
      </c>
      <c r="P290" s="135" t="str">
        <f>IFERROR(VLOOKUP(C290,TD!$B$32:$F$36,2,0)," ")</f>
        <v>O230117</v>
      </c>
      <c r="Q290" s="135" t="str">
        <f>IFERROR(VLOOKUP(C290,TD!$B$32:$F$36,3,0)," ")</f>
        <v>4503</v>
      </c>
      <c r="R290" s="135">
        <f>IFERROR(VLOOKUP(C290,TD!$B$32:$F$36,4,0)," ")</f>
        <v>20240255</v>
      </c>
      <c r="S290" s="52" t="s">
        <v>181</v>
      </c>
      <c r="T290" s="135" t="str">
        <f>IFERROR(VLOOKUP(S290,TD!$J$33:$K$43,2,0)," ")</f>
        <v>Servicio de inspecciones técnicas realizadas</v>
      </c>
      <c r="U290" s="137" t="str">
        <f t="shared" si="16"/>
        <v>06-Servicio de inspecciones técnicas realizadas</v>
      </c>
      <c r="V290" s="52" t="s">
        <v>234</v>
      </c>
      <c r="W290" s="135" t="str">
        <f>IFERROR(VLOOKUP(V290,TD!$N$33:$O$45,2,0)," ")</f>
        <v>Servicio prevención y control de incendios</v>
      </c>
      <c r="X290" s="137" t="str">
        <f t="shared" si="17"/>
        <v>035_Servicio prevención y control de incendios</v>
      </c>
      <c r="Y290" s="137" t="str">
        <f t="shared" si="18"/>
        <v>06-Servicio de inspecciones técnicas realizadas 035_Servicio prevención y control de incendios</v>
      </c>
      <c r="Z290" s="135" t="str">
        <f t="shared" si="19"/>
        <v>O23011745032024025506035</v>
      </c>
      <c r="AA290" s="135" t="str">
        <f>IFERROR(VLOOKUP(Y290,TD!$K$46:$L$64,2,0)," ")</f>
        <v>PM/0131/0106/45030350255</v>
      </c>
      <c r="AB290" s="55" t="s">
        <v>138</v>
      </c>
      <c r="AC290" s="136" t="s">
        <v>204</v>
      </c>
    </row>
    <row r="291" spans="2:29" s="28" customFormat="1" ht="71.5" customHeight="1" x14ac:dyDescent="0.2">
      <c r="B291" s="79">
        <v>20250283</v>
      </c>
      <c r="C291" s="51" t="s">
        <v>209</v>
      </c>
      <c r="D291" s="133" t="s">
        <v>167</v>
      </c>
      <c r="E291" s="52" t="s">
        <v>634</v>
      </c>
      <c r="F291" s="133" t="s">
        <v>373</v>
      </c>
      <c r="G291" s="133" t="s">
        <v>156</v>
      </c>
      <c r="H291" s="101">
        <v>80111600</v>
      </c>
      <c r="I291" s="134">
        <v>1</v>
      </c>
      <c r="J291" s="134">
        <v>11</v>
      </c>
      <c r="K291" s="54">
        <v>0</v>
      </c>
      <c r="L291" s="55">
        <v>44000000</v>
      </c>
      <c r="M291" s="133" t="s">
        <v>516</v>
      </c>
      <c r="N291" s="55" t="s">
        <v>640</v>
      </c>
      <c r="O291" s="52" t="s">
        <v>221</v>
      </c>
      <c r="P291" s="135" t="str">
        <f>IFERROR(VLOOKUP(C291,TD!$B$32:$F$36,2,0)," ")</f>
        <v>O230117</v>
      </c>
      <c r="Q291" s="135" t="str">
        <f>IFERROR(VLOOKUP(C291,TD!$B$32:$F$36,3,0)," ")</f>
        <v>4503</v>
      </c>
      <c r="R291" s="135">
        <f>IFERROR(VLOOKUP(C291,TD!$B$32:$F$36,4,0)," ")</f>
        <v>20240255</v>
      </c>
      <c r="S291" s="52" t="s">
        <v>181</v>
      </c>
      <c r="T291" s="135" t="str">
        <f>IFERROR(VLOOKUP(S291,TD!$J$33:$K$43,2,0)," ")</f>
        <v>Servicio de inspecciones técnicas realizadas</v>
      </c>
      <c r="U291" s="137" t="str">
        <f t="shared" si="16"/>
        <v>06-Servicio de inspecciones técnicas realizadas</v>
      </c>
      <c r="V291" s="52" t="s">
        <v>234</v>
      </c>
      <c r="W291" s="135" t="str">
        <f>IFERROR(VLOOKUP(V291,TD!$N$33:$O$45,2,0)," ")</f>
        <v>Servicio prevención y control de incendios</v>
      </c>
      <c r="X291" s="137" t="str">
        <f t="shared" si="17"/>
        <v>035_Servicio prevención y control de incendios</v>
      </c>
      <c r="Y291" s="137" t="str">
        <f t="shared" si="18"/>
        <v>06-Servicio de inspecciones técnicas realizadas 035_Servicio prevención y control de incendios</v>
      </c>
      <c r="Z291" s="135" t="str">
        <f t="shared" si="19"/>
        <v>O23011745032024025506035</v>
      </c>
      <c r="AA291" s="135" t="str">
        <f>IFERROR(VLOOKUP(Y291,TD!$K$46:$L$64,2,0)," ")</f>
        <v>PM/0131/0106/45030350255</v>
      </c>
      <c r="AB291" s="55" t="s">
        <v>138</v>
      </c>
      <c r="AC291" s="136" t="s">
        <v>204</v>
      </c>
    </row>
    <row r="292" spans="2:29" s="28" customFormat="1" ht="71.5" customHeight="1" x14ac:dyDescent="0.2">
      <c r="B292" s="79">
        <v>20250284</v>
      </c>
      <c r="C292" s="51" t="s">
        <v>209</v>
      </c>
      <c r="D292" s="133" t="s">
        <v>167</v>
      </c>
      <c r="E292" s="52" t="s">
        <v>634</v>
      </c>
      <c r="F292" s="133" t="s">
        <v>373</v>
      </c>
      <c r="G292" s="133" t="s">
        <v>156</v>
      </c>
      <c r="H292" s="101">
        <v>80111600</v>
      </c>
      <c r="I292" s="134">
        <v>1</v>
      </c>
      <c r="J292" s="134">
        <v>11</v>
      </c>
      <c r="K292" s="54">
        <v>0</v>
      </c>
      <c r="L292" s="55">
        <v>44000000</v>
      </c>
      <c r="M292" s="133" t="s">
        <v>516</v>
      </c>
      <c r="N292" s="55" t="s">
        <v>640</v>
      </c>
      <c r="O292" s="52" t="s">
        <v>221</v>
      </c>
      <c r="P292" s="135" t="str">
        <f>IFERROR(VLOOKUP(C292,TD!$B$32:$F$36,2,0)," ")</f>
        <v>O230117</v>
      </c>
      <c r="Q292" s="135" t="str">
        <f>IFERROR(VLOOKUP(C292,TD!$B$32:$F$36,3,0)," ")</f>
        <v>4503</v>
      </c>
      <c r="R292" s="135">
        <f>IFERROR(VLOOKUP(C292,TD!$B$32:$F$36,4,0)," ")</f>
        <v>20240255</v>
      </c>
      <c r="S292" s="52" t="s">
        <v>181</v>
      </c>
      <c r="T292" s="135" t="str">
        <f>IFERROR(VLOOKUP(S292,TD!$J$33:$K$43,2,0)," ")</f>
        <v>Servicio de inspecciones técnicas realizadas</v>
      </c>
      <c r="U292" s="137" t="str">
        <f t="shared" si="16"/>
        <v>06-Servicio de inspecciones técnicas realizadas</v>
      </c>
      <c r="V292" s="52" t="s">
        <v>234</v>
      </c>
      <c r="W292" s="135" t="str">
        <f>IFERROR(VLOOKUP(V292,TD!$N$33:$O$45,2,0)," ")</f>
        <v>Servicio prevención y control de incendios</v>
      </c>
      <c r="X292" s="137" t="str">
        <f t="shared" si="17"/>
        <v>035_Servicio prevención y control de incendios</v>
      </c>
      <c r="Y292" s="137" t="str">
        <f t="shared" si="18"/>
        <v>06-Servicio de inspecciones técnicas realizadas 035_Servicio prevención y control de incendios</v>
      </c>
      <c r="Z292" s="135" t="str">
        <f t="shared" si="19"/>
        <v>O23011745032024025506035</v>
      </c>
      <c r="AA292" s="135" t="str">
        <f>IFERROR(VLOOKUP(Y292,TD!$K$46:$L$64,2,0)," ")</f>
        <v>PM/0131/0106/45030350255</v>
      </c>
      <c r="AB292" s="55" t="s">
        <v>138</v>
      </c>
      <c r="AC292" s="136" t="s">
        <v>204</v>
      </c>
    </row>
    <row r="293" spans="2:29" s="28" customFormat="1" ht="71.5" customHeight="1" x14ac:dyDescent="0.2">
      <c r="B293" s="79">
        <v>20250285</v>
      </c>
      <c r="C293" s="51" t="s">
        <v>209</v>
      </c>
      <c r="D293" s="133" t="s">
        <v>167</v>
      </c>
      <c r="E293" s="52" t="s">
        <v>634</v>
      </c>
      <c r="F293" s="133" t="s">
        <v>373</v>
      </c>
      <c r="G293" s="133" t="s">
        <v>156</v>
      </c>
      <c r="H293" s="100">
        <v>80111600</v>
      </c>
      <c r="I293" s="134">
        <v>1</v>
      </c>
      <c r="J293" s="134">
        <v>11</v>
      </c>
      <c r="K293" s="54">
        <v>0</v>
      </c>
      <c r="L293" s="55">
        <v>44000000</v>
      </c>
      <c r="M293" s="133" t="s">
        <v>516</v>
      </c>
      <c r="N293" s="55" t="s">
        <v>640</v>
      </c>
      <c r="O293" s="52" t="s">
        <v>221</v>
      </c>
      <c r="P293" s="135" t="str">
        <f>IFERROR(VLOOKUP(C293,TD!$B$32:$F$36,2,0)," ")</f>
        <v>O230117</v>
      </c>
      <c r="Q293" s="135" t="str">
        <f>IFERROR(VLOOKUP(C293,TD!$B$32:$F$36,3,0)," ")</f>
        <v>4503</v>
      </c>
      <c r="R293" s="135">
        <f>IFERROR(VLOOKUP(C293,TD!$B$32:$F$36,4,0)," ")</f>
        <v>20240255</v>
      </c>
      <c r="S293" s="52" t="s">
        <v>181</v>
      </c>
      <c r="T293" s="135" t="str">
        <f>IFERROR(VLOOKUP(S293,TD!$J$33:$K$43,2,0)," ")</f>
        <v>Servicio de inspecciones técnicas realizadas</v>
      </c>
      <c r="U293" s="137" t="str">
        <f t="shared" si="16"/>
        <v>06-Servicio de inspecciones técnicas realizadas</v>
      </c>
      <c r="V293" s="52" t="s">
        <v>234</v>
      </c>
      <c r="W293" s="135" t="str">
        <f>IFERROR(VLOOKUP(V293,TD!$N$33:$O$45,2,0)," ")</f>
        <v>Servicio prevención y control de incendios</v>
      </c>
      <c r="X293" s="137" t="str">
        <f t="shared" si="17"/>
        <v>035_Servicio prevención y control de incendios</v>
      </c>
      <c r="Y293" s="137" t="str">
        <f t="shared" si="18"/>
        <v>06-Servicio de inspecciones técnicas realizadas 035_Servicio prevención y control de incendios</v>
      </c>
      <c r="Z293" s="135" t="str">
        <f t="shared" si="19"/>
        <v>O23011745032024025506035</v>
      </c>
      <c r="AA293" s="135" t="str">
        <f>IFERROR(VLOOKUP(Y293,TD!$K$46:$L$64,2,0)," ")</f>
        <v>PM/0131/0106/45030350255</v>
      </c>
      <c r="AB293" s="55" t="s">
        <v>138</v>
      </c>
      <c r="AC293" s="136" t="s">
        <v>204</v>
      </c>
    </row>
    <row r="294" spans="2:29" s="28" customFormat="1" ht="71.5" customHeight="1" x14ac:dyDescent="0.2">
      <c r="B294" s="79">
        <v>20250286</v>
      </c>
      <c r="C294" s="51" t="s">
        <v>209</v>
      </c>
      <c r="D294" s="133" t="s">
        <v>167</v>
      </c>
      <c r="E294" s="52" t="s">
        <v>634</v>
      </c>
      <c r="F294" s="133" t="s">
        <v>373</v>
      </c>
      <c r="G294" s="133" t="s">
        <v>156</v>
      </c>
      <c r="H294" s="100">
        <v>80111600</v>
      </c>
      <c r="I294" s="134">
        <v>1</v>
      </c>
      <c r="J294" s="134">
        <v>11</v>
      </c>
      <c r="K294" s="54">
        <v>0</v>
      </c>
      <c r="L294" s="55">
        <v>44000000</v>
      </c>
      <c r="M294" s="133" t="s">
        <v>516</v>
      </c>
      <c r="N294" s="55" t="s">
        <v>640</v>
      </c>
      <c r="O294" s="52" t="s">
        <v>221</v>
      </c>
      <c r="P294" s="135" t="str">
        <f>IFERROR(VLOOKUP(C294,TD!$B$32:$F$36,2,0)," ")</f>
        <v>O230117</v>
      </c>
      <c r="Q294" s="135" t="str">
        <f>IFERROR(VLOOKUP(C294,TD!$B$32:$F$36,3,0)," ")</f>
        <v>4503</v>
      </c>
      <c r="R294" s="135">
        <f>IFERROR(VLOOKUP(C294,TD!$B$32:$F$36,4,0)," ")</f>
        <v>20240255</v>
      </c>
      <c r="S294" s="52" t="s">
        <v>181</v>
      </c>
      <c r="T294" s="135" t="str">
        <f>IFERROR(VLOOKUP(S294,TD!$J$33:$K$43,2,0)," ")</f>
        <v>Servicio de inspecciones técnicas realizadas</v>
      </c>
      <c r="U294" s="137" t="str">
        <f t="shared" si="16"/>
        <v>06-Servicio de inspecciones técnicas realizadas</v>
      </c>
      <c r="V294" s="52" t="s">
        <v>234</v>
      </c>
      <c r="W294" s="135" t="str">
        <f>IFERROR(VLOOKUP(V294,TD!$N$33:$O$45,2,0)," ")</f>
        <v>Servicio prevención y control de incendios</v>
      </c>
      <c r="X294" s="137" t="str">
        <f t="shared" si="17"/>
        <v>035_Servicio prevención y control de incendios</v>
      </c>
      <c r="Y294" s="137" t="str">
        <f t="shared" si="18"/>
        <v>06-Servicio de inspecciones técnicas realizadas 035_Servicio prevención y control de incendios</v>
      </c>
      <c r="Z294" s="135" t="str">
        <f t="shared" si="19"/>
        <v>O23011745032024025506035</v>
      </c>
      <c r="AA294" s="135" t="str">
        <f>IFERROR(VLOOKUP(Y294,TD!$K$46:$L$64,2,0)," ")</f>
        <v>PM/0131/0106/45030350255</v>
      </c>
      <c r="AB294" s="55" t="s">
        <v>138</v>
      </c>
      <c r="AC294" s="136" t="s">
        <v>204</v>
      </c>
    </row>
    <row r="295" spans="2:29" s="28" customFormat="1" ht="71.5" customHeight="1" x14ac:dyDescent="0.2">
      <c r="B295" s="79">
        <v>20250287</v>
      </c>
      <c r="C295" s="51" t="s">
        <v>209</v>
      </c>
      <c r="D295" s="133" t="s">
        <v>167</v>
      </c>
      <c r="E295" s="52" t="s">
        <v>634</v>
      </c>
      <c r="F295" s="133" t="s">
        <v>659</v>
      </c>
      <c r="G295" s="133" t="s">
        <v>155</v>
      </c>
      <c r="H295" s="100">
        <v>80111600</v>
      </c>
      <c r="I295" s="134">
        <v>1</v>
      </c>
      <c r="J295" s="134">
        <v>11</v>
      </c>
      <c r="K295" s="54">
        <v>0</v>
      </c>
      <c r="L295" s="55">
        <v>77000000</v>
      </c>
      <c r="M295" s="133" t="s">
        <v>516</v>
      </c>
      <c r="N295" s="55" t="s">
        <v>640</v>
      </c>
      <c r="O295" s="52" t="s">
        <v>221</v>
      </c>
      <c r="P295" s="135" t="str">
        <f>IFERROR(VLOOKUP(C295,TD!$B$32:$F$36,2,0)," ")</f>
        <v>O230117</v>
      </c>
      <c r="Q295" s="135" t="str">
        <f>IFERROR(VLOOKUP(C295,TD!$B$32:$F$36,3,0)," ")</f>
        <v>4503</v>
      </c>
      <c r="R295" s="135">
        <f>IFERROR(VLOOKUP(C295,TD!$B$32:$F$36,4,0)," ")</f>
        <v>20240255</v>
      </c>
      <c r="S295" s="52" t="s">
        <v>177</v>
      </c>
      <c r="T295" s="135" t="str">
        <f>IFERROR(VLOOKUP(S295,TD!$J$33:$K$43,2,0)," ")</f>
        <v>Servicio de capacitaciones en gestión del riesgo de incendios  a la ciudadania.</v>
      </c>
      <c r="U295" s="137" t="str">
        <f t="shared" si="16"/>
        <v>05-Servicio de capacitaciones en gestión del riesgo de incendios  a la ciudadania.</v>
      </c>
      <c r="V295" s="52" t="s">
        <v>234</v>
      </c>
      <c r="W295" s="135" t="str">
        <f>IFERROR(VLOOKUP(V295,TD!$N$33:$O$45,2,0)," ")</f>
        <v>Servicio prevención y control de incendios</v>
      </c>
      <c r="X295" s="137" t="str">
        <f t="shared" si="17"/>
        <v>035_Servicio prevención y control de incendios</v>
      </c>
      <c r="Y295" s="137" t="str">
        <f t="shared" si="18"/>
        <v>05-Servicio de capacitaciones en gestión del riesgo de incendios  a la ciudadania. 035_Servicio prevención y control de incendios</v>
      </c>
      <c r="Z295" s="135" t="str">
        <f t="shared" si="19"/>
        <v>O23011745032024025505035</v>
      </c>
      <c r="AA295" s="135" t="str">
        <f>IFERROR(VLOOKUP(Y295,TD!$K$46:$L$64,2,0)," ")</f>
        <v>PM/0131/0105/45030350255</v>
      </c>
      <c r="AB295" s="55" t="s">
        <v>138</v>
      </c>
      <c r="AC295" s="136" t="s">
        <v>204</v>
      </c>
    </row>
    <row r="296" spans="2:29" s="28" customFormat="1" ht="71.5" customHeight="1" x14ac:dyDescent="0.2">
      <c r="B296" s="79">
        <v>20250288</v>
      </c>
      <c r="C296" s="51" t="s">
        <v>209</v>
      </c>
      <c r="D296" s="133" t="s">
        <v>167</v>
      </c>
      <c r="E296" s="52" t="s">
        <v>634</v>
      </c>
      <c r="F296" s="133" t="s">
        <v>370</v>
      </c>
      <c r="G296" s="133" t="s">
        <v>155</v>
      </c>
      <c r="H296" s="100">
        <v>80111600</v>
      </c>
      <c r="I296" s="134">
        <v>1</v>
      </c>
      <c r="J296" s="134">
        <v>10</v>
      </c>
      <c r="K296" s="54">
        <v>0</v>
      </c>
      <c r="L296" s="55">
        <v>90000000</v>
      </c>
      <c r="M296" s="133" t="s">
        <v>516</v>
      </c>
      <c r="N296" s="55" t="s">
        <v>640</v>
      </c>
      <c r="O296" s="52" t="s">
        <v>221</v>
      </c>
      <c r="P296" s="135" t="str">
        <f>IFERROR(VLOOKUP(C296,TD!$B$32:$F$36,2,0)," ")</f>
        <v>O230117</v>
      </c>
      <c r="Q296" s="135" t="str">
        <f>IFERROR(VLOOKUP(C296,TD!$B$32:$F$36,3,0)," ")</f>
        <v>4503</v>
      </c>
      <c r="R296" s="135">
        <f>IFERROR(VLOOKUP(C296,TD!$B$32:$F$36,4,0)," ")</f>
        <v>20240255</v>
      </c>
      <c r="S296" s="52" t="s">
        <v>177</v>
      </c>
      <c r="T296" s="135" t="str">
        <f>IFERROR(VLOOKUP(S296,TD!$J$33:$K$43,2,0)," ")</f>
        <v>Servicio de capacitaciones en gestión del riesgo de incendios  a la ciudadania.</v>
      </c>
      <c r="U296" s="137" t="str">
        <f t="shared" si="16"/>
        <v>05-Servicio de capacitaciones en gestión del riesgo de incendios  a la ciudadania.</v>
      </c>
      <c r="V296" s="52" t="s">
        <v>234</v>
      </c>
      <c r="W296" s="135" t="str">
        <f>IFERROR(VLOOKUP(V296,TD!$N$33:$O$45,2,0)," ")</f>
        <v>Servicio prevención y control de incendios</v>
      </c>
      <c r="X296" s="137" t="str">
        <f t="shared" si="17"/>
        <v>035_Servicio prevención y control de incendios</v>
      </c>
      <c r="Y296" s="137" t="str">
        <f t="shared" si="18"/>
        <v>05-Servicio de capacitaciones en gestión del riesgo de incendios  a la ciudadania. 035_Servicio prevención y control de incendios</v>
      </c>
      <c r="Z296" s="135" t="str">
        <f t="shared" si="19"/>
        <v>O23011745032024025505035</v>
      </c>
      <c r="AA296" s="135" t="str">
        <f>IFERROR(VLOOKUP(Y296,TD!$K$46:$L$64,2,0)," ")</f>
        <v>PM/0131/0105/45030350255</v>
      </c>
      <c r="AB296" s="55" t="s">
        <v>138</v>
      </c>
      <c r="AC296" s="136" t="s">
        <v>204</v>
      </c>
    </row>
    <row r="297" spans="2:29" s="28" customFormat="1" ht="71.5" customHeight="1" x14ac:dyDescent="0.2">
      <c r="B297" s="79">
        <v>20250289</v>
      </c>
      <c r="C297" s="51" t="s">
        <v>209</v>
      </c>
      <c r="D297" s="133" t="s">
        <v>167</v>
      </c>
      <c r="E297" s="52" t="s">
        <v>634</v>
      </c>
      <c r="F297" s="133" t="s">
        <v>370</v>
      </c>
      <c r="G297" s="133" t="s">
        <v>155</v>
      </c>
      <c r="H297" s="100">
        <v>80111600</v>
      </c>
      <c r="I297" s="134">
        <v>1</v>
      </c>
      <c r="J297" s="134">
        <v>11</v>
      </c>
      <c r="K297" s="54">
        <v>0</v>
      </c>
      <c r="L297" s="55">
        <v>44000000</v>
      </c>
      <c r="M297" s="133" t="s">
        <v>516</v>
      </c>
      <c r="N297" s="55" t="s">
        <v>640</v>
      </c>
      <c r="O297" s="52" t="s">
        <v>221</v>
      </c>
      <c r="P297" s="135" t="str">
        <f>IFERROR(VLOOKUP(C297,TD!$B$32:$F$36,2,0)," ")</f>
        <v>O230117</v>
      </c>
      <c r="Q297" s="135" t="str">
        <f>IFERROR(VLOOKUP(C297,TD!$B$32:$F$36,3,0)," ")</f>
        <v>4503</v>
      </c>
      <c r="R297" s="135">
        <f>IFERROR(VLOOKUP(C297,TD!$B$32:$F$36,4,0)," ")</f>
        <v>20240255</v>
      </c>
      <c r="S297" s="52" t="s">
        <v>177</v>
      </c>
      <c r="T297" s="135" t="str">
        <f>IFERROR(VLOOKUP(S297,TD!$J$33:$K$43,2,0)," ")</f>
        <v>Servicio de capacitaciones en gestión del riesgo de incendios  a la ciudadania.</v>
      </c>
      <c r="U297" s="137" t="str">
        <f t="shared" si="16"/>
        <v>05-Servicio de capacitaciones en gestión del riesgo de incendios  a la ciudadania.</v>
      </c>
      <c r="V297" s="52" t="s">
        <v>234</v>
      </c>
      <c r="W297" s="135" t="str">
        <f>IFERROR(VLOOKUP(V297,TD!$N$33:$O$45,2,0)," ")</f>
        <v>Servicio prevención y control de incendios</v>
      </c>
      <c r="X297" s="137" t="str">
        <f t="shared" si="17"/>
        <v>035_Servicio prevención y control de incendios</v>
      </c>
      <c r="Y297" s="137" t="str">
        <f t="shared" si="18"/>
        <v>05-Servicio de capacitaciones en gestión del riesgo de incendios  a la ciudadania. 035_Servicio prevención y control de incendios</v>
      </c>
      <c r="Z297" s="135" t="str">
        <f t="shared" si="19"/>
        <v>O23011745032024025505035</v>
      </c>
      <c r="AA297" s="135" t="str">
        <f>IFERROR(VLOOKUP(Y297,TD!$K$46:$L$64,2,0)," ")</f>
        <v>PM/0131/0105/45030350255</v>
      </c>
      <c r="AB297" s="55" t="s">
        <v>138</v>
      </c>
      <c r="AC297" s="136" t="s">
        <v>204</v>
      </c>
    </row>
    <row r="298" spans="2:29" s="28" customFormat="1" ht="71.5" customHeight="1" x14ac:dyDescent="0.2">
      <c r="B298" s="79">
        <v>20250290</v>
      </c>
      <c r="C298" s="51" t="s">
        <v>209</v>
      </c>
      <c r="D298" s="133" t="s">
        <v>167</v>
      </c>
      <c r="E298" s="52" t="s">
        <v>634</v>
      </c>
      <c r="F298" s="133" t="s">
        <v>660</v>
      </c>
      <c r="G298" s="133" t="s">
        <v>155</v>
      </c>
      <c r="H298" s="100">
        <v>80111600</v>
      </c>
      <c r="I298" s="134">
        <v>1</v>
      </c>
      <c r="J298" s="134">
        <v>11</v>
      </c>
      <c r="K298" s="54">
        <v>0</v>
      </c>
      <c r="L298" s="55">
        <v>77000000</v>
      </c>
      <c r="M298" s="133" t="s">
        <v>516</v>
      </c>
      <c r="N298" s="55" t="s">
        <v>640</v>
      </c>
      <c r="O298" s="52" t="s">
        <v>221</v>
      </c>
      <c r="P298" s="135" t="str">
        <f>IFERROR(VLOOKUP(C298,TD!$B$32:$F$36,2,0)," ")</f>
        <v>O230117</v>
      </c>
      <c r="Q298" s="135" t="str">
        <f>IFERROR(VLOOKUP(C298,TD!$B$32:$F$36,3,0)," ")</f>
        <v>4503</v>
      </c>
      <c r="R298" s="135">
        <f>IFERROR(VLOOKUP(C298,TD!$B$32:$F$36,4,0)," ")</f>
        <v>20240255</v>
      </c>
      <c r="S298" s="52" t="s">
        <v>181</v>
      </c>
      <c r="T298" s="135" t="str">
        <f>IFERROR(VLOOKUP(S298,TD!$J$33:$K$43,2,0)," ")</f>
        <v>Servicio de inspecciones técnicas realizadas</v>
      </c>
      <c r="U298" s="137" t="str">
        <f t="shared" si="16"/>
        <v>06-Servicio de inspecciones técnicas realizadas</v>
      </c>
      <c r="V298" s="52" t="s">
        <v>234</v>
      </c>
      <c r="W298" s="135" t="str">
        <f>IFERROR(VLOOKUP(V298,TD!$N$33:$O$45,2,0)," ")</f>
        <v>Servicio prevención y control de incendios</v>
      </c>
      <c r="X298" s="137" t="str">
        <f t="shared" si="17"/>
        <v>035_Servicio prevención y control de incendios</v>
      </c>
      <c r="Y298" s="137" t="str">
        <f t="shared" si="18"/>
        <v>06-Servicio de inspecciones técnicas realizadas 035_Servicio prevención y control de incendios</v>
      </c>
      <c r="Z298" s="135" t="str">
        <f t="shared" si="19"/>
        <v>O23011745032024025506035</v>
      </c>
      <c r="AA298" s="135" t="str">
        <f>IFERROR(VLOOKUP(Y298,TD!$K$46:$L$64,2,0)," ")</f>
        <v>PM/0131/0106/45030350255</v>
      </c>
      <c r="AB298" s="55" t="s">
        <v>138</v>
      </c>
      <c r="AC298" s="136" t="s">
        <v>204</v>
      </c>
    </row>
    <row r="299" spans="2:29" s="28" customFormat="1" ht="71.5" customHeight="1" x14ac:dyDescent="0.2">
      <c r="B299" s="79">
        <v>20250291</v>
      </c>
      <c r="C299" s="51" t="s">
        <v>209</v>
      </c>
      <c r="D299" s="133" t="s">
        <v>167</v>
      </c>
      <c r="E299" s="52" t="s">
        <v>634</v>
      </c>
      <c r="F299" s="133" t="s">
        <v>660</v>
      </c>
      <c r="G299" s="133" t="s">
        <v>155</v>
      </c>
      <c r="H299" s="101">
        <v>80111600</v>
      </c>
      <c r="I299" s="134">
        <v>1</v>
      </c>
      <c r="J299" s="134">
        <v>10</v>
      </c>
      <c r="K299" s="54">
        <v>0</v>
      </c>
      <c r="L299" s="55">
        <v>70000000</v>
      </c>
      <c r="M299" s="133" t="s">
        <v>516</v>
      </c>
      <c r="N299" s="55" t="s">
        <v>640</v>
      </c>
      <c r="O299" s="52" t="s">
        <v>221</v>
      </c>
      <c r="P299" s="135" t="str">
        <f>IFERROR(VLOOKUP(C299,TD!$B$32:$F$36,2,0)," ")</f>
        <v>O230117</v>
      </c>
      <c r="Q299" s="135" t="str">
        <f>IFERROR(VLOOKUP(C299,TD!$B$32:$F$36,3,0)," ")</f>
        <v>4503</v>
      </c>
      <c r="R299" s="135">
        <f>IFERROR(VLOOKUP(C299,TD!$B$32:$F$36,4,0)," ")</f>
        <v>20240255</v>
      </c>
      <c r="S299" s="52" t="s">
        <v>181</v>
      </c>
      <c r="T299" s="135" t="str">
        <f>IFERROR(VLOOKUP(S299,TD!$J$33:$K$43,2,0)," ")</f>
        <v>Servicio de inspecciones técnicas realizadas</v>
      </c>
      <c r="U299" s="137" t="str">
        <f t="shared" si="16"/>
        <v>06-Servicio de inspecciones técnicas realizadas</v>
      </c>
      <c r="V299" s="52" t="s">
        <v>234</v>
      </c>
      <c r="W299" s="135" t="str">
        <f>IFERROR(VLOOKUP(V299,TD!$N$33:$O$45,2,0)," ")</f>
        <v>Servicio prevención y control de incendios</v>
      </c>
      <c r="X299" s="137" t="str">
        <f t="shared" si="17"/>
        <v>035_Servicio prevención y control de incendios</v>
      </c>
      <c r="Y299" s="137" t="str">
        <f t="shared" si="18"/>
        <v>06-Servicio de inspecciones técnicas realizadas 035_Servicio prevención y control de incendios</v>
      </c>
      <c r="Z299" s="135" t="str">
        <f t="shared" si="19"/>
        <v>O23011745032024025506035</v>
      </c>
      <c r="AA299" s="135" t="str">
        <f>IFERROR(VLOOKUP(Y299,TD!$K$46:$L$64,2,0)," ")</f>
        <v>PM/0131/0106/45030350255</v>
      </c>
      <c r="AB299" s="55" t="s">
        <v>138</v>
      </c>
      <c r="AC299" s="136" t="s">
        <v>204</v>
      </c>
    </row>
    <row r="300" spans="2:29" s="28" customFormat="1" ht="71.5" customHeight="1" x14ac:dyDescent="0.2">
      <c r="B300" s="79">
        <v>20250292</v>
      </c>
      <c r="C300" s="51" t="s">
        <v>209</v>
      </c>
      <c r="D300" s="133" t="s">
        <v>167</v>
      </c>
      <c r="E300" s="52" t="s">
        <v>634</v>
      </c>
      <c r="F300" s="133" t="s">
        <v>661</v>
      </c>
      <c r="G300" s="133" t="s">
        <v>156</v>
      </c>
      <c r="H300" s="101">
        <v>80111600</v>
      </c>
      <c r="I300" s="134">
        <v>1</v>
      </c>
      <c r="J300" s="134">
        <v>11</v>
      </c>
      <c r="K300" s="54">
        <v>0</v>
      </c>
      <c r="L300" s="55">
        <v>44000000</v>
      </c>
      <c r="M300" s="133" t="s">
        <v>516</v>
      </c>
      <c r="N300" s="55" t="s">
        <v>640</v>
      </c>
      <c r="O300" s="52" t="s">
        <v>221</v>
      </c>
      <c r="P300" s="135" t="str">
        <f>IFERROR(VLOOKUP(C300,TD!$B$32:$F$36,2,0)," ")</f>
        <v>O230117</v>
      </c>
      <c r="Q300" s="135" t="str">
        <f>IFERROR(VLOOKUP(C300,TD!$B$32:$F$36,3,0)," ")</f>
        <v>4503</v>
      </c>
      <c r="R300" s="135">
        <f>IFERROR(VLOOKUP(C300,TD!$B$32:$F$36,4,0)," ")</f>
        <v>20240255</v>
      </c>
      <c r="S300" s="52" t="s">
        <v>181</v>
      </c>
      <c r="T300" s="135" t="str">
        <f>IFERROR(VLOOKUP(S300,TD!$J$33:$K$43,2,0)," ")</f>
        <v>Servicio de inspecciones técnicas realizadas</v>
      </c>
      <c r="U300" s="137" t="str">
        <f t="shared" si="16"/>
        <v>06-Servicio de inspecciones técnicas realizadas</v>
      </c>
      <c r="V300" s="52" t="s">
        <v>234</v>
      </c>
      <c r="W300" s="135" t="str">
        <f>IFERROR(VLOOKUP(V300,TD!$N$33:$O$45,2,0)," ")</f>
        <v>Servicio prevención y control de incendios</v>
      </c>
      <c r="X300" s="137" t="str">
        <f t="shared" si="17"/>
        <v>035_Servicio prevención y control de incendios</v>
      </c>
      <c r="Y300" s="137" t="str">
        <f t="shared" si="18"/>
        <v>06-Servicio de inspecciones técnicas realizadas 035_Servicio prevención y control de incendios</v>
      </c>
      <c r="Z300" s="135" t="str">
        <f t="shared" si="19"/>
        <v>O23011745032024025506035</v>
      </c>
      <c r="AA300" s="135" t="str">
        <f>IFERROR(VLOOKUP(Y300,TD!$K$46:$L$64,2,0)," ")</f>
        <v>PM/0131/0106/45030350255</v>
      </c>
      <c r="AB300" s="55" t="s">
        <v>138</v>
      </c>
      <c r="AC300" s="136" t="s">
        <v>204</v>
      </c>
    </row>
    <row r="301" spans="2:29" s="28" customFormat="1" ht="71.5" customHeight="1" x14ac:dyDescent="0.2">
      <c r="B301" s="79">
        <v>20250293</v>
      </c>
      <c r="C301" s="51" t="s">
        <v>209</v>
      </c>
      <c r="D301" s="133" t="s">
        <v>169</v>
      </c>
      <c r="E301" s="52" t="s">
        <v>662</v>
      </c>
      <c r="F301" s="133" t="s">
        <v>663</v>
      </c>
      <c r="G301" s="133" t="s">
        <v>156</v>
      </c>
      <c r="H301" s="101">
        <v>80111600</v>
      </c>
      <c r="I301" s="134">
        <v>2</v>
      </c>
      <c r="J301" s="134">
        <v>10</v>
      </c>
      <c r="K301" s="54">
        <v>15</v>
      </c>
      <c r="L301" s="55">
        <v>29767500</v>
      </c>
      <c r="M301" s="133" t="s">
        <v>516</v>
      </c>
      <c r="N301" s="55" t="s">
        <v>113</v>
      </c>
      <c r="O301" s="52" t="s">
        <v>222</v>
      </c>
      <c r="P301" s="135" t="str">
        <f>IFERROR(VLOOKUP(C301,TD!$B$32:$F$36,2,0)," ")</f>
        <v>O230117</v>
      </c>
      <c r="Q301" s="135" t="str">
        <f>IFERROR(VLOOKUP(C301,TD!$B$32:$F$36,3,0)," ")</f>
        <v>4503</v>
      </c>
      <c r="R301" s="135">
        <f>IFERROR(VLOOKUP(C301,TD!$B$32:$F$36,4,0)," ")</f>
        <v>20240255</v>
      </c>
      <c r="S301" s="52" t="s">
        <v>175</v>
      </c>
      <c r="T301" s="135" t="str">
        <f>IFERROR(VLOOKUP(S301,TD!$J$33:$K$43,2,0)," ")</f>
        <v>Servicio de atención a incidentes y emergencias.</v>
      </c>
      <c r="U301" s="137" t="str">
        <f t="shared" si="16"/>
        <v>04-Servicio de atención a incidentes y emergencias.</v>
      </c>
      <c r="V301" s="52" t="s">
        <v>232</v>
      </c>
      <c r="W301" s="135" t="str">
        <f>IFERROR(VLOOKUP(V301,TD!$N$33:$O$45,2,0)," ")</f>
        <v>Servicio de atención a emergencias y desastres</v>
      </c>
      <c r="X301" s="137" t="str">
        <f t="shared" si="17"/>
        <v>004_Servicio de atención a emergencias y desastres</v>
      </c>
      <c r="Y301" s="137" t="str">
        <f t="shared" si="18"/>
        <v>04-Servicio de atención a incidentes y emergencias. 004_Servicio de atención a emergencias y desastres</v>
      </c>
      <c r="Z301" s="135" t="str">
        <f t="shared" si="19"/>
        <v>O23011745032024025504004</v>
      </c>
      <c r="AA301" s="135" t="str">
        <f>IFERROR(VLOOKUP(Y301,TD!$K$46:$L$64,2,0)," ")</f>
        <v>PM/0131/0104/45030040255</v>
      </c>
      <c r="AB301" s="55" t="s">
        <v>138</v>
      </c>
      <c r="AC301" s="136" t="s">
        <v>204</v>
      </c>
    </row>
    <row r="302" spans="2:29" s="28" customFormat="1" ht="71.5" customHeight="1" x14ac:dyDescent="0.2">
      <c r="B302" s="79">
        <v>20250294</v>
      </c>
      <c r="C302" s="51" t="s">
        <v>209</v>
      </c>
      <c r="D302" s="133" t="s">
        <v>169</v>
      </c>
      <c r="E302" s="52" t="s">
        <v>662</v>
      </c>
      <c r="F302" s="133" t="s">
        <v>663</v>
      </c>
      <c r="G302" s="133" t="s">
        <v>156</v>
      </c>
      <c r="H302" s="100">
        <v>80111600</v>
      </c>
      <c r="I302" s="134">
        <v>2</v>
      </c>
      <c r="J302" s="134">
        <v>10</v>
      </c>
      <c r="K302" s="54">
        <v>15</v>
      </c>
      <c r="L302" s="55">
        <v>29767500</v>
      </c>
      <c r="M302" s="133" t="s">
        <v>516</v>
      </c>
      <c r="N302" s="55" t="s">
        <v>113</v>
      </c>
      <c r="O302" s="52" t="s">
        <v>222</v>
      </c>
      <c r="P302" s="135" t="str">
        <f>IFERROR(VLOOKUP(C302,TD!$B$32:$F$36,2,0)," ")</f>
        <v>O230117</v>
      </c>
      <c r="Q302" s="135" t="str">
        <f>IFERROR(VLOOKUP(C302,TD!$B$32:$F$36,3,0)," ")</f>
        <v>4503</v>
      </c>
      <c r="R302" s="135">
        <f>IFERROR(VLOOKUP(C302,TD!$B$32:$F$36,4,0)," ")</f>
        <v>20240255</v>
      </c>
      <c r="S302" s="52" t="s">
        <v>175</v>
      </c>
      <c r="T302" s="135" t="str">
        <f>IFERROR(VLOOKUP(S302,TD!$J$33:$K$43,2,0)," ")</f>
        <v>Servicio de atención a incidentes y emergencias.</v>
      </c>
      <c r="U302" s="137" t="str">
        <f t="shared" si="16"/>
        <v>04-Servicio de atención a incidentes y emergencias.</v>
      </c>
      <c r="V302" s="52" t="s">
        <v>232</v>
      </c>
      <c r="W302" s="135" t="str">
        <f>IFERROR(VLOOKUP(V302,TD!$N$33:$O$45,2,0)," ")</f>
        <v>Servicio de atención a emergencias y desastres</v>
      </c>
      <c r="X302" s="137" t="str">
        <f t="shared" si="17"/>
        <v>004_Servicio de atención a emergencias y desastres</v>
      </c>
      <c r="Y302" s="137" t="str">
        <f t="shared" si="18"/>
        <v>04-Servicio de atención a incidentes y emergencias. 004_Servicio de atención a emergencias y desastres</v>
      </c>
      <c r="Z302" s="135" t="str">
        <f t="shared" si="19"/>
        <v>O23011745032024025504004</v>
      </c>
      <c r="AA302" s="135" t="str">
        <f>IFERROR(VLOOKUP(Y302,TD!$K$46:$L$64,2,0)," ")</f>
        <v>PM/0131/0104/45030040255</v>
      </c>
      <c r="AB302" s="55" t="s">
        <v>138</v>
      </c>
      <c r="AC302" s="136" t="s">
        <v>204</v>
      </c>
    </row>
    <row r="303" spans="2:29" s="28" customFormat="1" ht="71.5" customHeight="1" x14ac:dyDescent="0.2">
      <c r="B303" s="79">
        <v>20250295</v>
      </c>
      <c r="C303" s="51" t="s">
        <v>209</v>
      </c>
      <c r="D303" s="133" t="s">
        <v>169</v>
      </c>
      <c r="E303" s="52" t="s">
        <v>662</v>
      </c>
      <c r="F303" s="150" t="s">
        <v>663</v>
      </c>
      <c r="G303" s="133" t="s">
        <v>156</v>
      </c>
      <c r="H303" s="100">
        <v>80111600</v>
      </c>
      <c r="I303" s="134">
        <v>2</v>
      </c>
      <c r="J303" s="134">
        <v>10</v>
      </c>
      <c r="K303" s="54">
        <v>15</v>
      </c>
      <c r="L303" s="55">
        <v>29767500</v>
      </c>
      <c r="M303" s="133" t="s">
        <v>516</v>
      </c>
      <c r="N303" s="55" t="s">
        <v>113</v>
      </c>
      <c r="O303" s="52" t="s">
        <v>222</v>
      </c>
      <c r="P303" s="135" t="str">
        <f>IFERROR(VLOOKUP(C303,TD!$B$32:$F$36,2,0)," ")</f>
        <v>O230117</v>
      </c>
      <c r="Q303" s="135" t="str">
        <f>IFERROR(VLOOKUP(C303,TD!$B$32:$F$36,3,0)," ")</f>
        <v>4503</v>
      </c>
      <c r="R303" s="135">
        <f>IFERROR(VLOOKUP(C303,TD!$B$32:$F$36,4,0)," ")</f>
        <v>20240255</v>
      </c>
      <c r="S303" s="52" t="s">
        <v>175</v>
      </c>
      <c r="T303" s="135" t="str">
        <f>IFERROR(VLOOKUP(S303,TD!$J$33:$K$43,2,0)," ")</f>
        <v>Servicio de atención a incidentes y emergencias.</v>
      </c>
      <c r="U303" s="137" t="str">
        <f t="shared" si="16"/>
        <v>04-Servicio de atención a incidentes y emergencias.</v>
      </c>
      <c r="V303" s="52" t="s">
        <v>232</v>
      </c>
      <c r="W303" s="135" t="str">
        <f>IFERROR(VLOOKUP(V303,TD!$N$33:$O$45,2,0)," ")</f>
        <v>Servicio de atención a emergencias y desastres</v>
      </c>
      <c r="X303" s="137" t="str">
        <f t="shared" si="17"/>
        <v>004_Servicio de atención a emergencias y desastres</v>
      </c>
      <c r="Y303" s="137" t="str">
        <f t="shared" si="18"/>
        <v>04-Servicio de atención a incidentes y emergencias. 004_Servicio de atención a emergencias y desastres</v>
      </c>
      <c r="Z303" s="135" t="str">
        <f t="shared" si="19"/>
        <v>O23011745032024025504004</v>
      </c>
      <c r="AA303" s="135" t="str">
        <f>IFERROR(VLOOKUP(Y303,TD!$K$46:$L$64,2,0)," ")</f>
        <v>PM/0131/0104/45030040255</v>
      </c>
      <c r="AB303" s="55" t="s">
        <v>138</v>
      </c>
      <c r="AC303" s="136" t="s">
        <v>204</v>
      </c>
    </row>
    <row r="304" spans="2:29" s="28" customFormat="1" ht="71.5" customHeight="1" x14ac:dyDescent="0.2">
      <c r="B304" s="79">
        <v>20250296</v>
      </c>
      <c r="C304" s="51" t="s">
        <v>209</v>
      </c>
      <c r="D304" s="133" t="s">
        <v>169</v>
      </c>
      <c r="E304" s="52" t="s">
        <v>662</v>
      </c>
      <c r="F304" s="133" t="s">
        <v>663</v>
      </c>
      <c r="G304" s="133" t="s">
        <v>156</v>
      </c>
      <c r="H304" s="100">
        <v>80111600</v>
      </c>
      <c r="I304" s="134">
        <v>2</v>
      </c>
      <c r="J304" s="134">
        <v>10</v>
      </c>
      <c r="K304" s="54">
        <v>15</v>
      </c>
      <c r="L304" s="55">
        <v>29767500</v>
      </c>
      <c r="M304" s="133" t="s">
        <v>516</v>
      </c>
      <c r="N304" s="55" t="s">
        <v>113</v>
      </c>
      <c r="O304" s="52" t="s">
        <v>222</v>
      </c>
      <c r="P304" s="135" t="str">
        <f>IFERROR(VLOOKUP(C304,TD!$B$32:$F$36,2,0)," ")</f>
        <v>O230117</v>
      </c>
      <c r="Q304" s="135" t="str">
        <f>IFERROR(VLOOKUP(C304,TD!$B$32:$F$36,3,0)," ")</f>
        <v>4503</v>
      </c>
      <c r="R304" s="135">
        <f>IFERROR(VLOOKUP(C304,TD!$B$32:$F$36,4,0)," ")</f>
        <v>20240255</v>
      </c>
      <c r="S304" s="52" t="s">
        <v>175</v>
      </c>
      <c r="T304" s="135" t="str">
        <f>IFERROR(VLOOKUP(S304,TD!$J$33:$K$43,2,0)," ")</f>
        <v>Servicio de atención a incidentes y emergencias.</v>
      </c>
      <c r="U304" s="137" t="str">
        <f t="shared" si="16"/>
        <v>04-Servicio de atención a incidentes y emergencias.</v>
      </c>
      <c r="V304" s="52" t="s">
        <v>232</v>
      </c>
      <c r="W304" s="135" t="str">
        <f>IFERROR(VLOOKUP(V304,TD!$N$33:$O$45,2,0)," ")</f>
        <v>Servicio de atención a emergencias y desastres</v>
      </c>
      <c r="X304" s="137" t="str">
        <f t="shared" si="17"/>
        <v>004_Servicio de atención a emergencias y desastres</v>
      </c>
      <c r="Y304" s="137" t="str">
        <f t="shared" si="18"/>
        <v>04-Servicio de atención a incidentes y emergencias. 004_Servicio de atención a emergencias y desastres</v>
      </c>
      <c r="Z304" s="135" t="str">
        <f t="shared" si="19"/>
        <v>O23011745032024025504004</v>
      </c>
      <c r="AA304" s="135" t="str">
        <f>IFERROR(VLOOKUP(Y304,TD!$K$46:$L$64,2,0)," ")</f>
        <v>PM/0131/0104/45030040255</v>
      </c>
      <c r="AB304" s="55" t="s">
        <v>138</v>
      </c>
      <c r="AC304" s="136" t="s">
        <v>204</v>
      </c>
    </row>
    <row r="305" spans="2:29" s="28" customFormat="1" ht="71.5" customHeight="1" x14ac:dyDescent="0.2">
      <c r="B305" s="79">
        <v>20250297</v>
      </c>
      <c r="C305" s="51" t="s">
        <v>209</v>
      </c>
      <c r="D305" s="133" t="s">
        <v>169</v>
      </c>
      <c r="E305" s="52" t="s">
        <v>662</v>
      </c>
      <c r="F305" s="133" t="s">
        <v>663</v>
      </c>
      <c r="G305" s="133" t="s">
        <v>156</v>
      </c>
      <c r="H305" s="101">
        <v>80111600</v>
      </c>
      <c r="I305" s="134">
        <v>3</v>
      </c>
      <c r="J305" s="134">
        <v>10</v>
      </c>
      <c r="K305" s="54"/>
      <c r="L305" s="55">
        <v>28350000</v>
      </c>
      <c r="M305" s="133" t="s">
        <v>516</v>
      </c>
      <c r="N305" s="55" t="s">
        <v>113</v>
      </c>
      <c r="O305" s="52" t="s">
        <v>222</v>
      </c>
      <c r="P305" s="135" t="str">
        <f>IFERROR(VLOOKUP(C305,TD!$B$32:$F$36,2,0)," ")</f>
        <v>O230117</v>
      </c>
      <c r="Q305" s="135" t="str">
        <f>IFERROR(VLOOKUP(C305,TD!$B$32:$F$36,3,0)," ")</f>
        <v>4503</v>
      </c>
      <c r="R305" s="135">
        <f>IFERROR(VLOOKUP(C305,TD!$B$32:$F$36,4,0)," ")</f>
        <v>20240255</v>
      </c>
      <c r="S305" s="52" t="s">
        <v>175</v>
      </c>
      <c r="T305" s="135" t="str">
        <f>IFERROR(VLOOKUP(S305,TD!$J$33:$K$43,2,0)," ")</f>
        <v>Servicio de atención a incidentes y emergencias.</v>
      </c>
      <c r="U305" s="137" t="str">
        <f t="shared" si="16"/>
        <v>04-Servicio de atención a incidentes y emergencias.</v>
      </c>
      <c r="V305" s="52" t="s">
        <v>232</v>
      </c>
      <c r="W305" s="135" t="str">
        <f>IFERROR(VLOOKUP(V305,TD!$N$33:$O$45,2,0)," ")</f>
        <v>Servicio de atención a emergencias y desastres</v>
      </c>
      <c r="X305" s="137" t="str">
        <f t="shared" si="17"/>
        <v>004_Servicio de atención a emergencias y desastres</v>
      </c>
      <c r="Y305" s="137" t="str">
        <f t="shared" si="18"/>
        <v>04-Servicio de atención a incidentes y emergencias. 004_Servicio de atención a emergencias y desastres</v>
      </c>
      <c r="Z305" s="135" t="str">
        <f t="shared" si="19"/>
        <v>O23011745032024025504004</v>
      </c>
      <c r="AA305" s="135" t="str">
        <f>IFERROR(VLOOKUP(Y305,TD!$K$46:$L$64,2,0)," ")</f>
        <v>PM/0131/0104/45030040255</v>
      </c>
      <c r="AB305" s="55" t="s">
        <v>138</v>
      </c>
      <c r="AC305" s="136" t="s">
        <v>204</v>
      </c>
    </row>
    <row r="306" spans="2:29" s="28" customFormat="1" ht="71.5" customHeight="1" x14ac:dyDescent="0.2">
      <c r="B306" s="79">
        <v>20250298</v>
      </c>
      <c r="C306" s="51" t="s">
        <v>209</v>
      </c>
      <c r="D306" s="133" t="s">
        <v>169</v>
      </c>
      <c r="E306" s="52" t="s">
        <v>662</v>
      </c>
      <c r="F306" s="133" t="s">
        <v>663</v>
      </c>
      <c r="G306" s="133" t="s">
        <v>156</v>
      </c>
      <c r="H306" s="101">
        <v>80111600</v>
      </c>
      <c r="I306" s="134">
        <v>3</v>
      </c>
      <c r="J306" s="134">
        <v>10</v>
      </c>
      <c r="K306" s="54">
        <v>0</v>
      </c>
      <c r="L306" s="55">
        <v>28350000</v>
      </c>
      <c r="M306" s="133" t="s">
        <v>516</v>
      </c>
      <c r="N306" s="55" t="s">
        <v>113</v>
      </c>
      <c r="O306" s="52" t="s">
        <v>222</v>
      </c>
      <c r="P306" s="135" t="str">
        <f>IFERROR(VLOOKUP(C306,TD!$B$32:$F$36,2,0)," ")</f>
        <v>O230117</v>
      </c>
      <c r="Q306" s="135" t="str">
        <f>IFERROR(VLOOKUP(C306,TD!$B$32:$F$36,3,0)," ")</f>
        <v>4503</v>
      </c>
      <c r="R306" s="135">
        <f>IFERROR(VLOOKUP(C306,TD!$B$32:$F$36,4,0)," ")</f>
        <v>20240255</v>
      </c>
      <c r="S306" s="52" t="s">
        <v>175</v>
      </c>
      <c r="T306" s="135" t="str">
        <f>IFERROR(VLOOKUP(S306,TD!$J$33:$K$43,2,0)," ")</f>
        <v>Servicio de atención a incidentes y emergencias.</v>
      </c>
      <c r="U306" s="137" t="str">
        <f t="shared" si="16"/>
        <v>04-Servicio de atención a incidentes y emergencias.</v>
      </c>
      <c r="V306" s="52" t="s">
        <v>232</v>
      </c>
      <c r="W306" s="135" t="str">
        <f>IFERROR(VLOOKUP(V306,TD!$N$33:$O$45,2,0)," ")</f>
        <v>Servicio de atención a emergencias y desastres</v>
      </c>
      <c r="X306" s="137" t="str">
        <f t="shared" si="17"/>
        <v>004_Servicio de atención a emergencias y desastres</v>
      </c>
      <c r="Y306" s="137" t="str">
        <f t="shared" si="18"/>
        <v>04-Servicio de atención a incidentes y emergencias. 004_Servicio de atención a emergencias y desastres</v>
      </c>
      <c r="Z306" s="135" t="str">
        <f t="shared" si="19"/>
        <v>O23011745032024025504004</v>
      </c>
      <c r="AA306" s="135" t="str">
        <f>IFERROR(VLOOKUP(Y306,TD!$K$46:$L$64,2,0)," ")</f>
        <v>PM/0131/0104/45030040255</v>
      </c>
      <c r="AB306" s="55" t="s">
        <v>138</v>
      </c>
      <c r="AC306" s="136" t="s">
        <v>204</v>
      </c>
    </row>
    <row r="307" spans="2:29" s="28" customFormat="1" ht="71.5" customHeight="1" x14ac:dyDescent="0.2">
      <c r="B307" s="79">
        <v>20250299</v>
      </c>
      <c r="C307" s="51" t="s">
        <v>209</v>
      </c>
      <c r="D307" s="133" t="s">
        <v>169</v>
      </c>
      <c r="E307" s="52" t="s">
        <v>662</v>
      </c>
      <c r="F307" s="133" t="s">
        <v>663</v>
      </c>
      <c r="G307" s="133" t="s">
        <v>156</v>
      </c>
      <c r="H307" s="101">
        <v>80111600</v>
      </c>
      <c r="I307" s="134">
        <v>3</v>
      </c>
      <c r="J307" s="134">
        <v>10</v>
      </c>
      <c r="K307" s="54">
        <v>0</v>
      </c>
      <c r="L307" s="55">
        <v>28350000</v>
      </c>
      <c r="M307" s="133" t="s">
        <v>516</v>
      </c>
      <c r="N307" s="55" t="s">
        <v>113</v>
      </c>
      <c r="O307" s="52" t="s">
        <v>222</v>
      </c>
      <c r="P307" s="135" t="str">
        <f>IFERROR(VLOOKUP(C307,TD!$B$32:$F$36,2,0)," ")</f>
        <v>O230117</v>
      </c>
      <c r="Q307" s="135" t="str">
        <f>IFERROR(VLOOKUP(C307,TD!$B$32:$F$36,3,0)," ")</f>
        <v>4503</v>
      </c>
      <c r="R307" s="135">
        <f>IFERROR(VLOOKUP(C307,TD!$B$32:$F$36,4,0)," ")</f>
        <v>20240255</v>
      </c>
      <c r="S307" s="52" t="s">
        <v>175</v>
      </c>
      <c r="T307" s="135" t="str">
        <f>IFERROR(VLOOKUP(S307,TD!$J$33:$K$43,2,0)," ")</f>
        <v>Servicio de atención a incidentes y emergencias.</v>
      </c>
      <c r="U307" s="137" t="str">
        <f t="shared" si="16"/>
        <v>04-Servicio de atención a incidentes y emergencias.</v>
      </c>
      <c r="V307" s="52" t="s">
        <v>232</v>
      </c>
      <c r="W307" s="135" t="str">
        <f>IFERROR(VLOOKUP(V307,TD!$N$33:$O$45,2,0)," ")</f>
        <v>Servicio de atención a emergencias y desastres</v>
      </c>
      <c r="X307" s="137" t="str">
        <f t="shared" si="17"/>
        <v>004_Servicio de atención a emergencias y desastres</v>
      </c>
      <c r="Y307" s="137" t="str">
        <f t="shared" si="18"/>
        <v>04-Servicio de atención a incidentes y emergencias. 004_Servicio de atención a emergencias y desastres</v>
      </c>
      <c r="Z307" s="135" t="str">
        <f t="shared" si="19"/>
        <v>O23011745032024025504004</v>
      </c>
      <c r="AA307" s="135" t="str">
        <f>IFERROR(VLOOKUP(Y307,TD!$K$46:$L$64,2,0)," ")</f>
        <v>PM/0131/0104/45030040255</v>
      </c>
      <c r="AB307" s="55" t="s">
        <v>138</v>
      </c>
      <c r="AC307" s="136" t="s">
        <v>204</v>
      </c>
    </row>
    <row r="308" spans="2:29" s="28" customFormat="1" ht="71.5" customHeight="1" x14ac:dyDescent="0.2">
      <c r="B308" s="79">
        <v>20250300</v>
      </c>
      <c r="C308" s="51" t="s">
        <v>209</v>
      </c>
      <c r="D308" s="133" t="s">
        <v>169</v>
      </c>
      <c r="E308" s="52" t="s">
        <v>662</v>
      </c>
      <c r="F308" s="133" t="s">
        <v>664</v>
      </c>
      <c r="G308" s="133" t="s">
        <v>156</v>
      </c>
      <c r="H308" s="101">
        <v>80111600</v>
      </c>
      <c r="I308" s="134">
        <v>2</v>
      </c>
      <c r="J308" s="134">
        <v>11</v>
      </c>
      <c r="K308" s="54">
        <v>0</v>
      </c>
      <c r="L308" s="55">
        <v>26565000</v>
      </c>
      <c r="M308" s="133" t="s">
        <v>516</v>
      </c>
      <c r="N308" s="55" t="s">
        <v>113</v>
      </c>
      <c r="O308" s="52" t="s">
        <v>222</v>
      </c>
      <c r="P308" s="135" t="str">
        <f>IFERROR(VLOOKUP(C308,TD!$B$32:$F$36,2,0)," ")</f>
        <v>O230117</v>
      </c>
      <c r="Q308" s="135" t="str">
        <f>IFERROR(VLOOKUP(C308,TD!$B$32:$F$36,3,0)," ")</f>
        <v>4503</v>
      </c>
      <c r="R308" s="135">
        <f>IFERROR(VLOOKUP(C308,TD!$B$32:$F$36,4,0)," ")</f>
        <v>20240255</v>
      </c>
      <c r="S308" s="52" t="s">
        <v>175</v>
      </c>
      <c r="T308" s="135" t="str">
        <f>IFERROR(VLOOKUP(S308,TD!$J$33:$K$43,2,0)," ")</f>
        <v>Servicio de atención a incidentes y emergencias.</v>
      </c>
      <c r="U308" s="137" t="str">
        <f t="shared" si="16"/>
        <v>04-Servicio de atención a incidentes y emergencias.</v>
      </c>
      <c r="V308" s="52" t="s">
        <v>232</v>
      </c>
      <c r="W308" s="135" t="str">
        <f>IFERROR(VLOOKUP(V308,TD!$N$33:$O$45,2,0)," ")</f>
        <v>Servicio de atención a emergencias y desastres</v>
      </c>
      <c r="X308" s="137" t="str">
        <f t="shared" si="17"/>
        <v>004_Servicio de atención a emergencias y desastres</v>
      </c>
      <c r="Y308" s="137" t="str">
        <f t="shared" si="18"/>
        <v>04-Servicio de atención a incidentes y emergencias. 004_Servicio de atención a emergencias y desastres</v>
      </c>
      <c r="Z308" s="135" t="str">
        <f t="shared" si="19"/>
        <v>O23011745032024025504004</v>
      </c>
      <c r="AA308" s="135" t="str">
        <f>IFERROR(VLOOKUP(Y308,TD!$K$46:$L$64,2,0)," ")</f>
        <v>PM/0131/0104/45030040255</v>
      </c>
      <c r="AB308" s="55" t="s">
        <v>138</v>
      </c>
      <c r="AC308" s="136" t="s">
        <v>204</v>
      </c>
    </row>
    <row r="309" spans="2:29" s="28" customFormat="1" ht="71.5" customHeight="1" x14ac:dyDescent="0.2">
      <c r="B309" s="79">
        <v>20250301</v>
      </c>
      <c r="C309" s="51" t="s">
        <v>209</v>
      </c>
      <c r="D309" s="133" t="s">
        <v>169</v>
      </c>
      <c r="E309" s="52" t="s">
        <v>662</v>
      </c>
      <c r="F309" s="133" t="s">
        <v>664</v>
      </c>
      <c r="G309" s="133" t="s">
        <v>156</v>
      </c>
      <c r="H309" s="101">
        <v>80111600</v>
      </c>
      <c r="I309" s="134">
        <v>2</v>
      </c>
      <c r="J309" s="134">
        <v>11</v>
      </c>
      <c r="K309" s="54">
        <v>0</v>
      </c>
      <c r="L309" s="55">
        <v>26565000</v>
      </c>
      <c r="M309" s="133" t="s">
        <v>516</v>
      </c>
      <c r="N309" s="55" t="s">
        <v>113</v>
      </c>
      <c r="O309" s="52" t="s">
        <v>222</v>
      </c>
      <c r="P309" s="135" t="str">
        <f>IFERROR(VLOOKUP(C309,TD!$B$32:$F$36,2,0)," ")</f>
        <v>O230117</v>
      </c>
      <c r="Q309" s="135" t="str">
        <f>IFERROR(VLOOKUP(C309,TD!$B$32:$F$36,3,0)," ")</f>
        <v>4503</v>
      </c>
      <c r="R309" s="135">
        <f>IFERROR(VLOOKUP(C309,TD!$B$32:$F$36,4,0)," ")</f>
        <v>20240255</v>
      </c>
      <c r="S309" s="52" t="s">
        <v>175</v>
      </c>
      <c r="T309" s="135" t="str">
        <f>IFERROR(VLOOKUP(S309,TD!$J$33:$K$43,2,0)," ")</f>
        <v>Servicio de atención a incidentes y emergencias.</v>
      </c>
      <c r="U309" s="137" t="str">
        <f t="shared" si="16"/>
        <v>04-Servicio de atención a incidentes y emergencias.</v>
      </c>
      <c r="V309" s="52" t="s">
        <v>232</v>
      </c>
      <c r="W309" s="135" t="str">
        <f>IFERROR(VLOOKUP(V309,TD!$N$33:$O$45,2,0)," ")</f>
        <v>Servicio de atención a emergencias y desastres</v>
      </c>
      <c r="X309" s="137" t="str">
        <f t="shared" si="17"/>
        <v>004_Servicio de atención a emergencias y desastres</v>
      </c>
      <c r="Y309" s="137" t="str">
        <f t="shared" si="18"/>
        <v>04-Servicio de atención a incidentes y emergencias. 004_Servicio de atención a emergencias y desastres</v>
      </c>
      <c r="Z309" s="135" t="str">
        <f t="shared" si="19"/>
        <v>O23011745032024025504004</v>
      </c>
      <c r="AA309" s="135" t="str">
        <f>IFERROR(VLOOKUP(Y309,TD!$K$46:$L$64,2,0)," ")</f>
        <v>PM/0131/0104/45030040255</v>
      </c>
      <c r="AB309" s="55" t="s">
        <v>138</v>
      </c>
      <c r="AC309" s="136" t="s">
        <v>204</v>
      </c>
    </row>
    <row r="310" spans="2:29" s="28" customFormat="1" ht="71.5" customHeight="1" x14ac:dyDescent="0.2">
      <c r="B310" s="79">
        <v>20250302</v>
      </c>
      <c r="C310" s="51" t="s">
        <v>209</v>
      </c>
      <c r="D310" s="133" t="s">
        <v>169</v>
      </c>
      <c r="E310" s="52" t="s">
        <v>662</v>
      </c>
      <c r="F310" s="133" t="s">
        <v>664</v>
      </c>
      <c r="G310" s="133" t="s">
        <v>156</v>
      </c>
      <c r="H310" s="101">
        <v>80111600</v>
      </c>
      <c r="I310" s="134">
        <v>2</v>
      </c>
      <c r="J310" s="134">
        <v>11</v>
      </c>
      <c r="K310" s="54">
        <v>0</v>
      </c>
      <c r="L310" s="55">
        <v>26565000</v>
      </c>
      <c r="M310" s="133" t="s">
        <v>516</v>
      </c>
      <c r="N310" s="55" t="s">
        <v>113</v>
      </c>
      <c r="O310" s="52" t="s">
        <v>222</v>
      </c>
      <c r="P310" s="135" t="str">
        <f>IFERROR(VLOOKUP(C310,TD!$B$32:$F$36,2,0)," ")</f>
        <v>O230117</v>
      </c>
      <c r="Q310" s="135" t="str">
        <f>IFERROR(VLOOKUP(C310,TD!$B$32:$F$36,3,0)," ")</f>
        <v>4503</v>
      </c>
      <c r="R310" s="135">
        <f>IFERROR(VLOOKUP(C310,TD!$B$32:$F$36,4,0)," ")</f>
        <v>20240255</v>
      </c>
      <c r="S310" s="52" t="s">
        <v>175</v>
      </c>
      <c r="T310" s="135" t="str">
        <f>IFERROR(VLOOKUP(S310,TD!$J$33:$K$43,2,0)," ")</f>
        <v>Servicio de atención a incidentes y emergencias.</v>
      </c>
      <c r="U310" s="137" t="str">
        <f t="shared" si="16"/>
        <v>04-Servicio de atención a incidentes y emergencias.</v>
      </c>
      <c r="V310" s="52" t="s">
        <v>232</v>
      </c>
      <c r="W310" s="135" t="str">
        <f>IFERROR(VLOOKUP(V310,TD!$N$33:$O$45,2,0)," ")</f>
        <v>Servicio de atención a emergencias y desastres</v>
      </c>
      <c r="X310" s="137" t="str">
        <f t="shared" si="17"/>
        <v>004_Servicio de atención a emergencias y desastres</v>
      </c>
      <c r="Y310" s="137" t="str">
        <f t="shared" si="18"/>
        <v>04-Servicio de atención a incidentes y emergencias. 004_Servicio de atención a emergencias y desastres</v>
      </c>
      <c r="Z310" s="135" t="str">
        <f t="shared" si="19"/>
        <v>O23011745032024025504004</v>
      </c>
      <c r="AA310" s="135" t="str">
        <f>IFERROR(VLOOKUP(Y310,TD!$K$46:$L$64,2,0)," ")</f>
        <v>PM/0131/0104/45030040255</v>
      </c>
      <c r="AB310" s="55" t="s">
        <v>138</v>
      </c>
      <c r="AC310" s="136" t="s">
        <v>204</v>
      </c>
    </row>
    <row r="311" spans="2:29" s="28" customFormat="1" ht="71.5" customHeight="1" x14ac:dyDescent="0.2">
      <c r="B311" s="79">
        <v>20250303</v>
      </c>
      <c r="C311" s="51" t="s">
        <v>209</v>
      </c>
      <c r="D311" s="133" t="s">
        <v>169</v>
      </c>
      <c r="E311" s="52" t="s">
        <v>662</v>
      </c>
      <c r="F311" s="133" t="s">
        <v>664</v>
      </c>
      <c r="G311" s="133" t="s">
        <v>156</v>
      </c>
      <c r="H311" s="101">
        <v>80111600</v>
      </c>
      <c r="I311" s="134">
        <v>2</v>
      </c>
      <c r="J311" s="134">
        <v>11</v>
      </c>
      <c r="K311" s="54">
        <v>0</v>
      </c>
      <c r="L311" s="55">
        <v>26565000</v>
      </c>
      <c r="M311" s="133" t="s">
        <v>516</v>
      </c>
      <c r="N311" s="55" t="s">
        <v>113</v>
      </c>
      <c r="O311" s="52" t="s">
        <v>222</v>
      </c>
      <c r="P311" s="135" t="str">
        <f>IFERROR(VLOOKUP(C311,TD!$B$32:$F$36,2,0)," ")</f>
        <v>O230117</v>
      </c>
      <c r="Q311" s="135" t="str">
        <f>IFERROR(VLOOKUP(C311,TD!$B$32:$F$36,3,0)," ")</f>
        <v>4503</v>
      </c>
      <c r="R311" s="135">
        <f>IFERROR(VLOOKUP(C311,TD!$B$32:$F$36,4,0)," ")</f>
        <v>20240255</v>
      </c>
      <c r="S311" s="52" t="s">
        <v>175</v>
      </c>
      <c r="T311" s="135" t="str">
        <f>IFERROR(VLOOKUP(S311,TD!$J$33:$K$43,2,0)," ")</f>
        <v>Servicio de atención a incidentes y emergencias.</v>
      </c>
      <c r="U311" s="137" t="str">
        <f t="shared" si="16"/>
        <v>04-Servicio de atención a incidentes y emergencias.</v>
      </c>
      <c r="V311" s="52" t="s">
        <v>232</v>
      </c>
      <c r="W311" s="135" t="str">
        <f>IFERROR(VLOOKUP(V311,TD!$N$33:$O$45,2,0)," ")</f>
        <v>Servicio de atención a emergencias y desastres</v>
      </c>
      <c r="X311" s="137" t="str">
        <f t="shared" si="17"/>
        <v>004_Servicio de atención a emergencias y desastres</v>
      </c>
      <c r="Y311" s="137" t="str">
        <f t="shared" si="18"/>
        <v>04-Servicio de atención a incidentes y emergencias. 004_Servicio de atención a emergencias y desastres</v>
      </c>
      <c r="Z311" s="135" t="str">
        <f t="shared" si="19"/>
        <v>O23011745032024025504004</v>
      </c>
      <c r="AA311" s="135" t="str">
        <f>IFERROR(VLOOKUP(Y311,TD!$K$46:$L$64,2,0)," ")</f>
        <v>PM/0131/0104/45030040255</v>
      </c>
      <c r="AB311" s="55" t="s">
        <v>138</v>
      </c>
      <c r="AC311" s="136" t="s">
        <v>204</v>
      </c>
    </row>
    <row r="312" spans="2:29" s="28" customFormat="1" ht="71.5" customHeight="1" x14ac:dyDescent="0.2">
      <c r="B312" s="79">
        <v>20250304</v>
      </c>
      <c r="C312" s="51" t="s">
        <v>209</v>
      </c>
      <c r="D312" s="133" t="s">
        <v>169</v>
      </c>
      <c r="E312" s="52" t="s">
        <v>662</v>
      </c>
      <c r="F312" s="133" t="s">
        <v>664</v>
      </c>
      <c r="G312" s="133" t="s">
        <v>156</v>
      </c>
      <c r="H312" s="101">
        <v>80111600</v>
      </c>
      <c r="I312" s="134">
        <v>2</v>
      </c>
      <c r="J312" s="134">
        <v>11</v>
      </c>
      <c r="K312" s="54">
        <v>0</v>
      </c>
      <c r="L312" s="55">
        <v>26565000</v>
      </c>
      <c r="M312" s="133" t="s">
        <v>516</v>
      </c>
      <c r="N312" s="55" t="s">
        <v>113</v>
      </c>
      <c r="O312" s="52" t="s">
        <v>222</v>
      </c>
      <c r="P312" s="135" t="str">
        <f>IFERROR(VLOOKUP(C312,TD!$B$32:$F$36,2,0)," ")</f>
        <v>O230117</v>
      </c>
      <c r="Q312" s="135" t="str">
        <f>IFERROR(VLOOKUP(C312,TD!$B$32:$F$36,3,0)," ")</f>
        <v>4503</v>
      </c>
      <c r="R312" s="135">
        <f>IFERROR(VLOOKUP(C312,TD!$B$32:$F$36,4,0)," ")</f>
        <v>20240255</v>
      </c>
      <c r="S312" s="52" t="s">
        <v>175</v>
      </c>
      <c r="T312" s="135" t="str">
        <f>IFERROR(VLOOKUP(S312,TD!$J$33:$K$43,2,0)," ")</f>
        <v>Servicio de atención a incidentes y emergencias.</v>
      </c>
      <c r="U312" s="137" t="str">
        <f t="shared" si="16"/>
        <v>04-Servicio de atención a incidentes y emergencias.</v>
      </c>
      <c r="V312" s="52" t="s">
        <v>232</v>
      </c>
      <c r="W312" s="135" t="str">
        <f>IFERROR(VLOOKUP(V312,TD!$N$33:$O$45,2,0)," ")</f>
        <v>Servicio de atención a emergencias y desastres</v>
      </c>
      <c r="X312" s="137" t="str">
        <f t="shared" si="17"/>
        <v>004_Servicio de atención a emergencias y desastres</v>
      </c>
      <c r="Y312" s="137" t="str">
        <f t="shared" si="18"/>
        <v>04-Servicio de atención a incidentes y emergencias. 004_Servicio de atención a emergencias y desastres</v>
      </c>
      <c r="Z312" s="135" t="str">
        <f t="shared" si="19"/>
        <v>O23011745032024025504004</v>
      </c>
      <c r="AA312" s="135" t="str">
        <f>IFERROR(VLOOKUP(Y312,TD!$K$46:$L$64,2,0)," ")</f>
        <v>PM/0131/0104/45030040255</v>
      </c>
      <c r="AB312" s="55" t="s">
        <v>138</v>
      </c>
      <c r="AC312" s="136" t="s">
        <v>204</v>
      </c>
    </row>
    <row r="313" spans="2:29" s="28" customFormat="1" ht="71.5" customHeight="1" x14ac:dyDescent="0.2">
      <c r="B313" s="79">
        <v>20250305</v>
      </c>
      <c r="C313" s="51" t="s">
        <v>209</v>
      </c>
      <c r="D313" s="133" t="s">
        <v>169</v>
      </c>
      <c r="E313" s="52" t="s">
        <v>662</v>
      </c>
      <c r="F313" s="133" t="s">
        <v>664</v>
      </c>
      <c r="G313" s="133" t="s">
        <v>156</v>
      </c>
      <c r="H313" s="101">
        <v>80111600</v>
      </c>
      <c r="I313" s="134">
        <v>2</v>
      </c>
      <c r="J313" s="134">
        <v>10</v>
      </c>
      <c r="K313" s="54">
        <v>15</v>
      </c>
      <c r="L313" s="55">
        <v>25357500</v>
      </c>
      <c r="M313" s="133" t="s">
        <v>516</v>
      </c>
      <c r="N313" s="55" t="s">
        <v>113</v>
      </c>
      <c r="O313" s="52" t="s">
        <v>222</v>
      </c>
      <c r="P313" s="135" t="str">
        <f>IFERROR(VLOOKUP(C313,TD!$B$32:$F$36,2,0)," ")</f>
        <v>O230117</v>
      </c>
      <c r="Q313" s="135" t="str">
        <f>IFERROR(VLOOKUP(C313,TD!$B$32:$F$36,3,0)," ")</f>
        <v>4503</v>
      </c>
      <c r="R313" s="135">
        <f>IFERROR(VLOOKUP(C313,TD!$B$32:$F$36,4,0)," ")</f>
        <v>20240255</v>
      </c>
      <c r="S313" s="52" t="s">
        <v>175</v>
      </c>
      <c r="T313" s="135" t="str">
        <f>IFERROR(VLOOKUP(S313,TD!$J$33:$K$43,2,0)," ")</f>
        <v>Servicio de atención a incidentes y emergencias.</v>
      </c>
      <c r="U313" s="137" t="str">
        <f t="shared" si="16"/>
        <v>04-Servicio de atención a incidentes y emergencias.</v>
      </c>
      <c r="V313" s="52" t="s">
        <v>232</v>
      </c>
      <c r="W313" s="135" t="str">
        <f>IFERROR(VLOOKUP(V313,TD!$N$33:$O$45,2,0)," ")</f>
        <v>Servicio de atención a emergencias y desastres</v>
      </c>
      <c r="X313" s="137" t="str">
        <f t="shared" si="17"/>
        <v>004_Servicio de atención a emergencias y desastres</v>
      </c>
      <c r="Y313" s="137" t="str">
        <f t="shared" si="18"/>
        <v>04-Servicio de atención a incidentes y emergencias. 004_Servicio de atención a emergencias y desastres</v>
      </c>
      <c r="Z313" s="135" t="str">
        <f t="shared" si="19"/>
        <v>O23011745032024025504004</v>
      </c>
      <c r="AA313" s="135" t="str">
        <f>IFERROR(VLOOKUP(Y313,TD!$K$46:$L$64,2,0)," ")</f>
        <v>PM/0131/0104/45030040255</v>
      </c>
      <c r="AB313" s="55" t="s">
        <v>138</v>
      </c>
      <c r="AC313" s="136" t="s">
        <v>204</v>
      </c>
    </row>
    <row r="314" spans="2:29" s="28" customFormat="1" ht="71.5" customHeight="1" x14ac:dyDescent="0.2">
      <c r="B314" s="79">
        <v>20250306</v>
      </c>
      <c r="C314" s="51" t="s">
        <v>209</v>
      </c>
      <c r="D314" s="133" t="s">
        <v>169</v>
      </c>
      <c r="E314" s="52" t="s">
        <v>662</v>
      </c>
      <c r="F314" s="133" t="s">
        <v>664</v>
      </c>
      <c r="G314" s="133" t="s">
        <v>156</v>
      </c>
      <c r="H314" s="100">
        <v>80111600</v>
      </c>
      <c r="I314" s="134">
        <v>2</v>
      </c>
      <c r="J314" s="134">
        <v>10</v>
      </c>
      <c r="K314" s="54">
        <v>15</v>
      </c>
      <c r="L314" s="55">
        <v>25357500</v>
      </c>
      <c r="M314" s="133" t="s">
        <v>516</v>
      </c>
      <c r="N314" s="55" t="s">
        <v>113</v>
      </c>
      <c r="O314" s="52" t="s">
        <v>222</v>
      </c>
      <c r="P314" s="135" t="str">
        <f>IFERROR(VLOOKUP(C314,TD!$B$32:$F$36,2,0)," ")</f>
        <v>O230117</v>
      </c>
      <c r="Q314" s="135" t="str">
        <f>IFERROR(VLOOKUP(C314,TD!$B$32:$F$36,3,0)," ")</f>
        <v>4503</v>
      </c>
      <c r="R314" s="135">
        <f>IFERROR(VLOOKUP(C314,TD!$B$32:$F$36,4,0)," ")</f>
        <v>20240255</v>
      </c>
      <c r="S314" s="52" t="s">
        <v>175</v>
      </c>
      <c r="T314" s="135" t="str">
        <f>IFERROR(VLOOKUP(S314,TD!$J$33:$K$43,2,0)," ")</f>
        <v>Servicio de atención a incidentes y emergencias.</v>
      </c>
      <c r="U314" s="137" t="str">
        <f t="shared" si="16"/>
        <v>04-Servicio de atención a incidentes y emergencias.</v>
      </c>
      <c r="V314" s="52" t="s">
        <v>232</v>
      </c>
      <c r="W314" s="135" t="str">
        <f>IFERROR(VLOOKUP(V314,TD!$N$33:$O$45,2,0)," ")</f>
        <v>Servicio de atención a emergencias y desastres</v>
      </c>
      <c r="X314" s="137" t="str">
        <f t="shared" si="17"/>
        <v>004_Servicio de atención a emergencias y desastres</v>
      </c>
      <c r="Y314" s="137" t="str">
        <f t="shared" si="18"/>
        <v>04-Servicio de atención a incidentes y emergencias. 004_Servicio de atención a emergencias y desastres</v>
      </c>
      <c r="Z314" s="135" t="str">
        <f t="shared" si="19"/>
        <v>O23011745032024025504004</v>
      </c>
      <c r="AA314" s="135" t="str">
        <f>IFERROR(VLOOKUP(Y314,TD!$K$46:$L$64,2,0)," ")</f>
        <v>PM/0131/0104/45030040255</v>
      </c>
      <c r="AB314" s="55" t="s">
        <v>138</v>
      </c>
      <c r="AC314" s="136" t="s">
        <v>204</v>
      </c>
    </row>
    <row r="315" spans="2:29" s="28" customFormat="1" ht="71.5" customHeight="1" x14ac:dyDescent="0.2">
      <c r="B315" s="79">
        <v>20250307</v>
      </c>
      <c r="C315" s="51" t="s">
        <v>209</v>
      </c>
      <c r="D315" s="133" t="s">
        <v>169</v>
      </c>
      <c r="E315" s="52" t="s">
        <v>662</v>
      </c>
      <c r="F315" s="133" t="s">
        <v>664</v>
      </c>
      <c r="G315" s="133" t="s">
        <v>156</v>
      </c>
      <c r="H315" s="100">
        <v>80111600</v>
      </c>
      <c r="I315" s="134">
        <v>2</v>
      </c>
      <c r="J315" s="134">
        <v>10</v>
      </c>
      <c r="K315" s="54">
        <v>15</v>
      </c>
      <c r="L315" s="55">
        <v>25357500</v>
      </c>
      <c r="M315" s="133" t="s">
        <v>516</v>
      </c>
      <c r="N315" s="55" t="s">
        <v>113</v>
      </c>
      <c r="O315" s="52" t="s">
        <v>222</v>
      </c>
      <c r="P315" s="135" t="str">
        <f>IFERROR(VLOOKUP(C315,TD!$B$32:$F$36,2,0)," ")</f>
        <v>O230117</v>
      </c>
      <c r="Q315" s="135" t="str">
        <f>IFERROR(VLOOKUP(C315,TD!$B$32:$F$36,3,0)," ")</f>
        <v>4503</v>
      </c>
      <c r="R315" s="135">
        <f>IFERROR(VLOOKUP(C315,TD!$B$32:$F$36,4,0)," ")</f>
        <v>20240255</v>
      </c>
      <c r="S315" s="52" t="s">
        <v>175</v>
      </c>
      <c r="T315" s="135" t="str">
        <f>IFERROR(VLOOKUP(S315,TD!$J$33:$K$43,2,0)," ")</f>
        <v>Servicio de atención a incidentes y emergencias.</v>
      </c>
      <c r="U315" s="137" t="str">
        <f t="shared" si="16"/>
        <v>04-Servicio de atención a incidentes y emergencias.</v>
      </c>
      <c r="V315" s="52" t="s">
        <v>232</v>
      </c>
      <c r="W315" s="135" t="str">
        <f>IFERROR(VLOOKUP(V315,TD!$N$33:$O$45,2,0)," ")</f>
        <v>Servicio de atención a emergencias y desastres</v>
      </c>
      <c r="X315" s="137" t="str">
        <f t="shared" si="17"/>
        <v>004_Servicio de atención a emergencias y desastres</v>
      </c>
      <c r="Y315" s="137" t="str">
        <f t="shared" si="18"/>
        <v>04-Servicio de atención a incidentes y emergencias. 004_Servicio de atención a emergencias y desastres</v>
      </c>
      <c r="Z315" s="135" t="str">
        <f t="shared" si="19"/>
        <v>O23011745032024025504004</v>
      </c>
      <c r="AA315" s="135" t="str">
        <f>IFERROR(VLOOKUP(Y315,TD!$K$46:$L$64,2,0)," ")</f>
        <v>PM/0131/0104/45030040255</v>
      </c>
      <c r="AB315" s="55" t="s">
        <v>138</v>
      </c>
      <c r="AC315" s="136" t="s">
        <v>204</v>
      </c>
    </row>
    <row r="316" spans="2:29" s="28" customFormat="1" ht="71.5" customHeight="1" x14ac:dyDescent="0.2">
      <c r="B316" s="79">
        <v>20250308</v>
      </c>
      <c r="C316" s="51" t="s">
        <v>209</v>
      </c>
      <c r="D316" s="133" t="s">
        <v>169</v>
      </c>
      <c r="E316" s="52" t="s">
        <v>662</v>
      </c>
      <c r="F316" s="133" t="s">
        <v>664</v>
      </c>
      <c r="G316" s="133" t="s">
        <v>156</v>
      </c>
      <c r="H316" s="100">
        <v>80111600</v>
      </c>
      <c r="I316" s="134">
        <v>2</v>
      </c>
      <c r="J316" s="134">
        <v>10</v>
      </c>
      <c r="K316" s="54">
        <v>15</v>
      </c>
      <c r="L316" s="55">
        <v>25357500</v>
      </c>
      <c r="M316" s="133" t="s">
        <v>516</v>
      </c>
      <c r="N316" s="55" t="s">
        <v>113</v>
      </c>
      <c r="O316" s="52" t="s">
        <v>222</v>
      </c>
      <c r="P316" s="135" t="str">
        <f>IFERROR(VLOOKUP(C316,TD!$B$32:$F$36,2,0)," ")</f>
        <v>O230117</v>
      </c>
      <c r="Q316" s="135" t="str">
        <f>IFERROR(VLOOKUP(C316,TD!$B$32:$F$36,3,0)," ")</f>
        <v>4503</v>
      </c>
      <c r="R316" s="135">
        <f>IFERROR(VLOOKUP(C316,TD!$B$32:$F$36,4,0)," ")</f>
        <v>20240255</v>
      </c>
      <c r="S316" s="52" t="s">
        <v>175</v>
      </c>
      <c r="T316" s="135" t="str">
        <f>IFERROR(VLOOKUP(S316,TD!$J$33:$K$43,2,0)," ")</f>
        <v>Servicio de atención a incidentes y emergencias.</v>
      </c>
      <c r="U316" s="137" t="str">
        <f t="shared" si="16"/>
        <v>04-Servicio de atención a incidentes y emergencias.</v>
      </c>
      <c r="V316" s="52" t="s">
        <v>232</v>
      </c>
      <c r="W316" s="135" t="str">
        <f>IFERROR(VLOOKUP(V316,TD!$N$33:$O$45,2,0)," ")</f>
        <v>Servicio de atención a emergencias y desastres</v>
      </c>
      <c r="X316" s="137" t="str">
        <f t="shared" si="17"/>
        <v>004_Servicio de atención a emergencias y desastres</v>
      </c>
      <c r="Y316" s="137" t="str">
        <f t="shared" si="18"/>
        <v>04-Servicio de atención a incidentes y emergencias. 004_Servicio de atención a emergencias y desastres</v>
      </c>
      <c r="Z316" s="135" t="str">
        <f t="shared" si="19"/>
        <v>O23011745032024025504004</v>
      </c>
      <c r="AA316" s="135" t="str">
        <f>IFERROR(VLOOKUP(Y316,TD!$K$46:$L$64,2,0)," ")</f>
        <v>PM/0131/0104/45030040255</v>
      </c>
      <c r="AB316" s="55" t="s">
        <v>138</v>
      </c>
      <c r="AC316" s="136" t="s">
        <v>204</v>
      </c>
    </row>
    <row r="317" spans="2:29" s="28" customFormat="1" ht="71.5" customHeight="1" x14ac:dyDescent="0.2">
      <c r="B317" s="79">
        <v>20250309</v>
      </c>
      <c r="C317" s="51" t="s">
        <v>209</v>
      </c>
      <c r="D317" s="133" t="s">
        <v>169</v>
      </c>
      <c r="E317" s="52" t="s">
        <v>662</v>
      </c>
      <c r="F317" s="133" t="s">
        <v>664</v>
      </c>
      <c r="G317" s="133" t="s">
        <v>156</v>
      </c>
      <c r="H317" s="100">
        <v>80111600</v>
      </c>
      <c r="I317" s="134">
        <v>3</v>
      </c>
      <c r="J317" s="134">
        <v>10</v>
      </c>
      <c r="K317" s="54">
        <v>0</v>
      </c>
      <c r="L317" s="55">
        <v>24150000</v>
      </c>
      <c r="M317" s="133" t="s">
        <v>516</v>
      </c>
      <c r="N317" s="55" t="s">
        <v>113</v>
      </c>
      <c r="O317" s="52" t="s">
        <v>222</v>
      </c>
      <c r="P317" s="135" t="str">
        <f>IFERROR(VLOOKUP(C317,TD!$B$32:$F$36,2,0)," ")</f>
        <v>O230117</v>
      </c>
      <c r="Q317" s="135" t="str">
        <f>IFERROR(VLOOKUP(C317,TD!$B$32:$F$36,3,0)," ")</f>
        <v>4503</v>
      </c>
      <c r="R317" s="135">
        <f>IFERROR(VLOOKUP(C317,TD!$B$32:$F$36,4,0)," ")</f>
        <v>20240255</v>
      </c>
      <c r="S317" s="52" t="s">
        <v>175</v>
      </c>
      <c r="T317" s="135" t="str">
        <f>IFERROR(VLOOKUP(S317,TD!$J$33:$K$43,2,0)," ")</f>
        <v>Servicio de atención a incidentes y emergencias.</v>
      </c>
      <c r="U317" s="137" t="str">
        <f t="shared" si="16"/>
        <v>04-Servicio de atención a incidentes y emergencias.</v>
      </c>
      <c r="V317" s="52" t="s">
        <v>232</v>
      </c>
      <c r="W317" s="135" t="str">
        <f>IFERROR(VLOOKUP(V317,TD!$N$33:$O$45,2,0)," ")</f>
        <v>Servicio de atención a emergencias y desastres</v>
      </c>
      <c r="X317" s="137" t="str">
        <f t="shared" si="17"/>
        <v>004_Servicio de atención a emergencias y desastres</v>
      </c>
      <c r="Y317" s="137" t="str">
        <f t="shared" si="18"/>
        <v>04-Servicio de atención a incidentes y emergencias. 004_Servicio de atención a emergencias y desastres</v>
      </c>
      <c r="Z317" s="135" t="str">
        <f t="shared" si="19"/>
        <v>O23011745032024025504004</v>
      </c>
      <c r="AA317" s="135" t="str">
        <f>IFERROR(VLOOKUP(Y317,TD!$K$46:$L$64,2,0)," ")</f>
        <v>PM/0131/0104/45030040255</v>
      </c>
      <c r="AB317" s="55" t="s">
        <v>138</v>
      </c>
      <c r="AC317" s="136" t="s">
        <v>204</v>
      </c>
    </row>
    <row r="318" spans="2:29" s="28" customFormat="1" ht="71.5" customHeight="1" x14ac:dyDescent="0.2">
      <c r="B318" s="79">
        <v>20250310</v>
      </c>
      <c r="C318" s="51" t="s">
        <v>209</v>
      </c>
      <c r="D318" s="133" t="s">
        <v>169</v>
      </c>
      <c r="E318" s="52" t="s">
        <v>662</v>
      </c>
      <c r="F318" s="133" t="s">
        <v>664</v>
      </c>
      <c r="G318" s="133" t="s">
        <v>156</v>
      </c>
      <c r="H318" s="100">
        <v>80111600</v>
      </c>
      <c r="I318" s="134">
        <v>2</v>
      </c>
      <c r="J318" s="134">
        <v>10</v>
      </c>
      <c r="K318" s="54">
        <v>15</v>
      </c>
      <c r="L318" s="55">
        <v>25357500</v>
      </c>
      <c r="M318" s="133" t="s">
        <v>516</v>
      </c>
      <c r="N318" s="55" t="s">
        <v>113</v>
      </c>
      <c r="O318" s="52" t="s">
        <v>222</v>
      </c>
      <c r="P318" s="135" t="str">
        <f>IFERROR(VLOOKUP(C318,TD!$B$32:$F$36,2,0)," ")</f>
        <v>O230117</v>
      </c>
      <c r="Q318" s="135" t="str">
        <f>IFERROR(VLOOKUP(C318,TD!$B$32:$F$36,3,0)," ")</f>
        <v>4503</v>
      </c>
      <c r="R318" s="135">
        <f>IFERROR(VLOOKUP(C318,TD!$B$32:$F$36,4,0)," ")</f>
        <v>20240255</v>
      </c>
      <c r="S318" s="52" t="s">
        <v>175</v>
      </c>
      <c r="T318" s="135" t="str">
        <f>IFERROR(VLOOKUP(S318,TD!$J$33:$K$43,2,0)," ")</f>
        <v>Servicio de atención a incidentes y emergencias.</v>
      </c>
      <c r="U318" s="137" t="str">
        <f t="shared" si="16"/>
        <v>04-Servicio de atención a incidentes y emergencias.</v>
      </c>
      <c r="V318" s="52" t="s">
        <v>232</v>
      </c>
      <c r="W318" s="135" t="str">
        <f>IFERROR(VLOOKUP(V318,TD!$N$33:$O$45,2,0)," ")</f>
        <v>Servicio de atención a emergencias y desastres</v>
      </c>
      <c r="X318" s="137" t="str">
        <f t="shared" si="17"/>
        <v>004_Servicio de atención a emergencias y desastres</v>
      </c>
      <c r="Y318" s="137" t="str">
        <f t="shared" si="18"/>
        <v>04-Servicio de atención a incidentes y emergencias. 004_Servicio de atención a emergencias y desastres</v>
      </c>
      <c r="Z318" s="135" t="str">
        <f t="shared" si="19"/>
        <v>O23011745032024025504004</v>
      </c>
      <c r="AA318" s="135" t="str">
        <f>IFERROR(VLOOKUP(Y318,TD!$K$46:$L$64,2,0)," ")</f>
        <v>PM/0131/0104/45030040255</v>
      </c>
      <c r="AB318" s="55" t="s">
        <v>138</v>
      </c>
      <c r="AC318" s="136" t="s">
        <v>204</v>
      </c>
    </row>
    <row r="319" spans="2:29" s="28" customFormat="1" ht="71.5" customHeight="1" x14ac:dyDescent="0.2">
      <c r="B319" s="79">
        <v>20250311</v>
      </c>
      <c r="C319" s="51" t="s">
        <v>209</v>
      </c>
      <c r="D319" s="133" t="s">
        <v>169</v>
      </c>
      <c r="E319" s="52" t="s">
        <v>662</v>
      </c>
      <c r="F319" s="133" t="s">
        <v>664</v>
      </c>
      <c r="G319" s="133" t="s">
        <v>156</v>
      </c>
      <c r="H319" s="100">
        <v>80111600</v>
      </c>
      <c r="I319" s="134">
        <v>3</v>
      </c>
      <c r="J319" s="134">
        <v>10</v>
      </c>
      <c r="K319" s="54">
        <v>0</v>
      </c>
      <c r="L319" s="55">
        <v>24150000</v>
      </c>
      <c r="M319" s="133" t="s">
        <v>516</v>
      </c>
      <c r="N319" s="55" t="s">
        <v>113</v>
      </c>
      <c r="O319" s="52" t="s">
        <v>222</v>
      </c>
      <c r="P319" s="135" t="str">
        <f>IFERROR(VLOOKUP(C319,TD!$B$32:$F$36,2,0)," ")</f>
        <v>O230117</v>
      </c>
      <c r="Q319" s="135" t="str">
        <f>IFERROR(VLOOKUP(C319,TD!$B$32:$F$36,3,0)," ")</f>
        <v>4503</v>
      </c>
      <c r="R319" s="135">
        <f>IFERROR(VLOOKUP(C319,TD!$B$32:$F$36,4,0)," ")</f>
        <v>20240255</v>
      </c>
      <c r="S319" s="52" t="s">
        <v>175</v>
      </c>
      <c r="T319" s="135" t="str">
        <f>IFERROR(VLOOKUP(S319,TD!$J$33:$K$43,2,0)," ")</f>
        <v>Servicio de atención a incidentes y emergencias.</v>
      </c>
      <c r="U319" s="137" t="str">
        <f t="shared" si="16"/>
        <v>04-Servicio de atención a incidentes y emergencias.</v>
      </c>
      <c r="V319" s="52" t="s">
        <v>232</v>
      </c>
      <c r="W319" s="135" t="str">
        <f>IFERROR(VLOOKUP(V319,TD!$N$33:$O$45,2,0)," ")</f>
        <v>Servicio de atención a emergencias y desastres</v>
      </c>
      <c r="X319" s="137" t="str">
        <f t="shared" si="17"/>
        <v>004_Servicio de atención a emergencias y desastres</v>
      </c>
      <c r="Y319" s="137" t="str">
        <f t="shared" si="18"/>
        <v>04-Servicio de atención a incidentes y emergencias. 004_Servicio de atención a emergencias y desastres</v>
      </c>
      <c r="Z319" s="135" t="str">
        <f t="shared" si="19"/>
        <v>O23011745032024025504004</v>
      </c>
      <c r="AA319" s="135" t="str">
        <f>IFERROR(VLOOKUP(Y319,TD!$K$46:$L$64,2,0)," ")</f>
        <v>PM/0131/0104/45030040255</v>
      </c>
      <c r="AB319" s="55" t="s">
        <v>138</v>
      </c>
      <c r="AC319" s="136" t="s">
        <v>204</v>
      </c>
    </row>
    <row r="320" spans="2:29" s="28" customFormat="1" ht="71.5" customHeight="1" x14ac:dyDescent="0.2">
      <c r="B320" s="79">
        <v>20250312</v>
      </c>
      <c r="C320" s="51" t="s">
        <v>209</v>
      </c>
      <c r="D320" s="133" t="s">
        <v>169</v>
      </c>
      <c r="E320" s="52" t="s">
        <v>662</v>
      </c>
      <c r="F320" s="133" t="s">
        <v>664</v>
      </c>
      <c r="G320" s="133" t="s">
        <v>156</v>
      </c>
      <c r="H320" s="100">
        <v>80111600</v>
      </c>
      <c r="I320" s="134">
        <v>3</v>
      </c>
      <c r="J320" s="134">
        <v>10</v>
      </c>
      <c r="K320" s="54">
        <v>0</v>
      </c>
      <c r="L320" s="55">
        <v>24150000</v>
      </c>
      <c r="M320" s="133" t="s">
        <v>516</v>
      </c>
      <c r="N320" s="55" t="s">
        <v>113</v>
      </c>
      <c r="O320" s="52" t="s">
        <v>222</v>
      </c>
      <c r="P320" s="135" t="str">
        <f>IFERROR(VLOOKUP(C320,TD!$B$32:$F$36,2,0)," ")</f>
        <v>O230117</v>
      </c>
      <c r="Q320" s="135" t="str">
        <f>IFERROR(VLOOKUP(C320,TD!$B$32:$F$36,3,0)," ")</f>
        <v>4503</v>
      </c>
      <c r="R320" s="135">
        <f>IFERROR(VLOOKUP(C320,TD!$B$32:$F$36,4,0)," ")</f>
        <v>20240255</v>
      </c>
      <c r="S320" s="52" t="s">
        <v>175</v>
      </c>
      <c r="T320" s="135" t="str">
        <f>IFERROR(VLOOKUP(S320,TD!$J$33:$K$43,2,0)," ")</f>
        <v>Servicio de atención a incidentes y emergencias.</v>
      </c>
      <c r="U320" s="137" t="str">
        <f t="shared" si="16"/>
        <v>04-Servicio de atención a incidentes y emergencias.</v>
      </c>
      <c r="V320" s="52" t="s">
        <v>232</v>
      </c>
      <c r="W320" s="135" t="str">
        <f>IFERROR(VLOOKUP(V320,TD!$N$33:$O$45,2,0)," ")</f>
        <v>Servicio de atención a emergencias y desastres</v>
      </c>
      <c r="X320" s="137" t="str">
        <f t="shared" si="17"/>
        <v>004_Servicio de atención a emergencias y desastres</v>
      </c>
      <c r="Y320" s="137" t="str">
        <f t="shared" si="18"/>
        <v>04-Servicio de atención a incidentes y emergencias. 004_Servicio de atención a emergencias y desastres</v>
      </c>
      <c r="Z320" s="135" t="str">
        <f t="shared" si="19"/>
        <v>O23011745032024025504004</v>
      </c>
      <c r="AA320" s="135" t="str">
        <f>IFERROR(VLOOKUP(Y320,TD!$K$46:$L$64,2,0)," ")</f>
        <v>PM/0131/0104/45030040255</v>
      </c>
      <c r="AB320" s="55" t="s">
        <v>138</v>
      </c>
      <c r="AC320" s="136" t="s">
        <v>204</v>
      </c>
    </row>
    <row r="321" spans="2:29" s="28" customFormat="1" ht="71.5" customHeight="1" x14ac:dyDescent="0.2">
      <c r="B321" s="79">
        <v>20250313</v>
      </c>
      <c r="C321" s="51" t="s">
        <v>209</v>
      </c>
      <c r="D321" s="133" t="s">
        <v>169</v>
      </c>
      <c r="E321" s="52" t="s">
        <v>662</v>
      </c>
      <c r="F321" s="133" t="s">
        <v>664</v>
      </c>
      <c r="G321" s="133" t="s">
        <v>156</v>
      </c>
      <c r="H321" s="100">
        <v>80111600</v>
      </c>
      <c r="I321" s="134">
        <v>3</v>
      </c>
      <c r="J321" s="134">
        <v>10</v>
      </c>
      <c r="K321" s="54">
        <v>0</v>
      </c>
      <c r="L321" s="55">
        <v>24150000</v>
      </c>
      <c r="M321" s="133" t="s">
        <v>516</v>
      </c>
      <c r="N321" s="55" t="s">
        <v>113</v>
      </c>
      <c r="O321" s="52" t="s">
        <v>222</v>
      </c>
      <c r="P321" s="135" t="str">
        <f>IFERROR(VLOOKUP(C321,TD!$B$32:$F$36,2,0)," ")</f>
        <v>O230117</v>
      </c>
      <c r="Q321" s="135" t="str">
        <f>IFERROR(VLOOKUP(C321,TD!$B$32:$F$36,3,0)," ")</f>
        <v>4503</v>
      </c>
      <c r="R321" s="135">
        <f>IFERROR(VLOOKUP(C321,TD!$B$32:$F$36,4,0)," ")</f>
        <v>20240255</v>
      </c>
      <c r="S321" s="52" t="s">
        <v>175</v>
      </c>
      <c r="T321" s="135" t="str">
        <f>IFERROR(VLOOKUP(S321,TD!$J$33:$K$43,2,0)," ")</f>
        <v>Servicio de atención a incidentes y emergencias.</v>
      </c>
      <c r="U321" s="137" t="str">
        <f t="shared" si="16"/>
        <v>04-Servicio de atención a incidentes y emergencias.</v>
      </c>
      <c r="V321" s="52" t="s">
        <v>232</v>
      </c>
      <c r="W321" s="135" t="str">
        <f>IFERROR(VLOOKUP(V321,TD!$N$33:$O$45,2,0)," ")</f>
        <v>Servicio de atención a emergencias y desastres</v>
      </c>
      <c r="X321" s="137" t="str">
        <f t="shared" si="17"/>
        <v>004_Servicio de atención a emergencias y desastres</v>
      </c>
      <c r="Y321" s="137" t="str">
        <f t="shared" si="18"/>
        <v>04-Servicio de atención a incidentes y emergencias. 004_Servicio de atención a emergencias y desastres</v>
      </c>
      <c r="Z321" s="135" t="str">
        <f t="shared" si="19"/>
        <v>O23011745032024025504004</v>
      </c>
      <c r="AA321" s="135" t="str">
        <f>IFERROR(VLOOKUP(Y321,TD!$K$46:$L$64,2,0)," ")</f>
        <v>PM/0131/0104/45030040255</v>
      </c>
      <c r="AB321" s="55" t="s">
        <v>138</v>
      </c>
      <c r="AC321" s="136" t="s">
        <v>204</v>
      </c>
    </row>
    <row r="322" spans="2:29" s="28" customFormat="1" ht="71.5" customHeight="1" x14ac:dyDescent="0.2">
      <c r="B322" s="79">
        <v>20250314</v>
      </c>
      <c r="C322" s="51" t="s">
        <v>209</v>
      </c>
      <c r="D322" s="133" t="s">
        <v>169</v>
      </c>
      <c r="E322" s="52" t="s">
        <v>662</v>
      </c>
      <c r="F322" s="133" t="s">
        <v>664</v>
      </c>
      <c r="G322" s="133" t="s">
        <v>156</v>
      </c>
      <c r="H322" s="100">
        <v>80111600</v>
      </c>
      <c r="I322" s="134">
        <v>3</v>
      </c>
      <c r="J322" s="134">
        <v>10</v>
      </c>
      <c r="K322" s="54">
        <v>0</v>
      </c>
      <c r="L322" s="55">
        <v>24150000</v>
      </c>
      <c r="M322" s="133" t="s">
        <v>516</v>
      </c>
      <c r="N322" s="55" t="s">
        <v>113</v>
      </c>
      <c r="O322" s="52" t="s">
        <v>222</v>
      </c>
      <c r="P322" s="135" t="str">
        <f>IFERROR(VLOOKUP(C322,TD!$B$32:$F$36,2,0)," ")</f>
        <v>O230117</v>
      </c>
      <c r="Q322" s="135" t="str">
        <f>IFERROR(VLOOKUP(C322,TD!$B$32:$F$36,3,0)," ")</f>
        <v>4503</v>
      </c>
      <c r="R322" s="135">
        <f>IFERROR(VLOOKUP(C322,TD!$B$32:$F$36,4,0)," ")</f>
        <v>20240255</v>
      </c>
      <c r="S322" s="52" t="s">
        <v>175</v>
      </c>
      <c r="T322" s="135" t="str">
        <f>IFERROR(VLOOKUP(S322,TD!$J$33:$K$43,2,0)," ")</f>
        <v>Servicio de atención a incidentes y emergencias.</v>
      </c>
      <c r="U322" s="137" t="str">
        <f t="shared" ref="U322:U385" si="20">CONCATENATE(S322,"-",T322)</f>
        <v>04-Servicio de atención a incidentes y emergencias.</v>
      </c>
      <c r="V322" s="52" t="s">
        <v>232</v>
      </c>
      <c r="W322" s="135" t="str">
        <f>IFERROR(VLOOKUP(V322,TD!$N$33:$O$45,2,0)," ")</f>
        <v>Servicio de atención a emergencias y desastres</v>
      </c>
      <c r="X322" s="137" t="str">
        <f t="shared" ref="X322:X385" si="21">CONCATENATE(V322,"_",W322)</f>
        <v>004_Servicio de atención a emergencias y desastres</v>
      </c>
      <c r="Y322" s="137" t="str">
        <f t="shared" ref="Y322:Y385" si="22">CONCATENATE(U322," ",X322)</f>
        <v>04-Servicio de atención a incidentes y emergencias. 004_Servicio de atención a emergencias y desastres</v>
      </c>
      <c r="Z322" s="135" t="str">
        <f t="shared" ref="Z322:Z385" si="23">CONCATENATE(P322,Q322,R322,S322,V322)</f>
        <v>O23011745032024025504004</v>
      </c>
      <c r="AA322" s="135" t="str">
        <f>IFERROR(VLOOKUP(Y322,TD!$K$46:$L$64,2,0)," ")</f>
        <v>PM/0131/0104/45030040255</v>
      </c>
      <c r="AB322" s="55" t="s">
        <v>138</v>
      </c>
      <c r="AC322" s="136" t="s">
        <v>204</v>
      </c>
    </row>
    <row r="323" spans="2:29" s="28" customFormat="1" ht="71.5" customHeight="1" x14ac:dyDescent="0.2">
      <c r="B323" s="79">
        <v>20250315</v>
      </c>
      <c r="C323" s="51" t="s">
        <v>209</v>
      </c>
      <c r="D323" s="133" t="s">
        <v>169</v>
      </c>
      <c r="E323" s="52" t="s">
        <v>662</v>
      </c>
      <c r="F323" s="133" t="s">
        <v>664</v>
      </c>
      <c r="G323" s="133" t="s">
        <v>156</v>
      </c>
      <c r="H323" s="100">
        <v>80111600</v>
      </c>
      <c r="I323" s="134">
        <v>3</v>
      </c>
      <c r="J323" s="134">
        <v>10</v>
      </c>
      <c r="K323" s="54">
        <v>0</v>
      </c>
      <c r="L323" s="55">
        <v>24150000</v>
      </c>
      <c r="M323" s="133" t="s">
        <v>516</v>
      </c>
      <c r="N323" s="55" t="s">
        <v>113</v>
      </c>
      <c r="O323" s="52" t="s">
        <v>222</v>
      </c>
      <c r="P323" s="135" t="str">
        <f>IFERROR(VLOOKUP(C323,TD!$B$32:$F$36,2,0)," ")</f>
        <v>O230117</v>
      </c>
      <c r="Q323" s="135" t="str">
        <f>IFERROR(VLOOKUP(C323,TD!$B$32:$F$36,3,0)," ")</f>
        <v>4503</v>
      </c>
      <c r="R323" s="135">
        <f>IFERROR(VLOOKUP(C323,TD!$B$32:$F$36,4,0)," ")</f>
        <v>20240255</v>
      </c>
      <c r="S323" s="52" t="s">
        <v>175</v>
      </c>
      <c r="T323" s="135" t="str">
        <f>IFERROR(VLOOKUP(S323,TD!$J$33:$K$43,2,0)," ")</f>
        <v>Servicio de atención a incidentes y emergencias.</v>
      </c>
      <c r="U323" s="137" t="str">
        <f t="shared" si="20"/>
        <v>04-Servicio de atención a incidentes y emergencias.</v>
      </c>
      <c r="V323" s="52" t="s">
        <v>232</v>
      </c>
      <c r="W323" s="135" t="str">
        <f>IFERROR(VLOOKUP(V323,TD!$N$33:$O$45,2,0)," ")</f>
        <v>Servicio de atención a emergencias y desastres</v>
      </c>
      <c r="X323" s="137" t="str">
        <f t="shared" si="21"/>
        <v>004_Servicio de atención a emergencias y desastres</v>
      </c>
      <c r="Y323" s="137" t="str">
        <f t="shared" si="22"/>
        <v>04-Servicio de atención a incidentes y emergencias. 004_Servicio de atención a emergencias y desastres</v>
      </c>
      <c r="Z323" s="135" t="str">
        <f t="shared" si="23"/>
        <v>O23011745032024025504004</v>
      </c>
      <c r="AA323" s="135" t="str">
        <f>IFERROR(VLOOKUP(Y323,TD!$K$46:$L$64,2,0)," ")</f>
        <v>PM/0131/0104/45030040255</v>
      </c>
      <c r="AB323" s="55" t="s">
        <v>138</v>
      </c>
      <c r="AC323" s="136" t="s">
        <v>204</v>
      </c>
    </row>
    <row r="324" spans="2:29" s="28" customFormat="1" ht="71.5" customHeight="1" x14ac:dyDescent="0.2">
      <c r="B324" s="79">
        <v>20250316</v>
      </c>
      <c r="C324" s="51" t="s">
        <v>209</v>
      </c>
      <c r="D324" s="133" t="s">
        <v>169</v>
      </c>
      <c r="E324" s="52" t="s">
        <v>662</v>
      </c>
      <c r="F324" s="133" t="s">
        <v>664</v>
      </c>
      <c r="G324" s="133" t="s">
        <v>156</v>
      </c>
      <c r="H324" s="100">
        <v>80111600</v>
      </c>
      <c r="I324" s="134">
        <v>3</v>
      </c>
      <c r="J324" s="134">
        <v>10</v>
      </c>
      <c r="K324" s="54"/>
      <c r="L324" s="55">
        <v>24150000</v>
      </c>
      <c r="M324" s="133" t="s">
        <v>516</v>
      </c>
      <c r="N324" s="55" t="s">
        <v>113</v>
      </c>
      <c r="O324" s="52" t="s">
        <v>222</v>
      </c>
      <c r="P324" s="135" t="str">
        <f>IFERROR(VLOOKUP(C324,TD!$B$32:$F$36,2,0)," ")</f>
        <v>O230117</v>
      </c>
      <c r="Q324" s="135" t="str">
        <f>IFERROR(VLOOKUP(C324,TD!$B$32:$F$36,3,0)," ")</f>
        <v>4503</v>
      </c>
      <c r="R324" s="135">
        <f>IFERROR(VLOOKUP(C324,TD!$B$32:$F$36,4,0)," ")</f>
        <v>20240255</v>
      </c>
      <c r="S324" s="52" t="s">
        <v>175</v>
      </c>
      <c r="T324" s="135" t="str">
        <f>IFERROR(VLOOKUP(S324,TD!$J$33:$K$43,2,0)," ")</f>
        <v>Servicio de atención a incidentes y emergencias.</v>
      </c>
      <c r="U324" s="137" t="str">
        <f t="shared" si="20"/>
        <v>04-Servicio de atención a incidentes y emergencias.</v>
      </c>
      <c r="V324" s="52" t="s">
        <v>232</v>
      </c>
      <c r="W324" s="135" t="str">
        <f>IFERROR(VLOOKUP(V324,TD!$N$33:$O$45,2,0)," ")</f>
        <v>Servicio de atención a emergencias y desastres</v>
      </c>
      <c r="X324" s="137" t="str">
        <f t="shared" si="21"/>
        <v>004_Servicio de atención a emergencias y desastres</v>
      </c>
      <c r="Y324" s="137" t="str">
        <f t="shared" si="22"/>
        <v>04-Servicio de atención a incidentes y emergencias. 004_Servicio de atención a emergencias y desastres</v>
      </c>
      <c r="Z324" s="135" t="str">
        <f t="shared" si="23"/>
        <v>O23011745032024025504004</v>
      </c>
      <c r="AA324" s="135" t="str">
        <f>IFERROR(VLOOKUP(Y324,TD!$K$46:$L$64,2,0)," ")</f>
        <v>PM/0131/0104/45030040255</v>
      </c>
      <c r="AB324" s="55" t="s">
        <v>138</v>
      </c>
      <c r="AC324" s="136" t="s">
        <v>204</v>
      </c>
    </row>
    <row r="325" spans="2:29" s="28" customFormat="1" ht="71.5" customHeight="1" x14ac:dyDescent="0.2">
      <c r="B325" s="79">
        <v>20250317</v>
      </c>
      <c r="C325" s="51" t="s">
        <v>209</v>
      </c>
      <c r="D325" s="133" t="s">
        <v>169</v>
      </c>
      <c r="E325" s="52" t="s">
        <v>662</v>
      </c>
      <c r="F325" s="133" t="s">
        <v>665</v>
      </c>
      <c r="G325" s="133" t="s">
        <v>155</v>
      </c>
      <c r="H325" s="100">
        <v>80111600</v>
      </c>
      <c r="I325" s="134">
        <v>2</v>
      </c>
      <c r="J325" s="134">
        <v>11</v>
      </c>
      <c r="K325" s="54">
        <v>0</v>
      </c>
      <c r="L325" s="55">
        <v>58905000</v>
      </c>
      <c r="M325" s="133" t="s">
        <v>516</v>
      </c>
      <c r="N325" s="55" t="s">
        <v>113</v>
      </c>
      <c r="O325" s="52" t="s">
        <v>222</v>
      </c>
      <c r="P325" s="135" t="str">
        <f>IFERROR(VLOOKUP(C325,TD!$B$32:$F$36,2,0)," ")</f>
        <v>O230117</v>
      </c>
      <c r="Q325" s="135" t="str">
        <f>IFERROR(VLOOKUP(C325,TD!$B$32:$F$36,3,0)," ")</f>
        <v>4503</v>
      </c>
      <c r="R325" s="135">
        <f>IFERROR(VLOOKUP(C325,TD!$B$32:$F$36,4,0)," ")</f>
        <v>20240255</v>
      </c>
      <c r="S325" s="52" t="s">
        <v>175</v>
      </c>
      <c r="T325" s="135" t="str">
        <f>IFERROR(VLOOKUP(S325,TD!$J$33:$K$43,2,0)," ")</f>
        <v>Servicio de atención a incidentes y emergencias.</v>
      </c>
      <c r="U325" s="137" t="str">
        <f t="shared" si="20"/>
        <v>04-Servicio de atención a incidentes y emergencias.</v>
      </c>
      <c r="V325" s="52" t="s">
        <v>232</v>
      </c>
      <c r="W325" s="135" t="str">
        <f>IFERROR(VLOOKUP(V325,TD!$N$33:$O$45,2,0)," ")</f>
        <v>Servicio de atención a emergencias y desastres</v>
      </c>
      <c r="X325" s="137" t="str">
        <f t="shared" si="21"/>
        <v>004_Servicio de atención a emergencias y desastres</v>
      </c>
      <c r="Y325" s="137" t="str">
        <f t="shared" si="22"/>
        <v>04-Servicio de atención a incidentes y emergencias. 004_Servicio de atención a emergencias y desastres</v>
      </c>
      <c r="Z325" s="135" t="str">
        <f t="shared" si="23"/>
        <v>O23011745032024025504004</v>
      </c>
      <c r="AA325" s="135" t="str">
        <f>IFERROR(VLOOKUP(Y325,TD!$K$46:$L$64,2,0)," ")</f>
        <v>PM/0131/0104/45030040255</v>
      </c>
      <c r="AB325" s="55" t="s">
        <v>138</v>
      </c>
      <c r="AC325" s="136" t="s">
        <v>204</v>
      </c>
    </row>
    <row r="326" spans="2:29" s="28" customFormat="1" ht="71.5" customHeight="1" x14ac:dyDescent="0.2">
      <c r="B326" s="79">
        <v>20250318</v>
      </c>
      <c r="C326" s="51" t="s">
        <v>209</v>
      </c>
      <c r="D326" s="133" t="s">
        <v>169</v>
      </c>
      <c r="E326" s="52" t="s">
        <v>662</v>
      </c>
      <c r="F326" s="133" t="s">
        <v>666</v>
      </c>
      <c r="G326" s="133" t="s">
        <v>156</v>
      </c>
      <c r="H326" s="100">
        <v>80111600</v>
      </c>
      <c r="I326" s="134">
        <v>2</v>
      </c>
      <c r="J326" s="134">
        <v>11</v>
      </c>
      <c r="K326" s="54">
        <v>0</v>
      </c>
      <c r="L326" s="55">
        <v>32065000</v>
      </c>
      <c r="M326" s="133" t="s">
        <v>516</v>
      </c>
      <c r="N326" s="55" t="s">
        <v>113</v>
      </c>
      <c r="O326" s="52" t="s">
        <v>222</v>
      </c>
      <c r="P326" s="135" t="str">
        <f>IFERROR(VLOOKUP(C326,TD!$B$32:$F$36,2,0)," ")</f>
        <v>O230117</v>
      </c>
      <c r="Q326" s="135" t="str">
        <f>IFERROR(VLOOKUP(C326,TD!$B$32:$F$36,3,0)," ")</f>
        <v>4503</v>
      </c>
      <c r="R326" s="135">
        <f>IFERROR(VLOOKUP(C326,TD!$B$32:$F$36,4,0)," ")</f>
        <v>20240255</v>
      </c>
      <c r="S326" s="52" t="s">
        <v>175</v>
      </c>
      <c r="T326" s="135" t="str">
        <f>IFERROR(VLOOKUP(S326,TD!$J$33:$K$43,2,0)," ")</f>
        <v>Servicio de atención a incidentes y emergencias.</v>
      </c>
      <c r="U326" s="137" t="str">
        <f t="shared" si="20"/>
        <v>04-Servicio de atención a incidentes y emergencias.</v>
      </c>
      <c r="V326" s="52" t="s">
        <v>232</v>
      </c>
      <c r="W326" s="135" t="str">
        <f>IFERROR(VLOOKUP(V326,TD!$N$33:$O$45,2,0)," ")</f>
        <v>Servicio de atención a emergencias y desastres</v>
      </c>
      <c r="X326" s="137" t="str">
        <f t="shared" si="21"/>
        <v>004_Servicio de atención a emergencias y desastres</v>
      </c>
      <c r="Y326" s="137" t="str">
        <f t="shared" si="22"/>
        <v>04-Servicio de atención a incidentes y emergencias. 004_Servicio de atención a emergencias y desastres</v>
      </c>
      <c r="Z326" s="135" t="str">
        <f t="shared" si="23"/>
        <v>O23011745032024025504004</v>
      </c>
      <c r="AA326" s="135" t="str">
        <f>IFERROR(VLOOKUP(Y326,TD!$K$46:$L$64,2,0)," ")</f>
        <v>PM/0131/0104/45030040255</v>
      </c>
      <c r="AB326" s="55" t="s">
        <v>138</v>
      </c>
      <c r="AC326" s="136" t="s">
        <v>204</v>
      </c>
    </row>
    <row r="327" spans="2:29" s="28" customFormat="1" ht="71.5" customHeight="1" x14ac:dyDescent="0.2">
      <c r="B327" s="79">
        <v>20250319</v>
      </c>
      <c r="C327" s="51" t="s">
        <v>209</v>
      </c>
      <c r="D327" s="133" t="s">
        <v>169</v>
      </c>
      <c r="E327" s="52" t="s">
        <v>662</v>
      </c>
      <c r="F327" s="133" t="s">
        <v>665</v>
      </c>
      <c r="G327" s="133" t="s">
        <v>155</v>
      </c>
      <c r="H327" s="100">
        <v>80111600</v>
      </c>
      <c r="I327" s="134">
        <v>2</v>
      </c>
      <c r="J327" s="134">
        <v>10</v>
      </c>
      <c r="K327" s="54">
        <v>15</v>
      </c>
      <c r="L327" s="55">
        <v>56227500</v>
      </c>
      <c r="M327" s="133" t="s">
        <v>516</v>
      </c>
      <c r="N327" s="55" t="s">
        <v>113</v>
      </c>
      <c r="O327" s="52" t="s">
        <v>222</v>
      </c>
      <c r="P327" s="135" t="str">
        <f>IFERROR(VLOOKUP(C327,TD!$B$32:$F$36,2,0)," ")</f>
        <v>O230117</v>
      </c>
      <c r="Q327" s="135" t="str">
        <f>IFERROR(VLOOKUP(C327,TD!$B$32:$F$36,3,0)," ")</f>
        <v>4503</v>
      </c>
      <c r="R327" s="135">
        <f>IFERROR(VLOOKUP(C327,TD!$B$32:$F$36,4,0)," ")</f>
        <v>20240255</v>
      </c>
      <c r="S327" s="52" t="s">
        <v>175</v>
      </c>
      <c r="T327" s="135" t="str">
        <f>IFERROR(VLOOKUP(S327,TD!$J$33:$K$43,2,0)," ")</f>
        <v>Servicio de atención a incidentes y emergencias.</v>
      </c>
      <c r="U327" s="137" t="str">
        <f t="shared" si="20"/>
        <v>04-Servicio de atención a incidentes y emergencias.</v>
      </c>
      <c r="V327" s="52" t="s">
        <v>232</v>
      </c>
      <c r="W327" s="135" t="str">
        <f>IFERROR(VLOOKUP(V327,TD!$N$33:$O$45,2,0)," ")</f>
        <v>Servicio de atención a emergencias y desastres</v>
      </c>
      <c r="X327" s="137" t="str">
        <f t="shared" si="21"/>
        <v>004_Servicio de atención a emergencias y desastres</v>
      </c>
      <c r="Y327" s="137" t="str">
        <f t="shared" si="22"/>
        <v>04-Servicio de atención a incidentes y emergencias. 004_Servicio de atención a emergencias y desastres</v>
      </c>
      <c r="Z327" s="135" t="str">
        <f t="shared" si="23"/>
        <v>O23011745032024025504004</v>
      </c>
      <c r="AA327" s="135" t="str">
        <f>IFERROR(VLOOKUP(Y327,TD!$K$46:$L$64,2,0)," ")</f>
        <v>PM/0131/0104/45030040255</v>
      </c>
      <c r="AB327" s="55" t="s">
        <v>138</v>
      </c>
      <c r="AC327" s="136" t="s">
        <v>204</v>
      </c>
    </row>
    <row r="328" spans="2:29" s="28" customFormat="1" ht="71.5" customHeight="1" x14ac:dyDescent="0.2">
      <c r="B328" s="79">
        <v>20250320</v>
      </c>
      <c r="C328" s="51" t="s">
        <v>209</v>
      </c>
      <c r="D328" s="133" t="s">
        <v>169</v>
      </c>
      <c r="E328" s="52" t="s">
        <v>662</v>
      </c>
      <c r="F328" s="133" t="s">
        <v>667</v>
      </c>
      <c r="G328" s="133" t="s">
        <v>156</v>
      </c>
      <c r="H328" s="100">
        <v>80111600</v>
      </c>
      <c r="I328" s="134">
        <v>2</v>
      </c>
      <c r="J328" s="134">
        <v>11</v>
      </c>
      <c r="K328" s="54">
        <v>0</v>
      </c>
      <c r="L328" s="55">
        <v>31185000</v>
      </c>
      <c r="M328" s="133" t="s">
        <v>516</v>
      </c>
      <c r="N328" s="55" t="s">
        <v>113</v>
      </c>
      <c r="O328" s="52" t="s">
        <v>222</v>
      </c>
      <c r="P328" s="135" t="str">
        <f>IFERROR(VLOOKUP(C328,TD!$B$32:$F$36,2,0)," ")</f>
        <v>O230117</v>
      </c>
      <c r="Q328" s="135" t="str">
        <f>IFERROR(VLOOKUP(C328,TD!$B$32:$F$36,3,0)," ")</f>
        <v>4503</v>
      </c>
      <c r="R328" s="135">
        <f>IFERROR(VLOOKUP(C328,TD!$B$32:$F$36,4,0)," ")</f>
        <v>20240255</v>
      </c>
      <c r="S328" s="52" t="s">
        <v>175</v>
      </c>
      <c r="T328" s="135" t="str">
        <f>IFERROR(VLOOKUP(S328,TD!$J$33:$K$43,2,0)," ")</f>
        <v>Servicio de atención a incidentes y emergencias.</v>
      </c>
      <c r="U328" s="137" t="str">
        <f t="shared" si="20"/>
        <v>04-Servicio de atención a incidentes y emergencias.</v>
      </c>
      <c r="V328" s="52" t="s">
        <v>232</v>
      </c>
      <c r="W328" s="135" t="str">
        <f>IFERROR(VLOOKUP(V328,TD!$N$33:$O$45,2,0)," ")</f>
        <v>Servicio de atención a emergencias y desastres</v>
      </c>
      <c r="X328" s="137" t="str">
        <f t="shared" si="21"/>
        <v>004_Servicio de atención a emergencias y desastres</v>
      </c>
      <c r="Y328" s="137" t="str">
        <f t="shared" si="22"/>
        <v>04-Servicio de atención a incidentes y emergencias. 004_Servicio de atención a emergencias y desastres</v>
      </c>
      <c r="Z328" s="135" t="str">
        <f t="shared" si="23"/>
        <v>O23011745032024025504004</v>
      </c>
      <c r="AA328" s="135" t="str">
        <f>IFERROR(VLOOKUP(Y328,TD!$K$46:$L$64,2,0)," ")</f>
        <v>PM/0131/0104/45030040255</v>
      </c>
      <c r="AB328" s="55" t="s">
        <v>138</v>
      </c>
      <c r="AC328" s="136" t="s">
        <v>204</v>
      </c>
    </row>
    <row r="329" spans="2:29" s="28" customFormat="1" ht="71.5" customHeight="1" x14ac:dyDescent="0.2">
      <c r="B329" s="79">
        <v>20250321</v>
      </c>
      <c r="C329" s="51" t="s">
        <v>209</v>
      </c>
      <c r="D329" s="133" t="s">
        <v>169</v>
      </c>
      <c r="E329" s="52" t="s">
        <v>662</v>
      </c>
      <c r="F329" s="133" t="s">
        <v>668</v>
      </c>
      <c r="G329" s="133" t="s">
        <v>156</v>
      </c>
      <c r="H329" s="100">
        <v>80111600</v>
      </c>
      <c r="I329" s="134">
        <v>2</v>
      </c>
      <c r="J329" s="134">
        <v>11</v>
      </c>
      <c r="K329" s="54">
        <v>0</v>
      </c>
      <c r="L329" s="55">
        <v>36590400</v>
      </c>
      <c r="M329" s="133" t="s">
        <v>516</v>
      </c>
      <c r="N329" s="55" t="s">
        <v>113</v>
      </c>
      <c r="O329" s="52" t="s">
        <v>222</v>
      </c>
      <c r="P329" s="135" t="str">
        <f>IFERROR(VLOOKUP(C329,TD!$B$32:$F$36,2,0)," ")</f>
        <v>O230117</v>
      </c>
      <c r="Q329" s="135" t="str">
        <f>IFERROR(VLOOKUP(C329,TD!$B$32:$F$36,3,0)," ")</f>
        <v>4503</v>
      </c>
      <c r="R329" s="135">
        <f>IFERROR(VLOOKUP(C329,TD!$B$32:$F$36,4,0)," ")</f>
        <v>20240255</v>
      </c>
      <c r="S329" s="52" t="s">
        <v>175</v>
      </c>
      <c r="T329" s="135" t="str">
        <f>IFERROR(VLOOKUP(S329,TD!$J$33:$K$43,2,0)," ")</f>
        <v>Servicio de atención a incidentes y emergencias.</v>
      </c>
      <c r="U329" s="137" t="str">
        <f t="shared" si="20"/>
        <v>04-Servicio de atención a incidentes y emergencias.</v>
      </c>
      <c r="V329" s="52" t="s">
        <v>232</v>
      </c>
      <c r="W329" s="135" t="str">
        <f>IFERROR(VLOOKUP(V329,TD!$N$33:$O$45,2,0)," ")</f>
        <v>Servicio de atención a emergencias y desastres</v>
      </c>
      <c r="X329" s="137" t="str">
        <f t="shared" si="21"/>
        <v>004_Servicio de atención a emergencias y desastres</v>
      </c>
      <c r="Y329" s="137" t="str">
        <f t="shared" si="22"/>
        <v>04-Servicio de atención a incidentes y emergencias. 004_Servicio de atención a emergencias y desastres</v>
      </c>
      <c r="Z329" s="135" t="str">
        <f t="shared" si="23"/>
        <v>O23011745032024025504004</v>
      </c>
      <c r="AA329" s="135" t="str">
        <f>IFERROR(VLOOKUP(Y329,TD!$K$46:$L$64,2,0)," ")</f>
        <v>PM/0131/0104/45030040255</v>
      </c>
      <c r="AB329" s="55" t="s">
        <v>138</v>
      </c>
      <c r="AC329" s="136" t="s">
        <v>204</v>
      </c>
    </row>
    <row r="330" spans="2:29" s="28" customFormat="1" ht="71.5" customHeight="1" x14ac:dyDescent="0.2">
      <c r="B330" s="79">
        <v>20250322</v>
      </c>
      <c r="C330" s="51" t="s">
        <v>209</v>
      </c>
      <c r="D330" s="133" t="s">
        <v>169</v>
      </c>
      <c r="E330" s="52" t="s">
        <v>662</v>
      </c>
      <c r="F330" s="133" t="s">
        <v>669</v>
      </c>
      <c r="G330" s="133" t="s">
        <v>155</v>
      </c>
      <c r="H330" s="100">
        <v>80111600</v>
      </c>
      <c r="I330" s="134">
        <v>2</v>
      </c>
      <c r="J330" s="134">
        <v>10</v>
      </c>
      <c r="K330" s="54">
        <v>15</v>
      </c>
      <c r="L330" s="55">
        <v>99225000</v>
      </c>
      <c r="M330" s="133" t="s">
        <v>516</v>
      </c>
      <c r="N330" s="55" t="s">
        <v>113</v>
      </c>
      <c r="O330" s="52" t="s">
        <v>222</v>
      </c>
      <c r="P330" s="135" t="str">
        <f>IFERROR(VLOOKUP(C330,TD!$B$32:$F$36,2,0)," ")</f>
        <v>O230117</v>
      </c>
      <c r="Q330" s="135" t="str">
        <f>IFERROR(VLOOKUP(C330,TD!$B$32:$F$36,3,0)," ")</f>
        <v>4503</v>
      </c>
      <c r="R330" s="135">
        <f>IFERROR(VLOOKUP(C330,TD!$B$32:$F$36,4,0)," ")</f>
        <v>20240255</v>
      </c>
      <c r="S330" s="52" t="s">
        <v>175</v>
      </c>
      <c r="T330" s="135" t="str">
        <f>IFERROR(VLOOKUP(S330,TD!$J$33:$K$43,2,0)," ")</f>
        <v>Servicio de atención a incidentes y emergencias.</v>
      </c>
      <c r="U330" s="137" t="str">
        <f t="shared" si="20"/>
        <v>04-Servicio de atención a incidentes y emergencias.</v>
      </c>
      <c r="V330" s="52" t="s">
        <v>232</v>
      </c>
      <c r="W330" s="135" t="str">
        <f>IFERROR(VLOOKUP(V330,TD!$N$33:$O$45,2,0)," ")</f>
        <v>Servicio de atención a emergencias y desastres</v>
      </c>
      <c r="X330" s="137" t="str">
        <f t="shared" si="21"/>
        <v>004_Servicio de atención a emergencias y desastres</v>
      </c>
      <c r="Y330" s="137" t="str">
        <f t="shared" si="22"/>
        <v>04-Servicio de atención a incidentes y emergencias. 004_Servicio de atención a emergencias y desastres</v>
      </c>
      <c r="Z330" s="135" t="str">
        <f t="shared" si="23"/>
        <v>O23011745032024025504004</v>
      </c>
      <c r="AA330" s="135" t="str">
        <f>IFERROR(VLOOKUP(Y330,TD!$K$46:$L$64,2,0)," ")</f>
        <v>PM/0131/0104/45030040255</v>
      </c>
      <c r="AB330" s="55" t="s">
        <v>138</v>
      </c>
      <c r="AC330" s="136" t="s">
        <v>204</v>
      </c>
    </row>
    <row r="331" spans="2:29" s="28" customFormat="1" ht="71.5" customHeight="1" x14ac:dyDescent="0.2">
      <c r="B331" s="79">
        <v>20250323</v>
      </c>
      <c r="C331" s="51" t="s">
        <v>209</v>
      </c>
      <c r="D331" s="133" t="s">
        <v>169</v>
      </c>
      <c r="E331" s="52" t="s">
        <v>662</v>
      </c>
      <c r="F331" s="133" t="s">
        <v>670</v>
      </c>
      <c r="G331" s="133" t="s">
        <v>155</v>
      </c>
      <c r="H331" s="100">
        <v>80111600</v>
      </c>
      <c r="I331" s="134">
        <v>2</v>
      </c>
      <c r="J331" s="134">
        <v>11</v>
      </c>
      <c r="K331" s="54">
        <v>0</v>
      </c>
      <c r="L331" s="55">
        <v>92400000</v>
      </c>
      <c r="M331" s="133" t="s">
        <v>516</v>
      </c>
      <c r="N331" s="55" t="s">
        <v>113</v>
      </c>
      <c r="O331" s="52" t="s">
        <v>222</v>
      </c>
      <c r="P331" s="135" t="str">
        <f>IFERROR(VLOOKUP(C331,TD!$B$32:$F$36,2,0)," ")</f>
        <v>O230117</v>
      </c>
      <c r="Q331" s="135" t="str">
        <f>IFERROR(VLOOKUP(C331,TD!$B$32:$F$36,3,0)," ")</f>
        <v>4503</v>
      </c>
      <c r="R331" s="135">
        <f>IFERROR(VLOOKUP(C331,TD!$B$32:$F$36,4,0)," ")</f>
        <v>20240255</v>
      </c>
      <c r="S331" s="52" t="s">
        <v>175</v>
      </c>
      <c r="T331" s="135" t="str">
        <f>IFERROR(VLOOKUP(S331,TD!$J$33:$K$43,2,0)," ")</f>
        <v>Servicio de atención a incidentes y emergencias.</v>
      </c>
      <c r="U331" s="137" t="str">
        <f t="shared" si="20"/>
        <v>04-Servicio de atención a incidentes y emergencias.</v>
      </c>
      <c r="V331" s="52" t="s">
        <v>232</v>
      </c>
      <c r="W331" s="135" t="str">
        <f>IFERROR(VLOOKUP(V331,TD!$N$33:$O$45,2,0)," ")</f>
        <v>Servicio de atención a emergencias y desastres</v>
      </c>
      <c r="X331" s="137" t="str">
        <f t="shared" si="21"/>
        <v>004_Servicio de atención a emergencias y desastres</v>
      </c>
      <c r="Y331" s="137" t="str">
        <f t="shared" si="22"/>
        <v>04-Servicio de atención a incidentes y emergencias. 004_Servicio de atención a emergencias y desastres</v>
      </c>
      <c r="Z331" s="135" t="str">
        <f t="shared" si="23"/>
        <v>O23011745032024025504004</v>
      </c>
      <c r="AA331" s="135" t="str">
        <f>IFERROR(VLOOKUP(Y331,TD!$K$46:$L$64,2,0)," ")</f>
        <v>PM/0131/0104/45030040255</v>
      </c>
      <c r="AB331" s="55" t="s">
        <v>138</v>
      </c>
      <c r="AC331" s="136" t="s">
        <v>204</v>
      </c>
    </row>
    <row r="332" spans="2:29" s="28" customFormat="1" ht="71.5" customHeight="1" x14ac:dyDescent="0.2">
      <c r="B332" s="79">
        <v>20250324</v>
      </c>
      <c r="C332" s="51" t="s">
        <v>209</v>
      </c>
      <c r="D332" s="133" t="s">
        <v>169</v>
      </c>
      <c r="E332" s="52" t="s">
        <v>662</v>
      </c>
      <c r="F332" s="133" t="s">
        <v>671</v>
      </c>
      <c r="G332" s="133" t="s">
        <v>155</v>
      </c>
      <c r="H332" s="100">
        <v>80111600</v>
      </c>
      <c r="I332" s="134">
        <v>2</v>
      </c>
      <c r="J332" s="134">
        <v>10</v>
      </c>
      <c r="K332" s="54">
        <v>15</v>
      </c>
      <c r="L332" s="55">
        <v>55125000</v>
      </c>
      <c r="M332" s="133" t="s">
        <v>516</v>
      </c>
      <c r="N332" s="55" t="s">
        <v>113</v>
      </c>
      <c r="O332" s="52" t="s">
        <v>222</v>
      </c>
      <c r="P332" s="135" t="str">
        <f>IFERROR(VLOOKUP(C332,TD!$B$32:$F$36,2,0)," ")</f>
        <v>O230117</v>
      </c>
      <c r="Q332" s="135" t="str">
        <f>IFERROR(VLOOKUP(C332,TD!$B$32:$F$36,3,0)," ")</f>
        <v>4503</v>
      </c>
      <c r="R332" s="135">
        <f>IFERROR(VLOOKUP(C332,TD!$B$32:$F$36,4,0)," ")</f>
        <v>20240255</v>
      </c>
      <c r="S332" s="52" t="s">
        <v>175</v>
      </c>
      <c r="T332" s="135" t="str">
        <f>IFERROR(VLOOKUP(S332,TD!$J$33:$K$43,2,0)," ")</f>
        <v>Servicio de atención a incidentes y emergencias.</v>
      </c>
      <c r="U332" s="137" t="str">
        <f t="shared" si="20"/>
        <v>04-Servicio de atención a incidentes y emergencias.</v>
      </c>
      <c r="V332" s="52" t="s">
        <v>232</v>
      </c>
      <c r="W332" s="135" t="str">
        <f>IFERROR(VLOOKUP(V332,TD!$N$33:$O$45,2,0)," ")</f>
        <v>Servicio de atención a emergencias y desastres</v>
      </c>
      <c r="X332" s="137" t="str">
        <f t="shared" si="21"/>
        <v>004_Servicio de atención a emergencias y desastres</v>
      </c>
      <c r="Y332" s="137" t="str">
        <f t="shared" si="22"/>
        <v>04-Servicio de atención a incidentes y emergencias. 004_Servicio de atención a emergencias y desastres</v>
      </c>
      <c r="Z332" s="135" t="str">
        <f t="shared" si="23"/>
        <v>O23011745032024025504004</v>
      </c>
      <c r="AA332" s="135" t="str">
        <f>IFERROR(VLOOKUP(Y332,TD!$K$46:$L$64,2,0)," ")</f>
        <v>PM/0131/0104/45030040255</v>
      </c>
      <c r="AB332" s="55" t="s">
        <v>138</v>
      </c>
      <c r="AC332" s="136" t="s">
        <v>204</v>
      </c>
    </row>
    <row r="333" spans="2:29" s="28" customFormat="1" ht="71.5" customHeight="1" x14ac:dyDescent="0.2">
      <c r="B333" s="79">
        <v>20250325</v>
      </c>
      <c r="C333" s="51" t="s">
        <v>209</v>
      </c>
      <c r="D333" s="133" t="s">
        <v>169</v>
      </c>
      <c r="E333" s="52" t="s">
        <v>662</v>
      </c>
      <c r="F333" s="133" t="s">
        <v>672</v>
      </c>
      <c r="G333" s="133" t="s">
        <v>155</v>
      </c>
      <c r="H333" s="100">
        <v>80111600</v>
      </c>
      <c r="I333" s="134">
        <v>2</v>
      </c>
      <c r="J333" s="134">
        <v>11</v>
      </c>
      <c r="K333" s="54">
        <v>0</v>
      </c>
      <c r="L333" s="55">
        <v>77385001</v>
      </c>
      <c r="M333" s="133" t="s">
        <v>516</v>
      </c>
      <c r="N333" s="55" t="s">
        <v>113</v>
      </c>
      <c r="O333" s="52" t="s">
        <v>222</v>
      </c>
      <c r="P333" s="135" t="str">
        <f>IFERROR(VLOOKUP(C333,TD!$B$32:$F$36,2,0)," ")</f>
        <v>O230117</v>
      </c>
      <c r="Q333" s="135" t="str">
        <f>IFERROR(VLOOKUP(C333,TD!$B$32:$F$36,3,0)," ")</f>
        <v>4503</v>
      </c>
      <c r="R333" s="135">
        <f>IFERROR(VLOOKUP(C333,TD!$B$32:$F$36,4,0)," ")</f>
        <v>20240255</v>
      </c>
      <c r="S333" s="52" t="s">
        <v>175</v>
      </c>
      <c r="T333" s="135" t="str">
        <f>IFERROR(VLOOKUP(S333,TD!$J$33:$K$43,2,0)," ")</f>
        <v>Servicio de atención a incidentes y emergencias.</v>
      </c>
      <c r="U333" s="137" t="str">
        <f t="shared" si="20"/>
        <v>04-Servicio de atención a incidentes y emergencias.</v>
      </c>
      <c r="V333" s="52" t="s">
        <v>232</v>
      </c>
      <c r="W333" s="135" t="str">
        <f>IFERROR(VLOOKUP(V333,TD!$N$33:$O$45,2,0)," ")</f>
        <v>Servicio de atención a emergencias y desastres</v>
      </c>
      <c r="X333" s="137" t="str">
        <f t="shared" si="21"/>
        <v>004_Servicio de atención a emergencias y desastres</v>
      </c>
      <c r="Y333" s="137" t="str">
        <f t="shared" si="22"/>
        <v>04-Servicio de atención a incidentes y emergencias. 004_Servicio de atención a emergencias y desastres</v>
      </c>
      <c r="Z333" s="135" t="str">
        <f t="shared" si="23"/>
        <v>O23011745032024025504004</v>
      </c>
      <c r="AA333" s="135" t="str">
        <f>IFERROR(VLOOKUP(Y333,TD!$K$46:$L$64,2,0)," ")</f>
        <v>PM/0131/0104/45030040255</v>
      </c>
      <c r="AB333" s="55" t="s">
        <v>138</v>
      </c>
      <c r="AC333" s="136" t="s">
        <v>204</v>
      </c>
    </row>
    <row r="334" spans="2:29" s="28" customFormat="1" ht="71.5" customHeight="1" x14ac:dyDescent="0.2">
      <c r="B334" s="79">
        <v>20250326</v>
      </c>
      <c r="C334" s="51" t="s">
        <v>209</v>
      </c>
      <c r="D334" s="133" t="s">
        <v>169</v>
      </c>
      <c r="E334" s="52" t="s">
        <v>662</v>
      </c>
      <c r="F334" s="133" t="s">
        <v>673</v>
      </c>
      <c r="G334" s="133" t="s">
        <v>155</v>
      </c>
      <c r="H334" s="100">
        <v>80111600</v>
      </c>
      <c r="I334" s="134">
        <v>3</v>
      </c>
      <c r="J334" s="134">
        <v>10</v>
      </c>
      <c r="K334" s="54">
        <v>0</v>
      </c>
      <c r="L334" s="55">
        <v>89250000</v>
      </c>
      <c r="M334" s="133" t="s">
        <v>516</v>
      </c>
      <c r="N334" s="55" t="s">
        <v>113</v>
      </c>
      <c r="O334" s="52" t="s">
        <v>222</v>
      </c>
      <c r="P334" s="135" t="str">
        <f>IFERROR(VLOOKUP(C334,TD!$B$32:$F$36,2,0)," ")</f>
        <v>O230117</v>
      </c>
      <c r="Q334" s="135" t="str">
        <f>IFERROR(VLOOKUP(C334,TD!$B$32:$F$36,3,0)," ")</f>
        <v>4503</v>
      </c>
      <c r="R334" s="135">
        <f>IFERROR(VLOOKUP(C334,TD!$B$32:$F$36,4,0)," ")</f>
        <v>20240255</v>
      </c>
      <c r="S334" s="52" t="s">
        <v>175</v>
      </c>
      <c r="T334" s="135" t="str">
        <f>IFERROR(VLOOKUP(S334,TD!$J$33:$K$43,2,0)," ")</f>
        <v>Servicio de atención a incidentes y emergencias.</v>
      </c>
      <c r="U334" s="137" t="str">
        <f t="shared" si="20"/>
        <v>04-Servicio de atención a incidentes y emergencias.</v>
      </c>
      <c r="V334" s="52" t="s">
        <v>232</v>
      </c>
      <c r="W334" s="135" t="str">
        <f>IFERROR(VLOOKUP(V334,TD!$N$33:$O$45,2,0)," ")</f>
        <v>Servicio de atención a emergencias y desastres</v>
      </c>
      <c r="X334" s="137" t="str">
        <f t="shared" si="21"/>
        <v>004_Servicio de atención a emergencias y desastres</v>
      </c>
      <c r="Y334" s="137" t="str">
        <f t="shared" si="22"/>
        <v>04-Servicio de atención a incidentes y emergencias. 004_Servicio de atención a emergencias y desastres</v>
      </c>
      <c r="Z334" s="135" t="str">
        <f t="shared" si="23"/>
        <v>O23011745032024025504004</v>
      </c>
      <c r="AA334" s="135" t="str">
        <f>IFERROR(VLOOKUP(Y334,TD!$K$46:$L$64,2,0)," ")</f>
        <v>PM/0131/0104/45030040255</v>
      </c>
      <c r="AB334" s="55" t="s">
        <v>138</v>
      </c>
      <c r="AC334" s="136" t="s">
        <v>204</v>
      </c>
    </row>
    <row r="335" spans="2:29" s="28" customFormat="1" ht="71.5" customHeight="1" x14ac:dyDescent="0.2">
      <c r="B335" s="79">
        <v>20250327</v>
      </c>
      <c r="C335" s="51" t="s">
        <v>209</v>
      </c>
      <c r="D335" s="133" t="s">
        <v>169</v>
      </c>
      <c r="E335" s="52" t="s">
        <v>662</v>
      </c>
      <c r="F335" s="133" t="s">
        <v>674</v>
      </c>
      <c r="G335" s="133" t="s">
        <v>155</v>
      </c>
      <c r="H335" s="100">
        <v>80111600</v>
      </c>
      <c r="I335" s="134">
        <v>2</v>
      </c>
      <c r="J335" s="134">
        <v>11</v>
      </c>
      <c r="K335" s="54">
        <v>0</v>
      </c>
      <c r="L335" s="55">
        <v>46200000</v>
      </c>
      <c r="M335" s="133" t="s">
        <v>516</v>
      </c>
      <c r="N335" s="55" t="s">
        <v>113</v>
      </c>
      <c r="O335" s="52" t="s">
        <v>222</v>
      </c>
      <c r="P335" s="135" t="str">
        <f>IFERROR(VLOOKUP(C335,TD!$B$32:$F$36,2,0)," ")</f>
        <v>O230117</v>
      </c>
      <c r="Q335" s="135" t="str">
        <f>IFERROR(VLOOKUP(C335,TD!$B$32:$F$36,3,0)," ")</f>
        <v>4503</v>
      </c>
      <c r="R335" s="135">
        <f>IFERROR(VLOOKUP(C335,TD!$B$32:$F$36,4,0)," ")</f>
        <v>20240255</v>
      </c>
      <c r="S335" s="52" t="s">
        <v>175</v>
      </c>
      <c r="T335" s="135" t="str">
        <f>IFERROR(VLOOKUP(S335,TD!$J$33:$K$43,2,0)," ")</f>
        <v>Servicio de atención a incidentes y emergencias.</v>
      </c>
      <c r="U335" s="137" t="str">
        <f t="shared" si="20"/>
        <v>04-Servicio de atención a incidentes y emergencias.</v>
      </c>
      <c r="V335" s="52" t="s">
        <v>232</v>
      </c>
      <c r="W335" s="135" t="str">
        <f>IFERROR(VLOOKUP(V335,TD!$N$33:$O$45,2,0)," ")</f>
        <v>Servicio de atención a emergencias y desastres</v>
      </c>
      <c r="X335" s="137" t="str">
        <f t="shared" si="21"/>
        <v>004_Servicio de atención a emergencias y desastres</v>
      </c>
      <c r="Y335" s="137" t="str">
        <f t="shared" si="22"/>
        <v>04-Servicio de atención a incidentes y emergencias. 004_Servicio de atención a emergencias y desastres</v>
      </c>
      <c r="Z335" s="135" t="str">
        <f t="shared" si="23"/>
        <v>O23011745032024025504004</v>
      </c>
      <c r="AA335" s="135" t="str">
        <f>IFERROR(VLOOKUP(Y335,TD!$K$46:$L$64,2,0)," ")</f>
        <v>PM/0131/0104/45030040255</v>
      </c>
      <c r="AB335" s="55" t="s">
        <v>138</v>
      </c>
      <c r="AC335" s="136" t="s">
        <v>204</v>
      </c>
    </row>
    <row r="336" spans="2:29" s="28" customFormat="1" ht="71.5" customHeight="1" x14ac:dyDescent="0.2">
      <c r="B336" s="79">
        <v>20250328</v>
      </c>
      <c r="C336" s="51" t="s">
        <v>209</v>
      </c>
      <c r="D336" s="133" t="s">
        <v>169</v>
      </c>
      <c r="E336" s="52" t="s">
        <v>662</v>
      </c>
      <c r="F336" s="133" t="s">
        <v>675</v>
      </c>
      <c r="G336" s="133" t="s">
        <v>155</v>
      </c>
      <c r="H336" s="100">
        <v>80111600</v>
      </c>
      <c r="I336" s="134">
        <v>2</v>
      </c>
      <c r="J336" s="134">
        <v>10</v>
      </c>
      <c r="K336" s="54">
        <v>15</v>
      </c>
      <c r="L336" s="55">
        <v>77175000</v>
      </c>
      <c r="M336" s="133" t="s">
        <v>516</v>
      </c>
      <c r="N336" s="55" t="s">
        <v>113</v>
      </c>
      <c r="O336" s="52" t="s">
        <v>222</v>
      </c>
      <c r="P336" s="135" t="str">
        <f>IFERROR(VLOOKUP(C336,TD!$B$32:$F$36,2,0)," ")</f>
        <v>O230117</v>
      </c>
      <c r="Q336" s="135" t="str">
        <f>IFERROR(VLOOKUP(C336,TD!$B$32:$F$36,3,0)," ")</f>
        <v>4503</v>
      </c>
      <c r="R336" s="135">
        <f>IFERROR(VLOOKUP(C336,TD!$B$32:$F$36,4,0)," ")</f>
        <v>20240255</v>
      </c>
      <c r="S336" s="52" t="s">
        <v>175</v>
      </c>
      <c r="T336" s="135" t="str">
        <f>IFERROR(VLOOKUP(S336,TD!$J$33:$K$43,2,0)," ")</f>
        <v>Servicio de atención a incidentes y emergencias.</v>
      </c>
      <c r="U336" s="137" t="str">
        <f t="shared" si="20"/>
        <v>04-Servicio de atención a incidentes y emergencias.</v>
      </c>
      <c r="V336" s="52" t="s">
        <v>232</v>
      </c>
      <c r="W336" s="135" t="str">
        <f>IFERROR(VLOOKUP(V336,TD!$N$33:$O$45,2,0)," ")</f>
        <v>Servicio de atención a emergencias y desastres</v>
      </c>
      <c r="X336" s="137" t="str">
        <f t="shared" si="21"/>
        <v>004_Servicio de atención a emergencias y desastres</v>
      </c>
      <c r="Y336" s="137" t="str">
        <f t="shared" si="22"/>
        <v>04-Servicio de atención a incidentes y emergencias. 004_Servicio de atención a emergencias y desastres</v>
      </c>
      <c r="Z336" s="135" t="str">
        <f t="shared" si="23"/>
        <v>O23011745032024025504004</v>
      </c>
      <c r="AA336" s="135" t="str">
        <f>IFERROR(VLOOKUP(Y336,TD!$K$46:$L$64,2,0)," ")</f>
        <v>PM/0131/0104/45030040255</v>
      </c>
      <c r="AB336" s="55" t="s">
        <v>138</v>
      </c>
      <c r="AC336" s="136" t="s">
        <v>204</v>
      </c>
    </row>
    <row r="337" spans="2:29" s="28" customFormat="1" ht="71.5" customHeight="1" x14ac:dyDescent="0.2">
      <c r="B337" s="79">
        <v>20250329</v>
      </c>
      <c r="C337" s="51" t="s">
        <v>209</v>
      </c>
      <c r="D337" s="133" t="s">
        <v>169</v>
      </c>
      <c r="E337" s="52" t="s">
        <v>662</v>
      </c>
      <c r="F337" s="133" t="s">
        <v>676</v>
      </c>
      <c r="G337" s="133" t="s">
        <v>155</v>
      </c>
      <c r="H337" s="100">
        <v>80111600</v>
      </c>
      <c r="I337" s="134">
        <v>2</v>
      </c>
      <c r="J337" s="134">
        <v>11</v>
      </c>
      <c r="K337" s="54">
        <v>0</v>
      </c>
      <c r="L337" s="55">
        <v>54747000</v>
      </c>
      <c r="M337" s="133" t="s">
        <v>516</v>
      </c>
      <c r="N337" s="55" t="s">
        <v>113</v>
      </c>
      <c r="O337" s="52" t="s">
        <v>222</v>
      </c>
      <c r="P337" s="135" t="str">
        <f>IFERROR(VLOOKUP(C337,TD!$B$32:$F$36,2,0)," ")</f>
        <v>O230117</v>
      </c>
      <c r="Q337" s="135" t="str">
        <f>IFERROR(VLOOKUP(C337,TD!$B$32:$F$36,3,0)," ")</f>
        <v>4503</v>
      </c>
      <c r="R337" s="135">
        <f>IFERROR(VLOOKUP(C337,TD!$B$32:$F$36,4,0)," ")</f>
        <v>20240255</v>
      </c>
      <c r="S337" s="52" t="s">
        <v>175</v>
      </c>
      <c r="T337" s="135" t="str">
        <f>IFERROR(VLOOKUP(S337,TD!$J$33:$K$43,2,0)," ")</f>
        <v>Servicio de atención a incidentes y emergencias.</v>
      </c>
      <c r="U337" s="137" t="str">
        <f t="shared" si="20"/>
        <v>04-Servicio de atención a incidentes y emergencias.</v>
      </c>
      <c r="V337" s="52" t="s">
        <v>232</v>
      </c>
      <c r="W337" s="135" t="str">
        <f>IFERROR(VLOOKUP(V337,TD!$N$33:$O$45,2,0)," ")</f>
        <v>Servicio de atención a emergencias y desastres</v>
      </c>
      <c r="X337" s="137" t="str">
        <f t="shared" si="21"/>
        <v>004_Servicio de atención a emergencias y desastres</v>
      </c>
      <c r="Y337" s="137" t="str">
        <f t="shared" si="22"/>
        <v>04-Servicio de atención a incidentes y emergencias. 004_Servicio de atención a emergencias y desastres</v>
      </c>
      <c r="Z337" s="135" t="str">
        <f t="shared" si="23"/>
        <v>O23011745032024025504004</v>
      </c>
      <c r="AA337" s="135" t="str">
        <f>IFERROR(VLOOKUP(Y337,TD!$K$46:$L$64,2,0)," ")</f>
        <v>PM/0131/0104/45030040255</v>
      </c>
      <c r="AB337" s="55" t="s">
        <v>138</v>
      </c>
      <c r="AC337" s="136" t="s">
        <v>204</v>
      </c>
    </row>
    <row r="338" spans="2:29" s="28" customFormat="1" ht="71.5" customHeight="1" x14ac:dyDescent="0.2">
      <c r="B338" s="79">
        <v>20250330</v>
      </c>
      <c r="C338" s="51" t="s">
        <v>209</v>
      </c>
      <c r="D338" s="133" t="s">
        <v>169</v>
      </c>
      <c r="E338" s="52" t="s">
        <v>662</v>
      </c>
      <c r="F338" s="133" t="s">
        <v>677</v>
      </c>
      <c r="G338" s="133" t="s">
        <v>155</v>
      </c>
      <c r="H338" s="100">
        <v>80111600</v>
      </c>
      <c r="I338" s="134">
        <v>3</v>
      </c>
      <c r="J338" s="134">
        <v>10</v>
      </c>
      <c r="K338" s="54">
        <v>0</v>
      </c>
      <c r="L338" s="55">
        <v>57750000</v>
      </c>
      <c r="M338" s="133" t="s">
        <v>516</v>
      </c>
      <c r="N338" s="55" t="s">
        <v>113</v>
      </c>
      <c r="O338" s="52" t="s">
        <v>222</v>
      </c>
      <c r="P338" s="135" t="str">
        <f>IFERROR(VLOOKUP(C338,TD!$B$32:$F$36,2,0)," ")</f>
        <v>O230117</v>
      </c>
      <c r="Q338" s="135" t="str">
        <f>IFERROR(VLOOKUP(C338,TD!$B$32:$F$36,3,0)," ")</f>
        <v>4503</v>
      </c>
      <c r="R338" s="135">
        <f>IFERROR(VLOOKUP(C338,TD!$B$32:$F$36,4,0)," ")</f>
        <v>20240255</v>
      </c>
      <c r="S338" s="52" t="s">
        <v>175</v>
      </c>
      <c r="T338" s="135" t="str">
        <f>IFERROR(VLOOKUP(S338,TD!$J$33:$K$43,2,0)," ")</f>
        <v>Servicio de atención a incidentes y emergencias.</v>
      </c>
      <c r="U338" s="137" t="str">
        <f t="shared" si="20"/>
        <v>04-Servicio de atención a incidentes y emergencias.</v>
      </c>
      <c r="V338" s="52" t="s">
        <v>232</v>
      </c>
      <c r="W338" s="135" t="str">
        <f>IFERROR(VLOOKUP(V338,TD!$N$33:$O$45,2,0)," ")</f>
        <v>Servicio de atención a emergencias y desastres</v>
      </c>
      <c r="X338" s="137" t="str">
        <f t="shared" si="21"/>
        <v>004_Servicio de atención a emergencias y desastres</v>
      </c>
      <c r="Y338" s="137" t="str">
        <f t="shared" si="22"/>
        <v>04-Servicio de atención a incidentes y emergencias. 004_Servicio de atención a emergencias y desastres</v>
      </c>
      <c r="Z338" s="135" t="str">
        <f t="shared" si="23"/>
        <v>O23011745032024025504004</v>
      </c>
      <c r="AA338" s="135" t="str">
        <f>IFERROR(VLOOKUP(Y338,TD!$K$46:$L$64,2,0)," ")</f>
        <v>PM/0131/0104/45030040255</v>
      </c>
      <c r="AB338" s="55" t="s">
        <v>138</v>
      </c>
      <c r="AC338" s="136" t="s">
        <v>204</v>
      </c>
    </row>
    <row r="339" spans="2:29" s="28" customFormat="1" ht="71.5" customHeight="1" x14ac:dyDescent="0.2">
      <c r="B339" s="79">
        <v>20250331</v>
      </c>
      <c r="C339" s="51" t="s">
        <v>209</v>
      </c>
      <c r="D339" s="133" t="s">
        <v>169</v>
      </c>
      <c r="E339" s="52" t="s">
        <v>662</v>
      </c>
      <c r="F339" s="133" t="s">
        <v>678</v>
      </c>
      <c r="G339" s="133" t="s">
        <v>155</v>
      </c>
      <c r="H339" s="100">
        <v>80111600</v>
      </c>
      <c r="I339" s="134">
        <v>2</v>
      </c>
      <c r="J339" s="134">
        <v>10</v>
      </c>
      <c r="K339" s="54">
        <v>15</v>
      </c>
      <c r="L339" s="55">
        <v>60637500</v>
      </c>
      <c r="M339" s="133" t="s">
        <v>516</v>
      </c>
      <c r="N339" s="55" t="s">
        <v>113</v>
      </c>
      <c r="O339" s="52" t="s">
        <v>222</v>
      </c>
      <c r="P339" s="135" t="str">
        <f>IFERROR(VLOOKUP(C339,TD!$B$32:$F$36,2,0)," ")</f>
        <v>O230117</v>
      </c>
      <c r="Q339" s="135" t="str">
        <f>IFERROR(VLOOKUP(C339,TD!$B$32:$F$36,3,0)," ")</f>
        <v>4503</v>
      </c>
      <c r="R339" s="135">
        <f>IFERROR(VLOOKUP(C339,TD!$B$32:$F$36,4,0)," ")</f>
        <v>20240255</v>
      </c>
      <c r="S339" s="52" t="s">
        <v>175</v>
      </c>
      <c r="T339" s="135" t="str">
        <f>IFERROR(VLOOKUP(S339,TD!$J$33:$K$43,2,0)," ")</f>
        <v>Servicio de atención a incidentes y emergencias.</v>
      </c>
      <c r="U339" s="137" t="str">
        <f t="shared" si="20"/>
        <v>04-Servicio de atención a incidentes y emergencias.</v>
      </c>
      <c r="V339" s="52" t="s">
        <v>232</v>
      </c>
      <c r="W339" s="135" t="str">
        <f>IFERROR(VLOOKUP(V339,TD!$N$33:$O$45,2,0)," ")</f>
        <v>Servicio de atención a emergencias y desastres</v>
      </c>
      <c r="X339" s="137" t="str">
        <f t="shared" si="21"/>
        <v>004_Servicio de atención a emergencias y desastres</v>
      </c>
      <c r="Y339" s="137" t="str">
        <f t="shared" si="22"/>
        <v>04-Servicio de atención a incidentes y emergencias. 004_Servicio de atención a emergencias y desastres</v>
      </c>
      <c r="Z339" s="135" t="str">
        <f t="shared" si="23"/>
        <v>O23011745032024025504004</v>
      </c>
      <c r="AA339" s="135" t="str">
        <f>IFERROR(VLOOKUP(Y339,TD!$K$46:$L$64,2,0)," ")</f>
        <v>PM/0131/0104/45030040255</v>
      </c>
      <c r="AB339" s="55" t="s">
        <v>138</v>
      </c>
      <c r="AC339" s="136" t="s">
        <v>204</v>
      </c>
    </row>
    <row r="340" spans="2:29" s="28" customFormat="1" ht="71.5" customHeight="1" x14ac:dyDescent="0.2">
      <c r="B340" s="79">
        <v>20250332</v>
      </c>
      <c r="C340" s="51" t="s">
        <v>209</v>
      </c>
      <c r="D340" s="133" t="s">
        <v>169</v>
      </c>
      <c r="E340" s="52" t="s">
        <v>662</v>
      </c>
      <c r="F340" s="133" t="s">
        <v>679</v>
      </c>
      <c r="G340" s="133" t="s">
        <v>155</v>
      </c>
      <c r="H340" s="100">
        <v>80111600</v>
      </c>
      <c r="I340" s="134">
        <v>3</v>
      </c>
      <c r="J340" s="134">
        <v>10</v>
      </c>
      <c r="K340" s="54">
        <v>0</v>
      </c>
      <c r="L340" s="55">
        <v>94500000</v>
      </c>
      <c r="M340" s="133" t="s">
        <v>516</v>
      </c>
      <c r="N340" s="55" t="s">
        <v>113</v>
      </c>
      <c r="O340" s="52" t="s">
        <v>222</v>
      </c>
      <c r="P340" s="135" t="str">
        <f>IFERROR(VLOOKUP(C340,TD!$B$32:$F$36,2,0)," ")</f>
        <v>O230117</v>
      </c>
      <c r="Q340" s="135" t="str">
        <f>IFERROR(VLOOKUP(C340,TD!$B$32:$F$36,3,0)," ")</f>
        <v>4503</v>
      </c>
      <c r="R340" s="135">
        <f>IFERROR(VLOOKUP(C340,TD!$B$32:$F$36,4,0)," ")</f>
        <v>20240255</v>
      </c>
      <c r="S340" s="52" t="s">
        <v>175</v>
      </c>
      <c r="T340" s="135" t="str">
        <f>IFERROR(VLOOKUP(S340,TD!$J$33:$K$43,2,0)," ")</f>
        <v>Servicio de atención a incidentes y emergencias.</v>
      </c>
      <c r="U340" s="137" t="str">
        <f t="shared" si="20"/>
        <v>04-Servicio de atención a incidentes y emergencias.</v>
      </c>
      <c r="V340" s="52" t="s">
        <v>232</v>
      </c>
      <c r="W340" s="135" t="str">
        <f>IFERROR(VLOOKUP(V340,TD!$N$33:$O$45,2,0)," ")</f>
        <v>Servicio de atención a emergencias y desastres</v>
      </c>
      <c r="X340" s="137" t="str">
        <f t="shared" si="21"/>
        <v>004_Servicio de atención a emergencias y desastres</v>
      </c>
      <c r="Y340" s="137" t="str">
        <f t="shared" si="22"/>
        <v>04-Servicio de atención a incidentes y emergencias. 004_Servicio de atención a emergencias y desastres</v>
      </c>
      <c r="Z340" s="135" t="str">
        <f t="shared" si="23"/>
        <v>O23011745032024025504004</v>
      </c>
      <c r="AA340" s="135" t="str">
        <f>IFERROR(VLOOKUP(Y340,TD!$K$46:$L$64,2,0)," ")</f>
        <v>PM/0131/0104/45030040255</v>
      </c>
      <c r="AB340" s="55" t="s">
        <v>138</v>
      </c>
      <c r="AC340" s="136" t="s">
        <v>204</v>
      </c>
    </row>
    <row r="341" spans="2:29" s="28" customFormat="1" ht="71.5" customHeight="1" x14ac:dyDescent="0.2">
      <c r="B341" s="79">
        <v>20250333</v>
      </c>
      <c r="C341" s="51" t="s">
        <v>209</v>
      </c>
      <c r="D341" s="133" t="s">
        <v>169</v>
      </c>
      <c r="E341" s="52" t="s">
        <v>662</v>
      </c>
      <c r="F341" s="133" t="s">
        <v>680</v>
      </c>
      <c r="G341" s="133" t="s">
        <v>155</v>
      </c>
      <c r="H341" s="100">
        <v>80111600</v>
      </c>
      <c r="I341" s="134">
        <v>2</v>
      </c>
      <c r="J341" s="134">
        <v>10</v>
      </c>
      <c r="K341" s="54">
        <v>15</v>
      </c>
      <c r="L341" s="55">
        <v>47407500</v>
      </c>
      <c r="M341" s="133" t="s">
        <v>516</v>
      </c>
      <c r="N341" s="55" t="s">
        <v>113</v>
      </c>
      <c r="O341" s="52" t="s">
        <v>222</v>
      </c>
      <c r="P341" s="135" t="str">
        <f>IFERROR(VLOOKUP(C341,TD!$B$32:$F$36,2,0)," ")</f>
        <v>O230117</v>
      </c>
      <c r="Q341" s="135" t="str">
        <f>IFERROR(VLOOKUP(C341,TD!$B$32:$F$36,3,0)," ")</f>
        <v>4503</v>
      </c>
      <c r="R341" s="135">
        <f>IFERROR(VLOOKUP(C341,TD!$B$32:$F$36,4,0)," ")</f>
        <v>20240255</v>
      </c>
      <c r="S341" s="52" t="s">
        <v>175</v>
      </c>
      <c r="T341" s="135" t="str">
        <f>IFERROR(VLOOKUP(S341,TD!$J$33:$K$43,2,0)," ")</f>
        <v>Servicio de atención a incidentes y emergencias.</v>
      </c>
      <c r="U341" s="137" t="str">
        <f t="shared" si="20"/>
        <v>04-Servicio de atención a incidentes y emergencias.</v>
      </c>
      <c r="V341" s="52" t="s">
        <v>232</v>
      </c>
      <c r="W341" s="135" t="str">
        <f>IFERROR(VLOOKUP(V341,TD!$N$33:$O$45,2,0)," ")</f>
        <v>Servicio de atención a emergencias y desastres</v>
      </c>
      <c r="X341" s="137" t="str">
        <f t="shared" si="21"/>
        <v>004_Servicio de atención a emergencias y desastres</v>
      </c>
      <c r="Y341" s="137" t="str">
        <f t="shared" si="22"/>
        <v>04-Servicio de atención a incidentes y emergencias. 004_Servicio de atención a emergencias y desastres</v>
      </c>
      <c r="Z341" s="135" t="str">
        <f t="shared" si="23"/>
        <v>O23011745032024025504004</v>
      </c>
      <c r="AA341" s="135" t="str">
        <f>IFERROR(VLOOKUP(Y341,TD!$K$46:$L$64,2,0)," ")</f>
        <v>PM/0131/0104/45030040255</v>
      </c>
      <c r="AB341" s="55" t="s">
        <v>138</v>
      </c>
      <c r="AC341" s="136" t="s">
        <v>204</v>
      </c>
    </row>
    <row r="342" spans="2:29" s="28" customFormat="1" ht="71.5" customHeight="1" x14ac:dyDescent="0.2">
      <c r="B342" s="79">
        <v>20250334</v>
      </c>
      <c r="C342" s="51" t="s">
        <v>209</v>
      </c>
      <c r="D342" s="133" t="s">
        <v>169</v>
      </c>
      <c r="E342" s="52" t="s">
        <v>662</v>
      </c>
      <c r="F342" s="133" t="s">
        <v>681</v>
      </c>
      <c r="G342" s="133" t="s">
        <v>155</v>
      </c>
      <c r="H342" s="100">
        <v>80111600</v>
      </c>
      <c r="I342" s="134">
        <v>3</v>
      </c>
      <c r="J342" s="134">
        <v>10</v>
      </c>
      <c r="K342" s="54">
        <v>0</v>
      </c>
      <c r="L342" s="55">
        <v>68250000</v>
      </c>
      <c r="M342" s="133" t="s">
        <v>516</v>
      </c>
      <c r="N342" s="55" t="s">
        <v>113</v>
      </c>
      <c r="O342" s="52" t="s">
        <v>222</v>
      </c>
      <c r="P342" s="135" t="str">
        <f>IFERROR(VLOOKUP(C342,TD!$B$32:$F$36,2,0)," ")</f>
        <v>O230117</v>
      </c>
      <c r="Q342" s="135" t="str">
        <f>IFERROR(VLOOKUP(C342,TD!$B$32:$F$36,3,0)," ")</f>
        <v>4503</v>
      </c>
      <c r="R342" s="135">
        <f>IFERROR(VLOOKUP(C342,TD!$B$32:$F$36,4,0)," ")</f>
        <v>20240255</v>
      </c>
      <c r="S342" s="52" t="s">
        <v>175</v>
      </c>
      <c r="T342" s="135" t="str">
        <f>IFERROR(VLOOKUP(S342,TD!$J$33:$K$43,2,0)," ")</f>
        <v>Servicio de atención a incidentes y emergencias.</v>
      </c>
      <c r="U342" s="137" t="str">
        <f t="shared" si="20"/>
        <v>04-Servicio de atención a incidentes y emergencias.</v>
      </c>
      <c r="V342" s="52" t="s">
        <v>232</v>
      </c>
      <c r="W342" s="135" t="str">
        <f>IFERROR(VLOOKUP(V342,TD!$N$33:$O$45,2,0)," ")</f>
        <v>Servicio de atención a emergencias y desastres</v>
      </c>
      <c r="X342" s="137" t="str">
        <f t="shared" si="21"/>
        <v>004_Servicio de atención a emergencias y desastres</v>
      </c>
      <c r="Y342" s="137" t="str">
        <f t="shared" si="22"/>
        <v>04-Servicio de atención a incidentes y emergencias. 004_Servicio de atención a emergencias y desastres</v>
      </c>
      <c r="Z342" s="135" t="str">
        <f t="shared" si="23"/>
        <v>O23011745032024025504004</v>
      </c>
      <c r="AA342" s="135" t="str">
        <f>IFERROR(VLOOKUP(Y342,TD!$K$46:$L$64,2,0)," ")</f>
        <v>PM/0131/0104/45030040255</v>
      </c>
      <c r="AB342" s="55" t="s">
        <v>138</v>
      </c>
      <c r="AC342" s="136" t="s">
        <v>204</v>
      </c>
    </row>
    <row r="343" spans="2:29" s="28" customFormat="1" ht="71.5" customHeight="1" x14ac:dyDescent="0.2">
      <c r="B343" s="79">
        <v>20250335</v>
      </c>
      <c r="C343" s="51" t="s">
        <v>209</v>
      </c>
      <c r="D343" s="133" t="s">
        <v>169</v>
      </c>
      <c r="E343" s="52" t="s">
        <v>662</v>
      </c>
      <c r="F343" s="133" t="s">
        <v>682</v>
      </c>
      <c r="G343" s="133" t="s">
        <v>155</v>
      </c>
      <c r="H343" s="100">
        <v>80111600</v>
      </c>
      <c r="I343" s="134">
        <v>2</v>
      </c>
      <c r="J343" s="134">
        <v>11</v>
      </c>
      <c r="K343" s="54">
        <v>0</v>
      </c>
      <c r="L343" s="55">
        <v>50242500</v>
      </c>
      <c r="M343" s="133" t="s">
        <v>516</v>
      </c>
      <c r="N343" s="55" t="s">
        <v>113</v>
      </c>
      <c r="O343" s="52" t="s">
        <v>222</v>
      </c>
      <c r="P343" s="135" t="str">
        <f>IFERROR(VLOOKUP(C343,TD!$B$32:$F$36,2,0)," ")</f>
        <v>O230117</v>
      </c>
      <c r="Q343" s="135" t="str">
        <f>IFERROR(VLOOKUP(C343,TD!$B$32:$F$36,3,0)," ")</f>
        <v>4503</v>
      </c>
      <c r="R343" s="135">
        <f>IFERROR(VLOOKUP(C343,TD!$B$32:$F$36,4,0)," ")</f>
        <v>20240255</v>
      </c>
      <c r="S343" s="52" t="s">
        <v>175</v>
      </c>
      <c r="T343" s="135" t="str">
        <f>IFERROR(VLOOKUP(S343,TD!$J$33:$K$43,2,0)," ")</f>
        <v>Servicio de atención a incidentes y emergencias.</v>
      </c>
      <c r="U343" s="137" t="str">
        <f t="shared" si="20"/>
        <v>04-Servicio de atención a incidentes y emergencias.</v>
      </c>
      <c r="V343" s="52" t="s">
        <v>232</v>
      </c>
      <c r="W343" s="135" t="str">
        <f>IFERROR(VLOOKUP(V343,TD!$N$33:$O$45,2,0)," ")</f>
        <v>Servicio de atención a emergencias y desastres</v>
      </c>
      <c r="X343" s="137" t="str">
        <f t="shared" si="21"/>
        <v>004_Servicio de atención a emergencias y desastres</v>
      </c>
      <c r="Y343" s="137" t="str">
        <f t="shared" si="22"/>
        <v>04-Servicio de atención a incidentes y emergencias. 004_Servicio de atención a emergencias y desastres</v>
      </c>
      <c r="Z343" s="135" t="str">
        <f t="shared" si="23"/>
        <v>O23011745032024025504004</v>
      </c>
      <c r="AA343" s="135" t="str">
        <f>IFERROR(VLOOKUP(Y343,TD!$K$46:$L$64,2,0)," ")</f>
        <v>PM/0131/0104/45030040255</v>
      </c>
      <c r="AB343" s="55" t="s">
        <v>138</v>
      </c>
      <c r="AC343" s="136" t="s">
        <v>204</v>
      </c>
    </row>
    <row r="344" spans="2:29" s="28" customFormat="1" ht="71.5" customHeight="1" x14ac:dyDescent="0.2">
      <c r="B344" s="79">
        <v>20250336</v>
      </c>
      <c r="C344" s="51" t="s">
        <v>209</v>
      </c>
      <c r="D344" s="133" t="s">
        <v>169</v>
      </c>
      <c r="E344" s="52" t="s">
        <v>662</v>
      </c>
      <c r="F344" s="133" t="s">
        <v>683</v>
      </c>
      <c r="G344" s="133" t="s">
        <v>155</v>
      </c>
      <c r="H344" s="100">
        <v>80111600</v>
      </c>
      <c r="I344" s="134">
        <v>2</v>
      </c>
      <c r="J344" s="134">
        <v>10</v>
      </c>
      <c r="K344" s="54">
        <v>15</v>
      </c>
      <c r="L344" s="55">
        <v>66150000</v>
      </c>
      <c r="M344" s="133" t="s">
        <v>516</v>
      </c>
      <c r="N344" s="55" t="s">
        <v>113</v>
      </c>
      <c r="O344" s="52" t="s">
        <v>222</v>
      </c>
      <c r="P344" s="135" t="str">
        <f>IFERROR(VLOOKUP(C344,TD!$B$32:$F$36,2,0)," ")</f>
        <v>O230117</v>
      </c>
      <c r="Q344" s="135" t="str">
        <f>IFERROR(VLOOKUP(C344,TD!$B$32:$F$36,3,0)," ")</f>
        <v>4503</v>
      </c>
      <c r="R344" s="135">
        <f>IFERROR(VLOOKUP(C344,TD!$B$32:$F$36,4,0)," ")</f>
        <v>20240255</v>
      </c>
      <c r="S344" s="52" t="s">
        <v>175</v>
      </c>
      <c r="T344" s="135" t="str">
        <f>IFERROR(VLOOKUP(S344,TD!$J$33:$K$43,2,0)," ")</f>
        <v>Servicio de atención a incidentes y emergencias.</v>
      </c>
      <c r="U344" s="137" t="str">
        <f t="shared" si="20"/>
        <v>04-Servicio de atención a incidentes y emergencias.</v>
      </c>
      <c r="V344" s="52" t="s">
        <v>232</v>
      </c>
      <c r="W344" s="135" t="str">
        <f>IFERROR(VLOOKUP(V344,TD!$N$33:$O$45,2,0)," ")</f>
        <v>Servicio de atención a emergencias y desastres</v>
      </c>
      <c r="X344" s="137" t="str">
        <f t="shared" si="21"/>
        <v>004_Servicio de atención a emergencias y desastres</v>
      </c>
      <c r="Y344" s="137" t="str">
        <f t="shared" si="22"/>
        <v>04-Servicio de atención a incidentes y emergencias. 004_Servicio de atención a emergencias y desastres</v>
      </c>
      <c r="Z344" s="135" t="str">
        <f t="shared" si="23"/>
        <v>O23011745032024025504004</v>
      </c>
      <c r="AA344" s="135" t="str">
        <f>IFERROR(VLOOKUP(Y344,TD!$K$46:$L$64,2,0)," ")</f>
        <v>PM/0131/0104/45030040255</v>
      </c>
      <c r="AB344" s="55" t="s">
        <v>138</v>
      </c>
      <c r="AC344" s="136" t="s">
        <v>204</v>
      </c>
    </row>
    <row r="345" spans="2:29" s="28" customFormat="1" ht="71.5" customHeight="1" x14ac:dyDescent="0.2">
      <c r="B345" s="79">
        <v>20250337</v>
      </c>
      <c r="C345" s="51" t="s">
        <v>209</v>
      </c>
      <c r="D345" s="133" t="s">
        <v>169</v>
      </c>
      <c r="E345" s="52" t="s">
        <v>662</v>
      </c>
      <c r="F345" s="133" t="s">
        <v>684</v>
      </c>
      <c r="G345" s="133" t="s">
        <v>155</v>
      </c>
      <c r="H345" s="100">
        <v>80111600</v>
      </c>
      <c r="I345" s="134">
        <v>2</v>
      </c>
      <c r="J345" s="134">
        <v>10</v>
      </c>
      <c r="K345" s="54">
        <v>15</v>
      </c>
      <c r="L345" s="55">
        <v>60637496</v>
      </c>
      <c r="M345" s="133" t="s">
        <v>516</v>
      </c>
      <c r="N345" s="55" t="s">
        <v>113</v>
      </c>
      <c r="O345" s="52" t="s">
        <v>222</v>
      </c>
      <c r="P345" s="135" t="str">
        <f>IFERROR(VLOOKUP(C345,TD!$B$32:$F$36,2,0)," ")</f>
        <v>O230117</v>
      </c>
      <c r="Q345" s="135" t="str">
        <f>IFERROR(VLOOKUP(C345,TD!$B$32:$F$36,3,0)," ")</f>
        <v>4503</v>
      </c>
      <c r="R345" s="135">
        <f>IFERROR(VLOOKUP(C345,TD!$B$32:$F$36,4,0)," ")</f>
        <v>20240255</v>
      </c>
      <c r="S345" s="52" t="s">
        <v>175</v>
      </c>
      <c r="T345" s="135" t="str">
        <f>IFERROR(VLOOKUP(S345,TD!$J$33:$K$43,2,0)," ")</f>
        <v>Servicio de atención a incidentes y emergencias.</v>
      </c>
      <c r="U345" s="137" t="str">
        <f t="shared" si="20"/>
        <v>04-Servicio de atención a incidentes y emergencias.</v>
      </c>
      <c r="V345" s="52" t="s">
        <v>232</v>
      </c>
      <c r="W345" s="135" t="str">
        <f>IFERROR(VLOOKUP(V345,TD!$N$33:$O$45,2,0)," ")</f>
        <v>Servicio de atención a emergencias y desastres</v>
      </c>
      <c r="X345" s="137" t="str">
        <f t="shared" si="21"/>
        <v>004_Servicio de atención a emergencias y desastres</v>
      </c>
      <c r="Y345" s="137" t="str">
        <f t="shared" si="22"/>
        <v>04-Servicio de atención a incidentes y emergencias. 004_Servicio de atención a emergencias y desastres</v>
      </c>
      <c r="Z345" s="135" t="str">
        <f t="shared" si="23"/>
        <v>O23011745032024025504004</v>
      </c>
      <c r="AA345" s="135" t="str">
        <f>IFERROR(VLOOKUP(Y345,TD!$K$46:$L$64,2,0)," ")</f>
        <v>PM/0131/0104/45030040255</v>
      </c>
      <c r="AB345" s="55" t="s">
        <v>138</v>
      </c>
      <c r="AC345" s="136" t="s">
        <v>204</v>
      </c>
    </row>
    <row r="346" spans="2:29" s="28" customFormat="1" ht="71.5" customHeight="1" x14ac:dyDescent="0.2">
      <c r="B346" s="79">
        <v>20250338</v>
      </c>
      <c r="C346" s="51" t="s">
        <v>209</v>
      </c>
      <c r="D346" s="133" t="s">
        <v>169</v>
      </c>
      <c r="E346" s="52" t="s">
        <v>662</v>
      </c>
      <c r="F346" s="133" t="s">
        <v>685</v>
      </c>
      <c r="G346" s="133" t="s">
        <v>155</v>
      </c>
      <c r="H346" s="100">
        <v>80111600</v>
      </c>
      <c r="I346" s="134">
        <v>3</v>
      </c>
      <c r="J346" s="134">
        <v>10</v>
      </c>
      <c r="K346" s="54">
        <v>0</v>
      </c>
      <c r="L346" s="55">
        <v>50400000</v>
      </c>
      <c r="M346" s="133" t="s">
        <v>516</v>
      </c>
      <c r="N346" s="55" t="s">
        <v>113</v>
      </c>
      <c r="O346" s="52" t="s">
        <v>222</v>
      </c>
      <c r="P346" s="135" t="str">
        <f>IFERROR(VLOOKUP(C346,TD!$B$32:$F$36,2,0)," ")</f>
        <v>O230117</v>
      </c>
      <c r="Q346" s="135" t="str">
        <f>IFERROR(VLOOKUP(C346,TD!$B$32:$F$36,3,0)," ")</f>
        <v>4503</v>
      </c>
      <c r="R346" s="135">
        <f>IFERROR(VLOOKUP(C346,TD!$B$32:$F$36,4,0)," ")</f>
        <v>20240255</v>
      </c>
      <c r="S346" s="52" t="s">
        <v>175</v>
      </c>
      <c r="T346" s="135" t="str">
        <f>IFERROR(VLOOKUP(S346,TD!$J$33:$K$43,2,0)," ")</f>
        <v>Servicio de atención a incidentes y emergencias.</v>
      </c>
      <c r="U346" s="137" t="str">
        <f t="shared" si="20"/>
        <v>04-Servicio de atención a incidentes y emergencias.</v>
      </c>
      <c r="V346" s="52" t="s">
        <v>232</v>
      </c>
      <c r="W346" s="135" t="str">
        <f>IFERROR(VLOOKUP(V346,TD!$N$33:$O$45,2,0)," ")</f>
        <v>Servicio de atención a emergencias y desastres</v>
      </c>
      <c r="X346" s="137" t="str">
        <f t="shared" si="21"/>
        <v>004_Servicio de atención a emergencias y desastres</v>
      </c>
      <c r="Y346" s="137" t="str">
        <f t="shared" si="22"/>
        <v>04-Servicio de atención a incidentes y emergencias. 004_Servicio de atención a emergencias y desastres</v>
      </c>
      <c r="Z346" s="135" t="str">
        <f t="shared" si="23"/>
        <v>O23011745032024025504004</v>
      </c>
      <c r="AA346" s="135" t="str">
        <f>IFERROR(VLOOKUP(Y346,TD!$K$46:$L$64,2,0)," ")</f>
        <v>PM/0131/0104/45030040255</v>
      </c>
      <c r="AB346" s="55" t="s">
        <v>138</v>
      </c>
      <c r="AC346" s="136" t="s">
        <v>204</v>
      </c>
    </row>
    <row r="347" spans="2:29" s="28" customFormat="1" ht="71.5" customHeight="1" x14ac:dyDescent="0.2">
      <c r="B347" s="79">
        <v>20250339</v>
      </c>
      <c r="C347" s="51" t="s">
        <v>209</v>
      </c>
      <c r="D347" s="133" t="s">
        <v>169</v>
      </c>
      <c r="E347" s="52" t="s">
        <v>662</v>
      </c>
      <c r="F347" s="133" t="s">
        <v>686</v>
      </c>
      <c r="G347" s="133" t="s">
        <v>155</v>
      </c>
      <c r="H347" s="100">
        <v>80111600</v>
      </c>
      <c r="I347" s="134">
        <v>3</v>
      </c>
      <c r="J347" s="134">
        <v>10</v>
      </c>
      <c r="K347" s="54">
        <v>0</v>
      </c>
      <c r="L347" s="55">
        <v>57750000</v>
      </c>
      <c r="M347" s="133" t="s">
        <v>516</v>
      </c>
      <c r="N347" s="55" t="s">
        <v>113</v>
      </c>
      <c r="O347" s="52" t="s">
        <v>222</v>
      </c>
      <c r="P347" s="135" t="str">
        <f>IFERROR(VLOOKUP(C347,TD!$B$32:$F$36,2,0)," ")</f>
        <v>O230117</v>
      </c>
      <c r="Q347" s="135" t="str">
        <f>IFERROR(VLOOKUP(C347,TD!$B$32:$F$36,3,0)," ")</f>
        <v>4503</v>
      </c>
      <c r="R347" s="135">
        <f>IFERROR(VLOOKUP(C347,TD!$B$32:$F$36,4,0)," ")</f>
        <v>20240255</v>
      </c>
      <c r="S347" s="52" t="s">
        <v>175</v>
      </c>
      <c r="T347" s="135" t="str">
        <f>IFERROR(VLOOKUP(S347,TD!$J$33:$K$43,2,0)," ")</f>
        <v>Servicio de atención a incidentes y emergencias.</v>
      </c>
      <c r="U347" s="137" t="str">
        <f t="shared" si="20"/>
        <v>04-Servicio de atención a incidentes y emergencias.</v>
      </c>
      <c r="V347" s="52" t="s">
        <v>232</v>
      </c>
      <c r="W347" s="135" t="str">
        <f>IFERROR(VLOOKUP(V347,TD!$N$33:$O$45,2,0)," ")</f>
        <v>Servicio de atención a emergencias y desastres</v>
      </c>
      <c r="X347" s="137" t="str">
        <f t="shared" si="21"/>
        <v>004_Servicio de atención a emergencias y desastres</v>
      </c>
      <c r="Y347" s="137" t="str">
        <f t="shared" si="22"/>
        <v>04-Servicio de atención a incidentes y emergencias. 004_Servicio de atención a emergencias y desastres</v>
      </c>
      <c r="Z347" s="135" t="str">
        <f t="shared" si="23"/>
        <v>O23011745032024025504004</v>
      </c>
      <c r="AA347" s="135" t="str">
        <f>IFERROR(VLOOKUP(Y347,TD!$K$46:$L$64,2,0)," ")</f>
        <v>PM/0131/0104/45030040255</v>
      </c>
      <c r="AB347" s="55" t="s">
        <v>138</v>
      </c>
      <c r="AC347" s="136" t="s">
        <v>204</v>
      </c>
    </row>
    <row r="348" spans="2:29" s="28" customFormat="1" ht="71.5" customHeight="1" x14ac:dyDescent="0.2">
      <c r="B348" s="79">
        <v>20250340</v>
      </c>
      <c r="C348" s="51" t="s">
        <v>209</v>
      </c>
      <c r="D348" s="133" t="s">
        <v>169</v>
      </c>
      <c r="E348" s="52" t="s">
        <v>662</v>
      </c>
      <c r="F348" s="133" t="s">
        <v>687</v>
      </c>
      <c r="G348" s="133" t="s">
        <v>155</v>
      </c>
      <c r="H348" s="100">
        <v>80111600</v>
      </c>
      <c r="I348" s="134">
        <v>2</v>
      </c>
      <c r="J348" s="134">
        <v>10</v>
      </c>
      <c r="K348" s="54">
        <v>15</v>
      </c>
      <c r="L348" s="55">
        <v>77175000</v>
      </c>
      <c r="M348" s="133" t="s">
        <v>516</v>
      </c>
      <c r="N348" s="55" t="s">
        <v>113</v>
      </c>
      <c r="O348" s="52" t="s">
        <v>222</v>
      </c>
      <c r="P348" s="135" t="str">
        <f>IFERROR(VLOOKUP(C348,TD!$B$32:$F$36,2,0)," ")</f>
        <v>O230117</v>
      </c>
      <c r="Q348" s="135" t="str">
        <f>IFERROR(VLOOKUP(C348,TD!$B$32:$F$36,3,0)," ")</f>
        <v>4503</v>
      </c>
      <c r="R348" s="135">
        <f>IFERROR(VLOOKUP(C348,TD!$B$32:$F$36,4,0)," ")</f>
        <v>20240255</v>
      </c>
      <c r="S348" s="52" t="s">
        <v>175</v>
      </c>
      <c r="T348" s="135" t="str">
        <f>IFERROR(VLOOKUP(S348,TD!$J$33:$K$43,2,0)," ")</f>
        <v>Servicio de atención a incidentes y emergencias.</v>
      </c>
      <c r="U348" s="137" t="str">
        <f t="shared" si="20"/>
        <v>04-Servicio de atención a incidentes y emergencias.</v>
      </c>
      <c r="V348" s="52" t="s">
        <v>232</v>
      </c>
      <c r="W348" s="135" t="str">
        <f>IFERROR(VLOOKUP(V348,TD!$N$33:$O$45,2,0)," ")</f>
        <v>Servicio de atención a emergencias y desastres</v>
      </c>
      <c r="X348" s="137" t="str">
        <f t="shared" si="21"/>
        <v>004_Servicio de atención a emergencias y desastres</v>
      </c>
      <c r="Y348" s="137" t="str">
        <f t="shared" si="22"/>
        <v>04-Servicio de atención a incidentes y emergencias. 004_Servicio de atención a emergencias y desastres</v>
      </c>
      <c r="Z348" s="135" t="str">
        <f t="shared" si="23"/>
        <v>O23011745032024025504004</v>
      </c>
      <c r="AA348" s="135" t="str">
        <f>IFERROR(VLOOKUP(Y348,TD!$K$46:$L$64,2,0)," ")</f>
        <v>PM/0131/0104/45030040255</v>
      </c>
      <c r="AB348" s="55" t="s">
        <v>138</v>
      </c>
      <c r="AC348" s="136" t="s">
        <v>204</v>
      </c>
    </row>
    <row r="349" spans="2:29" s="28" customFormat="1" ht="71.5" customHeight="1" x14ac:dyDescent="0.2">
      <c r="B349" s="79">
        <v>20250341</v>
      </c>
      <c r="C349" s="51" t="s">
        <v>209</v>
      </c>
      <c r="D349" s="133" t="s">
        <v>169</v>
      </c>
      <c r="E349" s="52" t="s">
        <v>662</v>
      </c>
      <c r="F349" s="133" t="s">
        <v>688</v>
      </c>
      <c r="G349" s="133" t="s">
        <v>155</v>
      </c>
      <c r="H349" s="100">
        <v>80111600</v>
      </c>
      <c r="I349" s="134">
        <v>2</v>
      </c>
      <c r="J349" s="134">
        <v>10</v>
      </c>
      <c r="K349" s="54">
        <v>15</v>
      </c>
      <c r="L349" s="55">
        <v>77175000</v>
      </c>
      <c r="M349" s="133" t="s">
        <v>516</v>
      </c>
      <c r="N349" s="55" t="s">
        <v>113</v>
      </c>
      <c r="O349" s="52" t="s">
        <v>222</v>
      </c>
      <c r="P349" s="135" t="str">
        <f>IFERROR(VLOOKUP(C349,TD!$B$32:$F$36,2,0)," ")</f>
        <v>O230117</v>
      </c>
      <c r="Q349" s="135" t="str">
        <f>IFERROR(VLOOKUP(C349,TD!$B$32:$F$36,3,0)," ")</f>
        <v>4503</v>
      </c>
      <c r="R349" s="135">
        <f>IFERROR(VLOOKUP(C349,TD!$B$32:$F$36,4,0)," ")</f>
        <v>20240255</v>
      </c>
      <c r="S349" s="52" t="s">
        <v>175</v>
      </c>
      <c r="T349" s="135" t="str">
        <f>IFERROR(VLOOKUP(S349,TD!$J$33:$K$43,2,0)," ")</f>
        <v>Servicio de atención a incidentes y emergencias.</v>
      </c>
      <c r="U349" s="137" t="str">
        <f t="shared" si="20"/>
        <v>04-Servicio de atención a incidentes y emergencias.</v>
      </c>
      <c r="V349" s="52" t="s">
        <v>232</v>
      </c>
      <c r="W349" s="135" t="str">
        <f>IFERROR(VLOOKUP(V349,TD!$N$33:$O$45,2,0)," ")</f>
        <v>Servicio de atención a emergencias y desastres</v>
      </c>
      <c r="X349" s="137" t="str">
        <f t="shared" si="21"/>
        <v>004_Servicio de atención a emergencias y desastres</v>
      </c>
      <c r="Y349" s="137" t="str">
        <f t="shared" si="22"/>
        <v>04-Servicio de atención a incidentes y emergencias. 004_Servicio de atención a emergencias y desastres</v>
      </c>
      <c r="Z349" s="135" t="str">
        <f t="shared" si="23"/>
        <v>O23011745032024025504004</v>
      </c>
      <c r="AA349" s="135" t="str">
        <f>IFERROR(VLOOKUP(Y349,TD!$K$46:$L$64,2,0)," ")</f>
        <v>PM/0131/0104/45030040255</v>
      </c>
      <c r="AB349" s="55" t="s">
        <v>138</v>
      </c>
      <c r="AC349" s="136" t="s">
        <v>204</v>
      </c>
    </row>
    <row r="350" spans="2:29" s="28" customFormat="1" ht="71.5" customHeight="1" x14ac:dyDescent="0.2">
      <c r="B350" s="79">
        <v>20250342</v>
      </c>
      <c r="C350" s="51" t="s">
        <v>209</v>
      </c>
      <c r="D350" s="133" t="s">
        <v>169</v>
      </c>
      <c r="E350" s="52" t="s">
        <v>662</v>
      </c>
      <c r="F350" s="133" t="s">
        <v>689</v>
      </c>
      <c r="G350" s="133" t="s">
        <v>155</v>
      </c>
      <c r="H350" s="101">
        <v>80111600</v>
      </c>
      <c r="I350" s="134">
        <v>2</v>
      </c>
      <c r="J350" s="134">
        <v>10</v>
      </c>
      <c r="K350" s="54">
        <v>15</v>
      </c>
      <c r="L350" s="55">
        <v>77175000</v>
      </c>
      <c r="M350" s="133" t="s">
        <v>516</v>
      </c>
      <c r="N350" s="55" t="s">
        <v>113</v>
      </c>
      <c r="O350" s="52" t="s">
        <v>222</v>
      </c>
      <c r="P350" s="135" t="str">
        <f>IFERROR(VLOOKUP(C350,TD!$B$32:$F$36,2,0)," ")</f>
        <v>O230117</v>
      </c>
      <c r="Q350" s="135" t="str">
        <f>IFERROR(VLOOKUP(C350,TD!$B$32:$F$36,3,0)," ")</f>
        <v>4503</v>
      </c>
      <c r="R350" s="135">
        <f>IFERROR(VLOOKUP(C350,TD!$B$32:$F$36,4,0)," ")</f>
        <v>20240255</v>
      </c>
      <c r="S350" s="52" t="s">
        <v>175</v>
      </c>
      <c r="T350" s="135" t="str">
        <f>IFERROR(VLOOKUP(S350,TD!$J$33:$K$43,2,0)," ")</f>
        <v>Servicio de atención a incidentes y emergencias.</v>
      </c>
      <c r="U350" s="137" t="str">
        <f t="shared" si="20"/>
        <v>04-Servicio de atención a incidentes y emergencias.</v>
      </c>
      <c r="V350" s="52" t="s">
        <v>232</v>
      </c>
      <c r="W350" s="135" t="str">
        <f>IFERROR(VLOOKUP(V350,TD!$N$33:$O$45,2,0)," ")</f>
        <v>Servicio de atención a emergencias y desastres</v>
      </c>
      <c r="X350" s="137" t="str">
        <f t="shared" si="21"/>
        <v>004_Servicio de atención a emergencias y desastres</v>
      </c>
      <c r="Y350" s="137" t="str">
        <f t="shared" si="22"/>
        <v>04-Servicio de atención a incidentes y emergencias. 004_Servicio de atención a emergencias y desastres</v>
      </c>
      <c r="Z350" s="135" t="str">
        <f t="shared" si="23"/>
        <v>O23011745032024025504004</v>
      </c>
      <c r="AA350" s="135" t="str">
        <f>IFERROR(VLOOKUP(Y350,TD!$K$46:$L$64,2,0)," ")</f>
        <v>PM/0131/0104/45030040255</v>
      </c>
      <c r="AB350" s="55" t="s">
        <v>138</v>
      </c>
      <c r="AC350" s="136" t="s">
        <v>204</v>
      </c>
    </row>
    <row r="351" spans="2:29" s="28" customFormat="1" ht="71.5" customHeight="1" x14ac:dyDescent="0.2">
      <c r="B351" s="79">
        <v>20250343</v>
      </c>
      <c r="C351" s="51" t="s">
        <v>209</v>
      </c>
      <c r="D351" s="133" t="s">
        <v>169</v>
      </c>
      <c r="E351" s="52" t="s">
        <v>662</v>
      </c>
      <c r="F351" s="133" t="s">
        <v>690</v>
      </c>
      <c r="G351" s="133" t="s">
        <v>155</v>
      </c>
      <c r="H351" s="101">
        <v>80111600</v>
      </c>
      <c r="I351" s="134">
        <v>2</v>
      </c>
      <c r="J351" s="134">
        <v>10</v>
      </c>
      <c r="K351" s="54">
        <v>15</v>
      </c>
      <c r="L351" s="55">
        <v>93712500</v>
      </c>
      <c r="M351" s="133" t="s">
        <v>516</v>
      </c>
      <c r="N351" s="55" t="s">
        <v>113</v>
      </c>
      <c r="O351" s="52" t="s">
        <v>222</v>
      </c>
      <c r="P351" s="135" t="str">
        <f>IFERROR(VLOOKUP(C351,TD!$B$32:$F$36,2,0)," ")</f>
        <v>O230117</v>
      </c>
      <c r="Q351" s="135" t="str">
        <f>IFERROR(VLOOKUP(C351,TD!$B$32:$F$36,3,0)," ")</f>
        <v>4503</v>
      </c>
      <c r="R351" s="135">
        <f>IFERROR(VLOOKUP(C351,TD!$B$32:$F$36,4,0)," ")</f>
        <v>20240255</v>
      </c>
      <c r="S351" s="52" t="s">
        <v>175</v>
      </c>
      <c r="T351" s="135" t="str">
        <f>IFERROR(VLOOKUP(S351,TD!$J$33:$K$43,2,0)," ")</f>
        <v>Servicio de atención a incidentes y emergencias.</v>
      </c>
      <c r="U351" s="137" t="str">
        <f t="shared" si="20"/>
        <v>04-Servicio de atención a incidentes y emergencias.</v>
      </c>
      <c r="V351" s="52" t="s">
        <v>232</v>
      </c>
      <c r="W351" s="135" t="str">
        <f>IFERROR(VLOOKUP(V351,TD!$N$33:$O$45,2,0)," ")</f>
        <v>Servicio de atención a emergencias y desastres</v>
      </c>
      <c r="X351" s="137" t="str">
        <f t="shared" si="21"/>
        <v>004_Servicio de atención a emergencias y desastres</v>
      </c>
      <c r="Y351" s="137" t="str">
        <f t="shared" si="22"/>
        <v>04-Servicio de atención a incidentes y emergencias. 004_Servicio de atención a emergencias y desastres</v>
      </c>
      <c r="Z351" s="135" t="str">
        <f t="shared" si="23"/>
        <v>O23011745032024025504004</v>
      </c>
      <c r="AA351" s="135" t="str">
        <f>IFERROR(VLOOKUP(Y351,TD!$K$46:$L$64,2,0)," ")</f>
        <v>PM/0131/0104/45030040255</v>
      </c>
      <c r="AB351" s="55" t="s">
        <v>138</v>
      </c>
      <c r="AC351" s="136" t="s">
        <v>204</v>
      </c>
    </row>
    <row r="352" spans="2:29" s="28" customFormat="1" ht="71.5" customHeight="1" x14ac:dyDescent="0.2">
      <c r="B352" s="79">
        <v>20250344</v>
      </c>
      <c r="C352" s="51" t="s">
        <v>209</v>
      </c>
      <c r="D352" s="133" t="s">
        <v>169</v>
      </c>
      <c r="E352" s="52" t="s">
        <v>662</v>
      </c>
      <c r="F352" s="133" t="s">
        <v>691</v>
      </c>
      <c r="G352" s="133" t="s">
        <v>155</v>
      </c>
      <c r="H352" s="101">
        <v>80111600</v>
      </c>
      <c r="I352" s="134">
        <v>2</v>
      </c>
      <c r="J352" s="134">
        <v>10</v>
      </c>
      <c r="K352" s="54">
        <v>15</v>
      </c>
      <c r="L352" s="55">
        <v>65653875</v>
      </c>
      <c r="M352" s="133" t="s">
        <v>516</v>
      </c>
      <c r="N352" s="55" t="s">
        <v>113</v>
      </c>
      <c r="O352" s="52" t="s">
        <v>222</v>
      </c>
      <c r="P352" s="135" t="str">
        <f>IFERROR(VLOOKUP(C352,TD!$B$32:$F$36,2,0)," ")</f>
        <v>O230117</v>
      </c>
      <c r="Q352" s="135" t="str">
        <f>IFERROR(VLOOKUP(C352,TD!$B$32:$F$36,3,0)," ")</f>
        <v>4503</v>
      </c>
      <c r="R352" s="135">
        <f>IFERROR(VLOOKUP(C352,TD!$B$32:$F$36,4,0)," ")</f>
        <v>20240255</v>
      </c>
      <c r="S352" s="52" t="s">
        <v>175</v>
      </c>
      <c r="T352" s="135" t="str">
        <f>IFERROR(VLOOKUP(S352,TD!$J$33:$K$43,2,0)," ")</f>
        <v>Servicio de atención a incidentes y emergencias.</v>
      </c>
      <c r="U352" s="137" t="str">
        <f t="shared" si="20"/>
        <v>04-Servicio de atención a incidentes y emergencias.</v>
      </c>
      <c r="V352" s="52" t="s">
        <v>232</v>
      </c>
      <c r="W352" s="135" t="str">
        <f>IFERROR(VLOOKUP(V352,TD!$N$33:$O$45,2,0)," ")</f>
        <v>Servicio de atención a emergencias y desastres</v>
      </c>
      <c r="X352" s="137" t="str">
        <f t="shared" si="21"/>
        <v>004_Servicio de atención a emergencias y desastres</v>
      </c>
      <c r="Y352" s="137" t="str">
        <f t="shared" si="22"/>
        <v>04-Servicio de atención a incidentes y emergencias. 004_Servicio de atención a emergencias y desastres</v>
      </c>
      <c r="Z352" s="135" t="str">
        <f t="shared" si="23"/>
        <v>O23011745032024025504004</v>
      </c>
      <c r="AA352" s="135" t="str">
        <f>IFERROR(VLOOKUP(Y352,TD!$K$46:$L$64,2,0)," ")</f>
        <v>PM/0131/0104/45030040255</v>
      </c>
      <c r="AB352" s="55" t="s">
        <v>138</v>
      </c>
      <c r="AC352" s="136" t="s">
        <v>204</v>
      </c>
    </row>
    <row r="353" spans="2:30" s="28" customFormat="1" ht="71.5" customHeight="1" x14ac:dyDescent="0.2">
      <c r="B353" s="79">
        <v>20250345</v>
      </c>
      <c r="C353" s="51" t="s">
        <v>209</v>
      </c>
      <c r="D353" s="133" t="s">
        <v>169</v>
      </c>
      <c r="E353" s="52" t="s">
        <v>662</v>
      </c>
      <c r="F353" s="133" t="s">
        <v>691</v>
      </c>
      <c r="G353" s="133" t="s">
        <v>155</v>
      </c>
      <c r="H353" s="100">
        <v>80111600</v>
      </c>
      <c r="I353" s="134">
        <v>2</v>
      </c>
      <c r="J353" s="134">
        <v>10</v>
      </c>
      <c r="K353" s="54">
        <v>15</v>
      </c>
      <c r="L353" s="55">
        <v>65653875</v>
      </c>
      <c r="M353" s="133" t="s">
        <v>516</v>
      </c>
      <c r="N353" s="55" t="s">
        <v>113</v>
      </c>
      <c r="O353" s="52" t="s">
        <v>222</v>
      </c>
      <c r="P353" s="135" t="str">
        <f>IFERROR(VLOOKUP(C353,TD!$B$32:$F$36,2,0)," ")</f>
        <v>O230117</v>
      </c>
      <c r="Q353" s="135" t="str">
        <f>IFERROR(VLOOKUP(C353,TD!$B$32:$F$36,3,0)," ")</f>
        <v>4503</v>
      </c>
      <c r="R353" s="135">
        <f>IFERROR(VLOOKUP(C353,TD!$B$32:$F$36,4,0)," ")</f>
        <v>20240255</v>
      </c>
      <c r="S353" s="52" t="s">
        <v>175</v>
      </c>
      <c r="T353" s="135" t="str">
        <f>IFERROR(VLOOKUP(S353,TD!$J$33:$K$43,2,0)," ")</f>
        <v>Servicio de atención a incidentes y emergencias.</v>
      </c>
      <c r="U353" s="137" t="str">
        <f t="shared" si="20"/>
        <v>04-Servicio de atención a incidentes y emergencias.</v>
      </c>
      <c r="V353" s="52" t="s">
        <v>232</v>
      </c>
      <c r="W353" s="135" t="str">
        <f>IFERROR(VLOOKUP(V353,TD!$N$33:$O$45,2,0)," ")</f>
        <v>Servicio de atención a emergencias y desastres</v>
      </c>
      <c r="X353" s="137" t="str">
        <f t="shared" si="21"/>
        <v>004_Servicio de atención a emergencias y desastres</v>
      </c>
      <c r="Y353" s="137" t="str">
        <f t="shared" si="22"/>
        <v>04-Servicio de atención a incidentes y emergencias. 004_Servicio de atención a emergencias y desastres</v>
      </c>
      <c r="Z353" s="135" t="str">
        <f t="shared" si="23"/>
        <v>O23011745032024025504004</v>
      </c>
      <c r="AA353" s="135" t="str">
        <f>IFERROR(VLOOKUP(Y353,TD!$K$46:$L$64,2,0)," ")</f>
        <v>PM/0131/0104/45030040255</v>
      </c>
      <c r="AB353" s="55" t="s">
        <v>138</v>
      </c>
      <c r="AC353" s="136" t="s">
        <v>204</v>
      </c>
    </row>
    <row r="354" spans="2:30" s="28" customFormat="1" ht="71.5" customHeight="1" x14ac:dyDescent="0.2">
      <c r="B354" s="79">
        <v>20250346</v>
      </c>
      <c r="C354" s="51" t="s">
        <v>209</v>
      </c>
      <c r="D354" s="133" t="s">
        <v>169</v>
      </c>
      <c r="E354" s="52" t="s">
        <v>662</v>
      </c>
      <c r="F354" s="133" t="s">
        <v>390</v>
      </c>
      <c r="G354" s="133" t="s">
        <v>119</v>
      </c>
      <c r="H354" s="100">
        <v>80111600</v>
      </c>
      <c r="I354" s="134">
        <v>2</v>
      </c>
      <c r="J354" s="134">
        <v>6</v>
      </c>
      <c r="K354" s="54">
        <v>0</v>
      </c>
      <c r="L354" s="55">
        <v>3000000000</v>
      </c>
      <c r="M354" s="133" t="s">
        <v>516</v>
      </c>
      <c r="N354" s="55" t="s">
        <v>95</v>
      </c>
      <c r="O354" s="52" t="s">
        <v>222</v>
      </c>
      <c r="P354" s="135" t="str">
        <f>IFERROR(VLOOKUP(C354,TD!$B$32:$F$36,2,0)," ")</f>
        <v>O230117</v>
      </c>
      <c r="Q354" s="135" t="str">
        <f>IFERROR(VLOOKUP(C354,TD!$B$32:$F$36,3,0)," ")</f>
        <v>4503</v>
      </c>
      <c r="R354" s="135">
        <f>IFERROR(VLOOKUP(C354,TD!$B$32:$F$36,4,0)," ")</f>
        <v>20240255</v>
      </c>
      <c r="S354" s="52" t="s">
        <v>189</v>
      </c>
      <c r="T354" s="135" t="str">
        <f>IFERROR(VLOOKUP(S354,TD!$J$33:$K$43,2,0)," ")</f>
        <v>Servicio de dotación y equipamento para el personal operativo</v>
      </c>
      <c r="U354" s="137" t="str">
        <f t="shared" si="20"/>
        <v>10-Servicio de dotación y equipamento para el personal operativo</v>
      </c>
      <c r="V354" s="52" t="s">
        <v>232</v>
      </c>
      <c r="W354" s="135" t="str">
        <f>IFERROR(VLOOKUP(V354,TD!$N$33:$O$45,2,0)," ")</f>
        <v>Servicio de atención a emergencias y desastres</v>
      </c>
      <c r="X354" s="137" t="str">
        <f t="shared" si="21"/>
        <v>004_Servicio de atención a emergencias y desastres</v>
      </c>
      <c r="Y354" s="137" t="str">
        <f t="shared" si="22"/>
        <v>10-Servicio de dotación y equipamento para el personal operativo 004_Servicio de atención a emergencias y desastres</v>
      </c>
      <c r="Z354" s="135" t="str">
        <f t="shared" si="23"/>
        <v>O23011745032024025510004</v>
      </c>
      <c r="AA354" s="135" t="str">
        <f>IFERROR(VLOOKUP(Y354,TD!$K$46:$L$64,2,0)," ")</f>
        <v>PM/0131/0110/45030040255</v>
      </c>
      <c r="AB354" s="55" t="s">
        <v>138</v>
      </c>
      <c r="AC354" s="136" t="s">
        <v>204</v>
      </c>
    </row>
    <row r="355" spans="2:30" s="28" customFormat="1" ht="71.5" customHeight="1" x14ac:dyDescent="0.2">
      <c r="B355" s="79">
        <v>20250347</v>
      </c>
      <c r="C355" s="51" t="s">
        <v>209</v>
      </c>
      <c r="D355" s="133" t="s">
        <v>169</v>
      </c>
      <c r="E355" s="52" t="s">
        <v>662</v>
      </c>
      <c r="F355" s="133" t="s">
        <v>692</v>
      </c>
      <c r="G355" s="133" t="s">
        <v>119</v>
      </c>
      <c r="H355" s="100">
        <v>80111600</v>
      </c>
      <c r="I355" s="134">
        <v>2</v>
      </c>
      <c r="J355" s="134">
        <v>3</v>
      </c>
      <c r="K355" s="54">
        <v>0</v>
      </c>
      <c r="L355" s="55">
        <v>1436467353</v>
      </c>
      <c r="M355" s="133" t="s">
        <v>516</v>
      </c>
      <c r="N355" s="55" t="s">
        <v>95</v>
      </c>
      <c r="O355" s="52" t="s">
        <v>222</v>
      </c>
      <c r="P355" s="135" t="str">
        <f>IFERROR(VLOOKUP(C355,TD!$B$32:$F$36,2,0)," ")</f>
        <v>O230117</v>
      </c>
      <c r="Q355" s="135" t="str">
        <f>IFERROR(VLOOKUP(C355,TD!$B$32:$F$36,3,0)," ")</f>
        <v>4503</v>
      </c>
      <c r="R355" s="135">
        <f>IFERROR(VLOOKUP(C355,TD!$B$32:$F$36,4,0)," ")</f>
        <v>20240255</v>
      </c>
      <c r="S355" s="52" t="s">
        <v>189</v>
      </c>
      <c r="T355" s="135" t="str">
        <f>IFERROR(VLOOKUP(S355,TD!$J$33:$K$43,2,0)," ")</f>
        <v>Servicio de dotación y equipamento para el personal operativo</v>
      </c>
      <c r="U355" s="137" t="str">
        <f t="shared" si="20"/>
        <v>10-Servicio de dotación y equipamento para el personal operativo</v>
      </c>
      <c r="V355" s="52" t="s">
        <v>232</v>
      </c>
      <c r="W355" s="135" t="str">
        <f>IFERROR(VLOOKUP(V355,TD!$N$33:$O$45,2,0)," ")</f>
        <v>Servicio de atención a emergencias y desastres</v>
      </c>
      <c r="X355" s="137" t="str">
        <f t="shared" si="21"/>
        <v>004_Servicio de atención a emergencias y desastres</v>
      </c>
      <c r="Y355" s="137" t="str">
        <f t="shared" si="22"/>
        <v>10-Servicio de dotación y equipamento para el personal operativo 004_Servicio de atención a emergencias y desastres</v>
      </c>
      <c r="Z355" s="135" t="str">
        <f t="shared" si="23"/>
        <v>O23011745032024025510004</v>
      </c>
      <c r="AA355" s="135" t="str">
        <f>IFERROR(VLOOKUP(Y355,TD!$K$46:$L$64,2,0)," ")</f>
        <v>PM/0131/0110/45030040255</v>
      </c>
      <c r="AB355" s="55" t="s">
        <v>138</v>
      </c>
      <c r="AC355" s="136" t="s">
        <v>204</v>
      </c>
    </row>
    <row r="356" spans="2:30" s="28" customFormat="1" ht="71.5" customHeight="1" x14ac:dyDescent="0.2">
      <c r="B356" s="79">
        <v>20250348</v>
      </c>
      <c r="C356" s="51" t="s">
        <v>209</v>
      </c>
      <c r="D356" s="133" t="s">
        <v>169</v>
      </c>
      <c r="E356" s="52" t="s">
        <v>662</v>
      </c>
      <c r="F356" s="133" t="s">
        <v>693</v>
      </c>
      <c r="G356" s="133" t="s">
        <v>109</v>
      </c>
      <c r="H356" s="100">
        <v>80111600</v>
      </c>
      <c r="I356" s="134">
        <v>2</v>
      </c>
      <c r="J356" s="134">
        <v>12</v>
      </c>
      <c r="K356" s="54">
        <v>0</v>
      </c>
      <c r="L356" s="55">
        <v>8054000000</v>
      </c>
      <c r="M356" s="133" t="s">
        <v>516</v>
      </c>
      <c r="N356" s="55" t="s">
        <v>85</v>
      </c>
      <c r="O356" s="52" t="s">
        <v>223</v>
      </c>
      <c r="P356" s="135" t="str">
        <f>IFERROR(VLOOKUP(C356,TD!$B$32:$F$36,2,0)," ")</f>
        <v>O230117</v>
      </c>
      <c r="Q356" s="135" t="str">
        <f>IFERROR(VLOOKUP(C356,TD!$B$32:$F$36,3,0)," ")</f>
        <v>4503</v>
      </c>
      <c r="R356" s="135">
        <f>IFERROR(VLOOKUP(C356,TD!$B$32:$F$36,4,0)," ")</f>
        <v>20240255</v>
      </c>
      <c r="S356" s="52" t="s">
        <v>175</v>
      </c>
      <c r="T356" s="135" t="str">
        <f>IFERROR(VLOOKUP(S356,TD!$J$33:$K$43,2,0)," ")</f>
        <v>Servicio de atención a incidentes y emergencias.</v>
      </c>
      <c r="U356" s="137" t="str">
        <f t="shared" si="20"/>
        <v>04-Servicio de atención a incidentes y emergencias.</v>
      </c>
      <c r="V356" s="52" t="s">
        <v>232</v>
      </c>
      <c r="W356" s="135" t="str">
        <f>IFERROR(VLOOKUP(V356,TD!$N$33:$O$45,2,0)," ")</f>
        <v>Servicio de atención a emergencias y desastres</v>
      </c>
      <c r="X356" s="137" t="str">
        <f t="shared" si="21"/>
        <v>004_Servicio de atención a emergencias y desastres</v>
      </c>
      <c r="Y356" s="137" t="str">
        <f t="shared" si="22"/>
        <v>04-Servicio de atención a incidentes y emergencias. 004_Servicio de atención a emergencias y desastres</v>
      </c>
      <c r="Z356" s="135" t="str">
        <f t="shared" si="23"/>
        <v>O23011745032024025504004</v>
      </c>
      <c r="AA356" s="135" t="str">
        <f>IFERROR(VLOOKUP(Y356,TD!$K$46:$L$64,2,0)," ")</f>
        <v>PM/0131/0104/45030040255</v>
      </c>
      <c r="AB356" s="55" t="s">
        <v>138</v>
      </c>
      <c r="AC356" s="136" t="s">
        <v>204</v>
      </c>
    </row>
    <row r="357" spans="2:30" s="28" customFormat="1" ht="71.5" customHeight="1" x14ac:dyDescent="0.2">
      <c r="B357" s="79">
        <v>20250349</v>
      </c>
      <c r="C357" s="51" t="s">
        <v>209</v>
      </c>
      <c r="D357" s="133" t="s">
        <v>169</v>
      </c>
      <c r="E357" s="52" t="s">
        <v>662</v>
      </c>
      <c r="F357" s="133" t="s">
        <v>694</v>
      </c>
      <c r="G357" s="133" t="s">
        <v>109</v>
      </c>
      <c r="H357" s="100">
        <v>80111600</v>
      </c>
      <c r="I357" s="134">
        <v>2</v>
      </c>
      <c r="J357" s="134">
        <v>12</v>
      </c>
      <c r="K357" s="54">
        <v>0</v>
      </c>
      <c r="L357" s="55">
        <v>994376507</v>
      </c>
      <c r="M357" s="133" t="s">
        <v>516</v>
      </c>
      <c r="N357" s="55" t="s">
        <v>85</v>
      </c>
      <c r="O357" s="52" t="s">
        <v>223</v>
      </c>
      <c r="P357" s="135" t="str">
        <f>IFERROR(VLOOKUP(C357,TD!$B$32:$F$36,2,0)," ")</f>
        <v>O230117</v>
      </c>
      <c r="Q357" s="135" t="str">
        <f>IFERROR(VLOOKUP(C357,TD!$B$32:$F$36,3,0)," ")</f>
        <v>4503</v>
      </c>
      <c r="R357" s="135">
        <f>IFERROR(VLOOKUP(C357,TD!$B$32:$F$36,4,0)," ")</f>
        <v>20240255</v>
      </c>
      <c r="S357" s="52" t="s">
        <v>175</v>
      </c>
      <c r="T357" s="135" t="str">
        <f>IFERROR(VLOOKUP(S357,TD!$J$33:$K$43,2,0)," ")</f>
        <v>Servicio de atención a incidentes y emergencias.</v>
      </c>
      <c r="U357" s="137" t="str">
        <f t="shared" si="20"/>
        <v>04-Servicio de atención a incidentes y emergencias.</v>
      </c>
      <c r="V357" s="52" t="s">
        <v>232</v>
      </c>
      <c r="W357" s="135" t="str">
        <f>IFERROR(VLOOKUP(V357,TD!$N$33:$O$45,2,0)," ")</f>
        <v>Servicio de atención a emergencias y desastres</v>
      </c>
      <c r="X357" s="137" t="str">
        <f t="shared" si="21"/>
        <v>004_Servicio de atención a emergencias y desastres</v>
      </c>
      <c r="Y357" s="137" t="str">
        <f t="shared" si="22"/>
        <v>04-Servicio de atención a incidentes y emergencias. 004_Servicio de atención a emergencias y desastres</v>
      </c>
      <c r="Z357" s="135" t="str">
        <f t="shared" si="23"/>
        <v>O23011745032024025504004</v>
      </c>
      <c r="AA357" s="135" t="str">
        <f>IFERROR(VLOOKUP(Y357,TD!$K$46:$L$64,2,0)," ")</f>
        <v>PM/0131/0104/45030040255</v>
      </c>
      <c r="AB357" s="55" t="s">
        <v>125</v>
      </c>
      <c r="AC357" s="136" t="s">
        <v>204</v>
      </c>
    </row>
    <row r="358" spans="2:30" s="28" customFormat="1" ht="71.5" customHeight="1" x14ac:dyDescent="0.2">
      <c r="B358" s="79">
        <v>20250350</v>
      </c>
      <c r="C358" s="160" t="s">
        <v>346</v>
      </c>
      <c r="D358" s="161" t="s">
        <v>169</v>
      </c>
      <c r="E358" s="162" t="s">
        <v>811</v>
      </c>
      <c r="F358" s="161" t="s">
        <v>812</v>
      </c>
      <c r="G358" s="161" t="s">
        <v>109</v>
      </c>
      <c r="H358" s="100">
        <v>53102710</v>
      </c>
      <c r="I358" s="134">
        <v>2</v>
      </c>
      <c r="J358" s="163">
        <v>6</v>
      </c>
      <c r="K358" s="164">
        <v>0</v>
      </c>
      <c r="L358" s="165">
        <v>300050000</v>
      </c>
      <c r="M358" s="161" t="s">
        <v>172</v>
      </c>
      <c r="N358" s="165" t="s">
        <v>95</v>
      </c>
      <c r="O358" s="162" t="s">
        <v>347</v>
      </c>
      <c r="P358" s="166" t="str">
        <f>IFERROR(VLOOKUP(C358,TD!$B$32:$F$36,2,0)," ")</f>
        <v>NA</v>
      </c>
      <c r="Q358" s="166" t="str">
        <f>IFERROR(VLOOKUP(C358,TD!$B$32:$F$36,3,0)," ")</f>
        <v>NA</v>
      </c>
      <c r="R358" s="166" t="str">
        <f>IFERROR(VLOOKUP(C358,TD!$B$32:$F$36,4,0)," ")</f>
        <v>NA</v>
      </c>
      <c r="S358" s="162" t="s">
        <v>417</v>
      </c>
      <c r="T358" s="135" t="str">
        <f>IFERROR(VLOOKUP(S358,TD!$J$33:$K$43,2,0)," ")</f>
        <v>N/A</v>
      </c>
      <c r="U358" s="137" t="str">
        <f>CONCATENATE(S358,"-",T358)</f>
        <v>N/A-N/A</v>
      </c>
      <c r="V358" s="52" t="s">
        <v>417</v>
      </c>
      <c r="W358" s="135" t="str">
        <f>IFERROR(VLOOKUP(V358,TD!$N$33:$O$45,2,0)," ")</f>
        <v>N/A</v>
      </c>
      <c r="X358" s="137" t="str">
        <f>CONCATENATE(V358,"_",W358)</f>
        <v>N/A_N/A</v>
      </c>
      <c r="Y358" s="137" t="str">
        <f>CONCATENATE(U358," ",X358)</f>
        <v>N/A-N/A N/A_N/A</v>
      </c>
      <c r="Z358" s="166" t="str">
        <f>CONCATENATE(P358,Q358,R358,S358,V358)</f>
        <v>NANANAN/AN/A</v>
      </c>
      <c r="AA358" s="135" t="str">
        <f>IFERROR(VLOOKUP(Y358,TD!$K$46:$L$64,2,0)," ")</f>
        <v>N/A</v>
      </c>
      <c r="AB358" s="165" t="s">
        <v>813</v>
      </c>
      <c r="AC358" s="167" t="s">
        <v>204</v>
      </c>
      <c r="AD358" s="158"/>
    </row>
    <row r="359" spans="2:30" s="28" customFormat="1" ht="71.5" customHeight="1" x14ac:dyDescent="0.2">
      <c r="B359" s="79">
        <v>20250351</v>
      </c>
      <c r="C359" s="51" t="s">
        <v>208</v>
      </c>
      <c r="D359" s="133" t="s">
        <v>162</v>
      </c>
      <c r="E359" s="52" t="s">
        <v>355</v>
      </c>
      <c r="F359" s="133" t="s">
        <v>421</v>
      </c>
      <c r="G359" s="133" t="s">
        <v>155</v>
      </c>
      <c r="H359" s="100">
        <v>80111600</v>
      </c>
      <c r="I359" s="134">
        <v>2</v>
      </c>
      <c r="J359" s="134">
        <v>11</v>
      </c>
      <c r="K359" s="54">
        <v>0</v>
      </c>
      <c r="L359" s="55">
        <v>104500000</v>
      </c>
      <c r="M359" s="133" t="s">
        <v>516</v>
      </c>
      <c r="N359" s="55" t="s">
        <v>113</v>
      </c>
      <c r="O359" s="52" t="s">
        <v>215</v>
      </c>
      <c r="P359" s="135" t="str">
        <f>IFERROR(VLOOKUP(C359,TD!$B$32:$F$36,2,0)," ")</f>
        <v>O230117</v>
      </c>
      <c r="Q359" s="135" t="str">
        <f>IFERROR(VLOOKUP(C359,TD!$B$32:$F$36,3,0)," ")</f>
        <v>4599</v>
      </c>
      <c r="R359" s="135">
        <f>IFERROR(VLOOKUP(C359,TD!$B$32:$F$36,4,0)," ")</f>
        <v>20240207</v>
      </c>
      <c r="S359" s="52" t="s">
        <v>179</v>
      </c>
      <c r="T359" s="135" t="str">
        <f>IFERROR(VLOOKUP(S359,TD!$J$33:$K$43,2,0)," ")</f>
        <v>Infraestructura Tecnológica   (Sistemas de Información y Tecnologia)</v>
      </c>
      <c r="U359" s="137" t="str">
        <f t="shared" si="20"/>
        <v>11-Infraestructura Tecnológica   (Sistemas de Información y Tecnologia)</v>
      </c>
      <c r="V359" s="52" t="s">
        <v>239</v>
      </c>
      <c r="W359" s="135" t="str">
        <f>IFERROR(VLOOKUP(V359,TD!$N$33:$O$45,2,0)," ")</f>
        <v>Servicios tecnológicos</v>
      </c>
      <c r="X359" s="137" t="str">
        <f t="shared" si="21"/>
        <v>007_Servicios tecnológicos</v>
      </c>
      <c r="Y359" s="137" t="str">
        <f t="shared" si="22"/>
        <v>11-Infraestructura Tecnológica   (Sistemas de Información y Tecnologia) 007_Servicios tecnológicos</v>
      </c>
      <c r="Z359" s="135" t="str">
        <f t="shared" si="23"/>
        <v>O23011745992024020711007</v>
      </c>
      <c r="AA359" s="135" t="str">
        <f>IFERROR(VLOOKUP(Y359,TD!$K$46:$L$64,2,0)," ")</f>
        <v>PM/0131/0111/45990070207</v>
      </c>
      <c r="AB359" s="55" t="s">
        <v>138</v>
      </c>
      <c r="AC359" s="136" t="s">
        <v>204</v>
      </c>
    </row>
    <row r="360" spans="2:30" s="28" customFormat="1" ht="71.5" customHeight="1" x14ac:dyDescent="0.2">
      <c r="B360" s="79">
        <v>20250352</v>
      </c>
      <c r="C360" s="51" t="s">
        <v>208</v>
      </c>
      <c r="D360" s="133" t="s">
        <v>162</v>
      </c>
      <c r="E360" s="52" t="s">
        <v>355</v>
      </c>
      <c r="F360" s="133" t="s">
        <v>422</v>
      </c>
      <c r="G360" s="133" t="s">
        <v>155</v>
      </c>
      <c r="H360" s="100">
        <v>80111600</v>
      </c>
      <c r="I360" s="134">
        <v>2</v>
      </c>
      <c r="J360" s="134">
        <v>11</v>
      </c>
      <c r="K360" s="54">
        <v>0</v>
      </c>
      <c r="L360" s="55">
        <v>85387500</v>
      </c>
      <c r="M360" s="133" t="s">
        <v>516</v>
      </c>
      <c r="N360" s="55" t="s">
        <v>113</v>
      </c>
      <c r="O360" s="52" t="s">
        <v>216</v>
      </c>
      <c r="P360" s="135" t="str">
        <f>IFERROR(VLOOKUP(C360,TD!$B$32:$F$36,2,0)," ")</f>
        <v>O230117</v>
      </c>
      <c r="Q360" s="135" t="str">
        <f>IFERROR(VLOOKUP(C360,TD!$B$32:$F$36,3,0)," ")</f>
        <v>4599</v>
      </c>
      <c r="R360" s="135">
        <f>IFERROR(VLOOKUP(C360,TD!$B$32:$F$36,4,0)," ")</f>
        <v>20240207</v>
      </c>
      <c r="S360" s="52" t="s">
        <v>179</v>
      </c>
      <c r="T360" s="135" t="str">
        <f>IFERROR(VLOOKUP(S360,TD!$J$33:$K$43,2,0)," ")</f>
        <v>Infraestructura Tecnológica   (Sistemas de Información y Tecnologia)</v>
      </c>
      <c r="U360" s="137" t="str">
        <f t="shared" si="20"/>
        <v>11-Infraestructura Tecnológica   (Sistemas de Información y Tecnologia)</v>
      </c>
      <c r="V360" s="52" t="s">
        <v>239</v>
      </c>
      <c r="W360" s="135" t="str">
        <f>IFERROR(VLOOKUP(V360,TD!$N$33:$O$45,2,0)," ")</f>
        <v>Servicios tecnológicos</v>
      </c>
      <c r="X360" s="137" t="str">
        <f t="shared" si="21"/>
        <v>007_Servicios tecnológicos</v>
      </c>
      <c r="Y360" s="137" t="str">
        <f t="shared" si="22"/>
        <v>11-Infraestructura Tecnológica   (Sistemas de Información y Tecnologia) 007_Servicios tecnológicos</v>
      </c>
      <c r="Z360" s="135" t="str">
        <f t="shared" si="23"/>
        <v>O23011745992024020711007</v>
      </c>
      <c r="AA360" s="135" t="str">
        <f>IFERROR(VLOOKUP(Y360,TD!$K$46:$L$64,2,0)," ")</f>
        <v>PM/0131/0111/45990070207</v>
      </c>
      <c r="AB360" s="55" t="s">
        <v>138</v>
      </c>
      <c r="AC360" s="136" t="s">
        <v>204</v>
      </c>
    </row>
    <row r="361" spans="2:30" s="28" customFormat="1" ht="71.5" customHeight="1" x14ac:dyDescent="0.2">
      <c r="B361" s="79">
        <v>20250353</v>
      </c>
      <c r="C361" s="51" t="s">
        <v>208</v>
      </c>
      <c r="D361" s="133" t="s">
        <v>162</v>
      </c>
      <c r="E361" s="52" t="s">
        <v>355</v>
      </c>
      <c r="F361" s="133" t="s">
        <v>423</v>
      </c>
      <c r="G361" s="133" t="s">
        <v>155</v>
      </c>
      <c r="H361" s="100">
        <v>80111600</v>
      </c>
      <c r="I361" s="134">
        <v>2</v>
      </c>
      <c r="J361" s="134">
        <v>11</v>
      </c>
      <c r="K361" s="54">
        <v>0</v>
      </c>
      <c r="L361" s="55">
        <v>79695000</v>
      </c>
      <c r="M361" s="133" t="s">
        <v>516</v>
      </c>
      <c r="N361" s="55" t="s">
        <v>113</v>
      </c>
      <c r="O361" s="52" t="s">
        <v>215</v>
      </c>
      <c r="P361" s="135" t="str">
        <f>IFERROR(VLOOKUP(C361,TD!$B$32:$F$36,2,0)," ")</f>
        <v>O230117</v>
      </c>
      <c r="Q361" s="135" t="str">
        <f>IFERROR(VLOOKUP(C361,TD!$B$32:$F$36,3,0)," ")</f>
        <v>4599</v>
      </c>
      <c r="R361" s="135">
        <f>IFERROR(VLOOKUP(C361,TD!$B$32:$F$36,4,0)," ")</f>
        <v>20240207</v>
      </c>
      <c r="S361" s="52" t="s">
        <v>179</v>
      </c>
      <c r="T361" s="135" t="str">
        <f>IFERROR(VLOOKUP(S361,TD!$J$33:$K$43,2,0)," ")</f>
        <v>Infraestructura Tecnológica   (Sistemas de Información y Tecnologia)</v>
      </c>
      <c r="U361" s="137" t="str">
        <f t="shared" si="20"/>
        <v>11-Infraestructura Tecnológica   (Sistemas de Información y Tecnologia)</v>
      </c>
      <c r="V361" s="52" t="s">
        <v>239</v>
      </c>
      <c r="W361" s="135" t="str">
        <f>IFERROR(VLOOKUP(V361,TD!$N$33:$O$45,2,0)," ")</f>
        <v>Servicios tecnológicos</v>
      </c>
      <c r="X361" s="137" t="str">
        <f t="shared" si="21"/>
        <v>007_Servicios tecnológicos</v>
      </c>
      <c r="Y361" s="137" t="str">
        <f t="shared" si="22"/>
        <v>11-Infraestructura Tecnológica   (Sistemas de Información y Tecnologia) 007_Servicios tecnológicos</v>
      </c>
      <c r="Z361" s="135" t="str">
        <f t="shared" si="23"/>
        <v>O23011745992024020711007</v>
      </c>
      <c r="AA361" s="135" t="str">
        <f>IFERROR(VLOOKUP(Y361,TD!$K$46:$L$64,2,0)," ")</f>
        <v>PM/0131/0111/45990070207</v>
      </c>
      <c r="AB361" s="55" t="s">
        <v>120</v>
      </c>
      <c r="AC361" s="136" t="s">
        <v>204</v>
      </c>
    </row>
    <row r="362" spans="2:30" s="28" customFormat="1" ht="71.5" customHeight="1" x14ac:dyDescent="0.2">
      <c r="B362" s="79">
        <v>20250354</v>
      </c>
      <c r="C362" s="51" t="s">
        <v>208</v>
      </c>
      <c r="D362" s="133" t="s">
        <v>162</v>
      </c>
      <c r="E362" s="52" t="s">
        <v>355</v>
      </c>
      <c r="F362" s="133" t="s">
        <v>424</v>
      </c>
      <c r="G362" s="133" t="s">
        <v>155</v>
      </c>
      <c r="H362" s="100">
        <v>80111600</v>
      </c>
      <c r="I362" s="134">
        <v>2</v>
      </c>
      <c r="J362" s="134">
        <v>11</v>
      </c>
      <c r="K362" s="54">
        <v>0</v>
      </c>
      <c r="L362" s="55">
        <v>81972000</v>
      </c>
      <c r="M362" s="133" t="s">
        <v>516</v>
      </c>
      <c r="N362" s="55" t="s">
        <v>113</v>
      </c>
      <c r="O362" s="52" t="s">
        <v>214</v>
      </c>
      <c r="P362" s="135" t="str">
        <f>IFERROR(VLOOKUP(C362,TD!$B$32:$F$36,2,0)," ")</f>
        <v>O230117</v>
      </c>
      <c r="Q362" s="135" t="str">
        <f>IFERROR(VLOOKUP(C362,TD!$B$32:$F$36,3,0)," ")</f>
        <v>4599</v>
      </c>
      <c r="R362" s="135">
        <f>IFERROR(VLOOKUP(C362,TD!$B$32:$F$36,4,0)," ")</f>
        <v>20240207</v>
      </c>
      <c r="S362" s="52" t="s">
        <v>179</v>
      </c>
      <c r="T362" s="135" t="str">
        <f>IFERROR(VLOOKUP(S362,TD!$J$33:$K$43,2,0)," ")</f>
        <v>Infraestructura Tecnológica   (Sistemas de Información y Tecnologia)</v>
      </c>
      <c r="U362" s="137" t="str">
        <f t="shared" si="20"/>
        <v>11-Infraestructura Tecnológica   (Sistemas de Información y Tecnologia)</v>
      </c>
      <c r="V362" s="52" t="s">
        <v>239</v>
      </c>
      <c r="W362" s="135" t="str">
        <f>IFERROR(VLOOKUP(V362,TD!$N$33:$O$45,2,0)," ")</f>
        <v>Servicios tecnológicos</v>
      </c>
      <c r="X362" s="137" t="str">
        <f t="shared" si="21"/>
        <v>007_Servicios tecnológicos</v>
      </c>
      <c r="Y362" s="137" t="str">
        <f t="shared" si="22"/>
        <v>11-Infraestructura Tecnológica   (Sistemas de Información y Tecnologia) 007_Servicios tecnológicos</v>
      </c>
      <c r="Z362" s="135" t="str">
        <f t="shared" si="23"/>
        <v>O23011745992024020711007</v>
      </c>
      <c r="AA362" s="135" t="str">
        <f>IFERROR(VLOOKUP(Y362,TD!$K$46:$L$64,2,0)," ")</f>
        <v>PM/0131/0111/45990070207</v>
      </c>
      <c r="AB362" s="55" t="s">
        <v>138</v>
      </c>
      <c r="AC362" s="136" t="s">
        <v>204</v>
      </c>
    </row>
    <row r="363" spans="2:30" s="28" customFormat="1" ht="71.5" customHeight="1" x14ac:dyDescent="0.2">
      <c r="B363" s="79">
        <v>20250355</v>
      </c>
      <c r="C363" s="51" t="s">
        <v>208</v>
      </c>
      <c r="D363" s="133" t="s">
        <v>162</v>
      </c>
      <c r="E363" s="52" t="s">
        <v>355</v>
      </c>
      <c r="F363" s="133" t="s">
        <v>425</v>
      </c>
      <c r="G363" s="133" t="s">
        <v>155</v>
      </c>
      <c r="H363" s="100">
        <v>80111600</v>
      </c>
      <c r="I363" s="134">
        <v>2</v>
      </c>
      <c r="J363" s="134">
        <v>11</v>
      </c>
      <c r="K363" s="54">
        <v>0</v>
      </c>
      <c r="L363" s="55">
        <v>91080000</v>
      </c>
      <c r="M363" s="133" t="s">
        <v>516</v>
      </c>
      <c r="N363" s="55" t="s">
        <v>113</v>
      </c>
      <c r="O363" s="52" t="s">
        <v>215</v>
      </c>
      <c r="P363" s="135" t="str">
        <f>IFERROR(VLOOKUP(C363,TD!$B$32:$F$36,2,0)," ")</f>
        <v>O230117</v>
      </c>
      <c r="Q363" s="135" t="str">
        <f>IFERROR(VLOOKUP(C363,TD!$B$32:$F$36,3,0)," ")</f>
        <v>4599</v>
      </c>
      <c r="R363" s="135">
        <f>IFERROR(VLOOKUP(C363,TD!$B$32:$F$36,4,0)," ")</f>
        <v>20240207</v>
      </c>
      <c r="S363" s="52" t="s">
        <v>179</v>
      </c>
      <c r="T363" s="135" t="str">
        <f>IFERROR(VLOOKUP(S363,TD!$J$33:$K$43,2,0)," ")</f>
        <v>Infraestructura Tecnológica   (Sistemas de Información y Tecnologia)</v>
      </c>
      <c r="U363" s="137" t="str">
        <f t="shared" si="20"/>
        <v>11-Infraestructura Tecnológica   (Sistemas de Información y Tecnologia)</v>
      </c>
      <c r="V363" s="52" t="s">
        <v>239</v>
      </c>
      <c r="W363" s="135" t="str">
        <f>IFERROR(VLOOKUP(V363,TD!$N$33:$O$45,2,0)," ")</f>
        <v>Servicios tecnológicos</v>
      </c>
      <c r="X363" s="137" t="str">
        <f t="shared" si="21"/>
        <v>007_Servicios tecnológicos</v>
      </c>
      <c r="Y363" s="137" t="str">
        <f t="shared" si="22"/>
        <v>11-Infraestructura Tecnológica   (Sistemas de Información y Tecnologia) 007_Servicios tecnológicos</v>
      </c>
      <c r="Z363" s="135" t="str">
        <f t="shared" si="23"/>
        <v>O23011745992024020711007</v>
      </c>
      <c r="AA363" s="135" t="str">
        <f>IFERROR(VLOOKUP(Y363,TD!$K$46:$L$64,2,0)," ")</f>
        <v>PM/0131/0111/45990070207</v>
      </c>
      <c r="AB363" s="55" t="s">
        <v>138</v>
      </c>
      <c r="AC363" s="136" t="s">
        <v>204</v>
      </c>
    </row>
    <row r="364" spans="2:30" s="28" customFormat="1" ht="71.5" customHeight="1" x14ac:dyDescent="0.2">
      <c r="B364" s="79">
        <v>20250356</v>
      </c>
      <c r="C364" s="51" t="s">
        <v>208</v>
      </c>
      <c r="D364" s="133" t="s">
        <v>162</v>
      </c>
      <c r="E364" s="52" t="s">
        <v>355</v>
      </c>
      <c r="F364" s="133" t="s">
        <v>426</v>
      </c>
      <c r="G364" s="133" t="s">
        <v>156</v>
      </c>
      <c r="H364" s="100">
        <v>80111600</v>
      </c>
      <c r="I364" s="134">
        <v>2</v>
      </c>
      <c r="J364" s="134">
        <v>11</v>
      </c>
      <c r="K364" s="54">
        <v>0</v>
      </c>
      <c r="L364" s="55">
        <v>48955500</v>
      </c>
      <c r="M364" s="133" t="s">
        <v>516</v>
      </c>
      <c r="N364" s="55" t="s">
        <v>113</v>
      </c>
      <c r="O364" s="52" t="s">
        <v>217</v>
      </c>
      <c r="P364" s="135" t="str">
        <f>IFERROR(VLOOKUP(C364,TD!$B$32:$F$36,2,0)," ")</f>
        <v>O230117</v>
      </c>
      <c r="Q364" s="135" t="str">
        <f>IFERROR(VLOOKUP(C364,TD!$B$32:$F$36,3,0)," ")</f>
        <v>4599</v>
      </c>
      <c r="R364" s="135">
        <f>IFERROR(VLOOKUP(C364,TD!$B$32:$F$36,4,0)," ")</f>
        <v>20240207</v>
      </c>
      <c r="S364" s="52" t="s">
        <v>179</v>
      </c>
      <c r="T364" s="135" t="str">
        <f>IFERROR(VLOOKUP(S364,TD!$J$33:$K$43,2,0)," ")</f>
        <v>Infraestructura Tecnológica   (Sistemas de Información y Tecnologia)</v>
      </c>
      <c r="U364" s="137" t="str">
        <f t="shared" si="20"/>
        <v>11-Infraestructura Tecnológica   (Sistemas de Información y Tecnologia)</v>
      </c>
      <c r="V364" s="52" t="s">
        <v>239</v>
      </c>
      <c r="W364" s="135" t="str">
        <f>IFERROR(VLOOKUP(V364,TD!$N$33:$O$45,2,0)," ")</f>
        <v>Servicios tecnológicos</v>
      </c>
      <c r="X364" s="137" t="str">
        <f t="shared" si="21"/>
        <v>007_Servicios tecnológicos</v>
      </c>
      <c r="Y364" s="137" t="str">
        <f t="shared" si="22"/>
        <v>11-Infraestructura Tecnológica   (Sistemas de Información y Tecnologia) 007_Servicios tecnológicos</v>
      </c>
      <c r="Z364" s="135" t="str">
        <f t="shared" si="23"/>
        <v>O23011745992024020711007</v>
      </c>
      <c r="AA364" s="135" t="str">
        <f>IFERROR(VLOOKUP(Y364,TD!$K$46:$L$64,2,0)," ")</f>
        <v>PM/0131/0111/45990070207</v>
      </c>
      <c r="AB364" s="55" t="s">
        <v>138</v>
      </c>
      <c r="AC364" s="136" t="s">
        <v>204</v>
      </c>
    </row>
    <row r="365" spans="2:30" s="28" customFormat="1" ht="71.5" customHeight="1" x14ac:dyDescent="0.2">
      <c r="B365" s="79">
        <v>20250357</v>
      </c>
      <c r="C365" s="51" t="s">
        <v>208</v>
      </c>
      <c r="D365" s="133" t="s">
        <v>162</v>
      </c>
      <c r="E365" s="52" t="s">
        <v>355</v>
      </c>
      <c r="F365" s="133" t="s">
        <v>427</v>
      </c>
      <c r="G365" s="133" t="s">
        <v>155</v>
      </c>
      <c r="H365" s="100">
        <v>80111600</v>
      </c>
      <c r="I365" s="134">
        <v>2</v>
      </c>
      <c r="J365" s="54">
        <v>11</v>
      </c>
      <c r="K365" s="54">
        <v>0</v>
      </c>
      <c r="L365" s="55">
        <v>81972000</v>
      </c>
      <c r="M365" s="133" t="s">
        <v>516</v>
      </c>
      <c r="N365" s="55" t="s">
        <v>113</v>
      </c>
      <c r="O365" s="52" t="s">
        <v>215</v>
      </c>
      <c r="P365" s="135" t="str">
        <f>IFERROR(VLOOKUP(C365,TD!$B$32:$F$36,2,0)," ")</f>
        <v>O230117</v>
      </c>
      <c r="Q365" s="135" t="str">
        <f>IFERROR(VLOOKUP(C365,TD!$B$32:$F$36,3,0)," ")</f>
        <v>4599</v>
      </c>
      <c r="R365" s="135">
        <f>IFERROR(VLOOKUP(C365,TD!$B$32:$F$36,4,0)," ")</f>
        <v>20240207</v>
      </c>
      <c r="S365" s="52" t="s">
        <v>179</v>
      </c>
      <c r="T365" s="135" t="str">
        <f>IFERROR(VLOOKUP(S365,TD!$J$33:$K$43,2,0)," ")</f>
        <v>Infraestructura Tecnológica   (Sistemas de Información y Tecnologia)</v>
      </c>
      <c r="U365" s="137" t="str">
        <f t="shared" si="20"/>
        <v>11-Infraestructura Tecnológica   (Sistemas de Información y Tecnologia)</v>
      </c>
      <c r="V365" s="52" t="s">
        <v>239</v>
      </c>
      <c r="W365" s="135" t="str">
        <f>IFERROR(VLOOKUP(V365,TD!$N$33:$O$45,2,0)," ")</f>
        <v>Servicios tecnológicos</v>
      </c>
      <c r="X365" s="137" t="str">
        <f t="shared" si="21"/>
        <v>007_Servicios tecnológicos</v>
      </c>
      <c r="Y365" s="137" t="str">
        <f t="shared" si="22"/>
        <v>11-Infraestructura Tecnológica   (Sistemas de Información y Tecnologia) 007_Servicios tecnológicos</v>
      </c>
      <c r="Z365" s="135" t="str">
        <f t="shared" si="23"/>
        <v>O23011745992024020711007</v>
      </c>
      <c r="AA365" s="135" t="str">
        <f>IFERROR(VLOOKUP(Y365,TD!$K$46:$L$64,2,0)," ")</f>
        <v>PM/0131/0111/45990070207</v>
      </c>
      <c r="AB365" s="55" t="s">
        <v>138</v>
      </c>
      <c r="AC365" s="136" t="s">
        <v>204</v>
      </c>
    </row>
    <row r="366" spans="2:30" s="28" customFormat="1" ht="71.5" customHeight="1" x14ac:dyDescent="0.2">
      <c r="B366" s="79">
        <v>20250358</v>
      </c>
      <c r="C366" s="51" t="s">
        <v>208</v>
      </c>
      <c r="D366" s="133" t="s">
        <v>162</v>
      </c>
      <c r="E366" s="52" t="s">
        <v>355</v>
      </c>
      <c r="F366" s="133" t="s">
        <v>428</v>
      </c>
      <c r="G366" s="133" t="s">
        <v>155</v>
      </c>
      <c r="H366" s="100">
        <v>80111600</v>
      </c>
      <c r="I366" s="134">
        <v>2</v>
      </c>
      <c r="J366" s="54">
        <v>11</v>
      </c>
      <c r="K366" s="54">
        <v>0</v>
      </c>
      <c r="L366" s="55">
        <v>81972000</v>
      </c>
      <c r="M366" s="133" t="s">
        <v>516</v>
      </c>
      <c r="N366" s="55" t="s">
        <v>113</v>
      </c>
      <c r="O366" s="52" t="s">
        <v>214</v>
      </c>
      <c r="P366" s="135" t="str">
        <f>IFERROR(VLOOKUP(C366,TD!$B$32:$F$36,2,0)," ")</f>
        <v>O230117</v>
      </c>
      <c r="Q366" s="135" t="str">
        <f>IFERROR(VLOOKUP(C366,TD!$B$32:$F$36,3,0)," ")</f>
        <v>4599</v>
      </c>
      <c r="R366" s="135">
        <f>IFERROR(VLOOKUP(C366,TD!$B$32:$F$36,4,0)," ")</f>
        <v>20240207</v>
      </c>
      <c r="S366" s="52" t="s">
        <v>179</v>
      </c>
      <c r="T366" s="135" t="str">
        <f>IFERROR(VLOOKUP(S366,TD!$J$33:$K$43,2,0)," ")</f>
        <v>Infraestructura Tecnológica   (Sistemas de Información y Tecnologia)</v>
      </c>
      <c r="U366" s="137" t="str">
        <f t="shared" si="20"/>
        <v>11-Infraestructura Tecnológica   (Sistemas de Información y Tecnologia)</v>
      </c>
      <c r="V366" s="52" t="s">
        <v>239</v>
      </c>
      <c r="W366" s="135" t="str">
        <f>IFERROR(VLOOKUP(V366,TD!$N$33:$O$45,2,0)," ")</f>
        <v>Servicios tecnológicos</v>
      </c>
      <c r="X366" s="137" t="str">
        <f t="shared" si="21"/>
        <v>007_Servicios tecnológicos</v>
      </c>
      <c r="Y366" s="137" t="str">
        <f t="shared" si="22"/>
        <v>11-Infraestructura Tecnológica   (Sistemas de Información y Tecnologia) 007_Servicios tecnológicos</v>
      </c>
      <c r="Z366" s="135" t="str">
        <f t="shared" si="23"/>
        <v>O23011745992024020711007</v>
      </c>
      <c r="AA366" s="135" t="str">
        <f>IFERROR(VLOOKUP(Y366,TD!$K$46:$L$64,2,0)," ")</f>
        <v>PM/0131/0111/45990070207</v>
      </c>
      <c r="AB366" s="55" t="s">
        <v>138</v>
      </c>
      <c r="AC366" s="136" t="s">
        <v>204</v>
      </c>
    </row>
    <row r="367" spans="2:30" s="28" customFormat="1" ht="71.5" customHeight="1" x14ac:dyDescent="0.2">
      <c r="B367" s="79">
        <v>20250359</v>
      </c>
      <c r="C367" s="51" t="s">
        <v>208</v>
      </c>
      <c r="D367" s="133" t="s">
        <v>162</v>
      </c>
      <c r="E367" s="52" t="s">
        <v>355</v>
      </c>
      <c r="F367" s="133" t="s">
        <v>429</v>
      </c>
      <c r="G367" s="133" t="s">
        <v>155</v>
      </c>
      <c r="H367" s="100">
        <v>80111600</v>
      </c>
      <c r="I367" s="134">
        <v>2</v>
      </c>
      <c r="J367" s="54">
        <v>11</v>
      </c>
      <c r="K367" s="54">
        <v>0</v>
      </c>
      <c r="L367" s="55">
        <v>81972000</v>
      </c>
      <c r="M367" s="133" t="s">
        <v>516</v>
      </c>
      <c r="N367" s="55" t="s">
        <v>113</v>
      </c>
      <c r="O367" s="52" t="s">
        <v>216</v>
      </c>
      <c r="P367" s="135" t="str">
        <f>IFERROR(VLOOKUP(C367,TD!$B$32:$F$36,2,0)," ")</f>
        <v>O230117</v>
      </c>
      <c r="Q367" s="135" t="str">
        <f>IFERROR(VLOOKUP(C367,TD!$B$32:$F$36,3,0)," ")</f>
        <v>4599</v>
      </c>
      <c r="R367" s="135">
        <f>IFERROR(VLOOKUP(C367,TD!$B$32:$F$36,4,0)," ")</f>
        <v>20240207</v>
      </c>
      <c r="S367" s="52" t="s">
        <v>179</v>
      </c>
      <c r="T367" s="135" t="str">
        <f>IFERROR(VLOOKUP(S367,TD!$J$33:$K$43,2,0)," ")</f>
        <v>Infraestructura Tecnológica   (Sistemas de Información y Tecnologia)</v>
      </c>
      <c r="U367" s="137" t="str">
        <f t="shared" si="20"/>
        <v>11-Infraestructura Tecnológica   (Sistemas de Información y Tecnologia)</v>
      </c>
      <c r="V367" s="52" t="s">
        <v>239</v>
      </c>
      <c r="W367" s="135" t="str">
        <f>IFERROR(VLOOKUP(V367,TD!$N$33:$O$45,2,0)," ")</f>
        <v>Servicios tecnológicos</v>
      </c>
      <c r="X367" s="137" t="str">
        <f t="shared" si="21"/>
        <v>007_Servicios tecnológicos</v>
      </c>
      <c r="Y367" s="137" t="str">
        <f t="shared" si="22"/>
        <v>11-Infraestructura Tecnológica   (Sistemas de Información y Tecnologia) 007_Servicios tecnológicos</v>
      </c>
      <c r="Z367" s="135" t="str">
        <f t="shared" si="23"/>
        <v>O23011745992024020711007</v>
      </c>
      <c r="AA367" s="135" t="str">
        <f>IFERROR(VLOOKUP(Y367,TD!$K$46:$L$64,2,0)," ")</f>
        <v>PM/0131/0111/45990070207</v>
      </c>
      <c r="AB367" s="55" t="s">
        <v>138</v>
      </c>
      <c r="AC367" s="136" t="s">
        <v>204</v>
      </c>
    </row>
    <row r="368" spans="2:30" s="28" customFormat="1" ht="71.5" customHeight="1" x14ac:dyDescent="0.2">
      <c r="B368" s="79">
        <v>20250360</v>
      </c>
      <c r="C368" s="51" t="s">
        <v>208</v>
      </c>
      <c r="D368" s="133" t="s">
        <v>162</v>
      </c>
      <c r="E368" s="52" t="s">
        <v>355</v>
      </c>
      <c r="F368" s="133" t="s">
        <v>430</v>
      </c>
      <c r="G368" s="133" t="s">
        <v>155</v>
      </c>
      <c r="H368" s="100">
        <v>80111600</v>
      </c>
      <c r="I368" s="134">
        <v>2</v>
      </c>
      <c r="J368" s="54">
        <v>11</v>
      </c>
      <c r="K368" s="54">
        <v>0</v>
      </c>
      <c r="L368" s="55">
        <v>79695000</v>
      </c>
      <c r="M368" s="133" t="s">
        <v>516</v>
      </c>
      <c r="N368" s="55" t="s">
        <v>113</v>
      </c>
      <c r="O368" s="52" t="s">
        <v>215</v>
      </c>
      <c r="P368" s="135" t="str">
        <f>IFERROR(VLOOKUP(C368,TD!$B$32:$F$36,2,0)," ")</f>
        <v>O230117</v>
      </c>
      <c r="Q368" s="135" t="str">
        <f>IFERROR(VLOOKUP(C368,TD!$B$32:$F$36,3,0)," ")</f>
        <v>4599</v>
      </c>
      <c r="R368" s="135">
        <f>IFERROR(VLOOKUP(C368,TD!$B$32:$F$36,4,0)," ")</f>
        <v>20240207</v>
      </c>
      <c r="S368" s="52" t="s">
        <v>179</v>
      </c>
      <c r="T368" s="135" t="str">
        <f>IFERROR(VLOOKUP(S368,TD!$J$33:$K$43,2,0)," ")</f>
        <v>Infraestructura Tecnológica   (Sistemas de Información y Tecnologia)</v>
      </c>
      <c r="U368" s="137" t="str">
        <f t="shared" si="20"/>
        <v>11-Infraestructura Tecnológica   (Sistemas de Información y Tecnologia)</v>
      </c>
      <c r="V368" s="52" t="s">
        <v>239</v>
      </c>
      <c r="W368" s="135" t="str">
        <f>IFERROR(VLOOKUP(V368,TD!$N$33:$O$45,2,0)," ")</f>
        <v>Servicios tecnológicos</v>
      </c>
      <c r="X368" s="137" t="str">
        <f t="shared" si="21"/>
        <v>007_Servicios tecnológicos</v>
      </c>
      <c r="Y368" s="137" t="str">
        <f t="shared" si="22"/>
        <v>11-Infraestructura Tecnológica   (Sistemas de Información y Tecnologia) 007_Servicios tecnológicos</v>
      </c>
      <c r="Z368" s="135" t="str">
        <f t="shared" si="23"/>
        <v>O23011745992024020711007</v>
      </c>
      <c r="AA368" s="135" t="str">
        <f>IFERROR(VLOOKUP(Y368,TD!$K$46:$L$64,2,0)," ")</f>
        <v>PM/0131/0111/45990070207</v>
      </c>
      <c r="AB368" s="55" t="s">
        <v>120</v>
      </c>
      <c r="AC368" s="136" t="s">
        <v>204</v>
      </c>
    </row>
    <row r="369" spans="2:29" s="28" customFormat="1" ht="71.5" customHeight="1" x14ac:dyDescent="0.2">
      <c r="B369" s="79">
        <v>20250361</v>
      </c>
      <c r="C369" s="51" t="s">
        <v>208</v>
      </c>
      <c r="D369" s="133" t="s">
        <v>162</v>
      </c>
      <c r="E369" s="52" t="s">
        <v>355</v>
      </c>
      <c r="F369" s="133" t="s">
        <v>431</v>
      </c>
      <c r="G369" s="133" t="s">
        <v>155</v>
      </c>
      <c r="H369" s="100">
        <v>80111600</v>
      </c>
      <c r="I369" s="134">
        <v>2</v>
      </c>
      <c r="J369" s="54">
        <v>11</v>
      </c>
      <c r="K369" s="54">
        <v>0</v>
      </c>
      <c r="L369" s="55">
        <v>81972000</v>
      </c>
      <c r="M369" s="133" t="s">
        <v>516</v>
      </c>
      <c r="N369" s="55" t="s">
        <v>113</v>
      </c>
      <c r="O369" s="52" t="s">
        <v>215</v>
      </c>
      <c r="P369" s="135" t="str">
        <f>IFERROR(VLOOKUP(C369,TD!$B$32:$F$36,2,0)," ")</f>
        <v>O230117</v>
      </c>
      <c r="Q369" s="135" t="str">
        <f>IFERROR(VLOOKUP(C369,TD!$B$32:$F$36,3,0)," ")</f>
        <v>4599</v>
      </c>
      <c r="R369" s="135">
        <f>IFERROR(VLOOKUP(C369,TD!$B$32:$F$36,4,0)," ")</f>
        <v>20240207</v>
      </c>
      <c r="S369" s="52" t="s">
        <v>179</v>
      </c>
      <c r="T369" s="135" t="str">
        <f>IFERROR(VLOOKUP(S369,TD!$J$33:$K$43,2,0)," ")</f>
        <v>Infraestructura Tecnológica   (Sistemas de Información y Tecnologia)</v>
      </c>
      <c r="U369" s="137" t="str">
        <f t="shared" si="20"/>
        <v>11-Infraestructura Tecnológica   (Sistemas de Información y Tecnologia)</v>
      </c>
      <c r="V369" s="52" t="s">
        <v>239</v>
      </c>
      <c r="W369" s="135" t="str">
        <f>IFERROR(VLOOKUP(V369,TD!$N$33:$O$45,2,0)," ")</f>
        <v>Servicios tecnológicos</v>
      </c>
      <c r="X369" s="137" t="str">
        <f t="shared" si="21"/>
        <v>007_Servicios tecnológicos</v>
      </c>
      <c r="Y369" s="137" t="str">
        <f t="shared" si="22"/>
        <v>11-Infraestructura Tecnológica   (Sistemas de Información y Tecnologia) 007_Servicios tecnológicos</v>
      </c>
      <c r="Z369" s="135" t="str">
        <f t="shared" si="23"/>
        <v>O23011745992024020711007</v>
      </c>
      <c r="AA369" s="135" t="str">
        <f>IFERROR(VLOOKUP(Y369,TD!$K$46:$L$64,2,0)," ")</f>
        <v>PM/0131/0111/45990070207</v>
      </c>
      <c r="AB369" s="55" t="s">
        <v>138</v>
      </c>
      <c r="AC369" s="136" t="s">
        <v>204</v>
      </c>
    </row>
    <row r="370" spans="2:29" s="28" customFormat="1" ht="71.5" customHeight="1" x14ac:dyDescent="0.2">
      <c r="B370" s="79">
        <v>20250362</v>
      </c>
      <c r="C370" s="51" t="s">
        <v>208</v>
      </c>
      <c r="D370" s="133" t="s">
        <v>162</v>
      </c>
      <c r="E370" s="52" t="s">
        <v>355</v>
      </c>
      <c r="F370" s="133" t="s">
        <v>432</v>
      </c>
      <c r="G370" s="133" t="s">
        <v>155</v>
      </c>
      <c r="H370" s="100">
        <v>80111600</v>
      </c>
      <c r="I370" s="134">
        <v>2</v>
      </c>
      <c r="J370" s="54">
        <v>11</v>
      </c>
      <c r="K370" s="54">
        <v>0</v>
      </c>
      <c r="L370" s="55">
        <v>89941500</v>
      </c>
      <c r="M370" s="133" t="s">
        <v>516</v>
      </c>
      <c r="N370" s="55" t="s">
        <v>113</v>
      </c>
      <c r="O370" s="52" t="s">
        <v>214</v>
      </c>
      <c r="P370" s="135" t="str">
        <f>IFERROR(VLOOKUP(C370,TD!$B$32:$F$36,2,0)," ")</f>
        <v>O230117</v>
      </c>
      <c r="Q370" s="135" t="str">
        <f>IFERROR(VLOOKUP(C370,TD!$B$32:$F$36,3,0)," ")</f>
        <v>4599</v>
      </c>
      <c r="R370" s="135">
        <f>IFERROR(VLOOKUP(C370,TD!$B$32:$F$36,4,0)," ")</f>
        <v>20240207</v>
      </c>
      <c r="S370" s="52" t="s">
        <v>179</v>
      </c>
      <c r="T370" s="135" t="str">
        <f>IFERROR(VLOOKUP(S370,TD!$J$33:$K$43,2,0)," ")</f>
        <v>Infraestructura Tecnológica   (Sistemas de Información y Tecnologia)</v>
      </c>
      <c r="U370" s="137" t="str">
        <f t="shared" si="20"/>
        <v>11-Infraestructura Tecnológica   (Sistemas de Información y Tecnologia)</v>
      </c>
      <c r="V370" s="52" t="s">
        <v>239</v>
      </c>
      <c r="W370" s="135" t="str">
        <f>IFERROR(VLOOKUP(V370,TD!$N$33:$O$45,2,0)," ")</f>
        <v>Servicios tecnológicos</v>
      </c>
      <c r="X370" s="137" t="str">
        <f t="shared" si="21"/>
        <v>007_Servicios tecnológicos</v>
      </c>
      <c r="Y370" s="137" t="str">
        <f t="shared" si="22"/>
        <v>11-Infraestructura Tecnológica   (Sistemas de Información y Tecnologia) 007_Servicios tecnológicos</v>
      </c>
      <c r="Z370" s="135" t="str">
        <f t="shared" si="23"/>
        <v>O23011745992024020711007</v>
      </c>
      <c r="AA370" s="135" t="str">
        <f>IFERROR(VLOOKUP(Y370,TD!$K$46:$L$64,2,0)," ")</f>
        <v>PM/0131/0111/45990070207</v>
      </c>
      <c r="AB370" s="55" t="s">
        <v>138</v>
      </c>
      <c r="AC370" s="136" t="s">
        <v>204</v>
      </c>
    </row>
    <row r="371" spans="2:29" s="28" customFormat="1" ht="71.5" customHeight="1" x14ac:dyDescent="0.2">
      <c r="B371" s="79">
        <v>20250363</v>
      </c>
      <c r="C371" s="51" t="s">
        <v>208</v>
      </c>
      <c r="D371" s="133" t="s">
        <v>162</v>
      </c>
      <c r="E371" s="52" t="s">
        <v>355</v>
      </c>
      <c r="F371" s="133" t="s">
        <v>433</v>
      </c>
      <c r="G371" s="133" t="s">
        <v>155</v>
      </c>
      <c r="H371" s="100">
        <v>80111600</v>
      </c>
      <c r="I371" s="134">
        <v>2</v>
      </c>
      <c r="J371" s="54">
        <v>11</v>
      </c>
      <c r="K371" s="54">
        <v>0</v>
      </c>
      <c r="L371" s="55">
        <v>68310000</v>
      </c>
      <c r="M371" s="133" t="s">
        <v>516</v>
      </c>
      <c r="N371" s="55" t="s">
        <v>113</v>
      </c>
      <c r="O371" s="52" t="s">
        <v>216</v>
      </c>
      <c r="P371" s="135" t="str">
        <f>IFERROR(VLOOKUP(C371,TD!$B$32:$F$36,2,0)," ")</f>
        <v>O230117</v>
      </c>
      <c r="Q371" s="135" t="str">
        <f>IFERROR(VLOOKUP(C371,TD!$B$32:$F$36,3,0)," ")</f>
        <v>4599</v>
      </c>
      <c r="R371" s="135">
        <f>IFERROR(VLOOKUP(C371,TD!$B$32:$F$36,4,0)," ")</f>
        <v>20240207</v>
      </c>
      <c r="S371" s="52" t="s">
        <v>179</v>
      </c>
      <c r="T371" s="135" t="str">
        <f>IFERROR(VLOOKUP(S371,TD!$J$33:$K$43,2,0)," ")</f>
        <v>Infraestructura Tecnológica   (Sistemas de Información y Tecnologia)</v>
      </c>
      <c r="U371" s="137" t="str">
        <f t="shared" si="20"/>
        <v>11-Infraestructura Tecnológica   (Sistemas de Información y Tecnologia)</v>
      </c>
      <c r="V371" s="52" t="s">
        <v>239</v>
      </c>
      <c r="W371" s="135" t="str">
        <f>IFERROR(VLOOKUP(V371,TD!$N$33:$O$45,2,0)," ")</f>
        <v>Servicios tecnológicos</v>
      </c>
      <c r="X371" s="137" t="str">
        <f t="shared" si="21"/>
        <v>007_Servicios tecnológicos</v>
      </c>
      <c r="Y371" s="137" t="str">
        <f t="shared" si="22"/>
        <v>11-Infraestructura Tecnológica   (Sistemas de Información y Tecnologia) 007_Servicios tecnológicos</v>
      </c>
      <c r="Z371" s="135" t="str">
        <f t="shared" si="23"/>
        <v>O23011745992024020711007</v>
      </c>
      <c r="AA371" s="135" t="str">
        <f>IFERROR(VLOOKUP(Y371,TD!$K$46:$L$64,2,0)," ")</f>
        <v>PM/0131/0111/45990070207</v>
      </c>
      <c r="AB371" s="55" t="s">
        <v>138</v>
      </c>
      <c r="AC371" s="136" t="s">
        <v>204</v>
      </c>
    </row>
    <row r="372" spans="2:29" s="28" customFormat="1" ht="71.5" customHeight="1" x14ac:dyDescent="0.2">
      <c r="B372" s="79">
        <v>20250364</v>
      </c>
      <c r="C372" s="51" t="s">
        <v>208</v>
      </c>
      <c r="D372" s="133" t="s">
        <v>162</v>
      </c>
      <c r="E372" s="52" t="s">
        <v>355</v>
      </c>
      <c r="F372" s="133" t="s">
        <v>434</v>
      </c>
      <c r="G372" s="133" t="s">
        <v>155</v>
      </c>
      <c r="H372" s="100">
        <v>80111600</v>
      </c>
      <c r="I372" s="134">
        <v>2</v>
      </c>
      <c r="J372" s="54">
        <v>11</v>
      </c>
      <c r="K372" s="54">
        <v>0</v>
      </c>
      <c r="L372" s="55">
        <v>68310000</v>
      </c>
      <c r="M372" s="133" t="s">
        <v>516</v>
      </c>
      <c r="N372" s="55" t="s">
        <v>113</v>
      </c>
      <c r="O372" s="52" t="s">
        <v>214</v>
      </c>
      <c r="P372" s="135" t="str">
        <f>IFERROR(VLOOKUP(C372,TD!$B$32:$F$36,2,0)," ")</f>
        <v>O230117</v>
      </c>
      <c r="Q372" s="135" t="str">
        <f>IFERROR(VLOOKUP(C372,TD!$B$32:$F$36,3,0)," ")</f>
        <v>4599</v>
      </c>
      <c r="R372" s="135">
        <f>IFERROR(VLOOKUP(C372,TD!$B$32:$F$36,4,0)," ")</f>
        <v>20240207</v>
      </c>
      <c r="S372" s="52" t="s">
        <v>179</v>
      </c>
      <c r="T372" s="135" t="str">
        <f>IFERROR(VLOOKUP(S372,TD!$J$33:$K$43,2,0)," ")</f>
        <v>Infraestructura Tecnológica   (Sistemas de Información y Tecnologia)</v>
      </c>
      <c r="U372" s="137" t="str">
        <f t="shared" si="20"/>
        <v>11-Infraestructura Tecnológica   (Sistemas de Información y Tecnologia)</v>
      </c>
      <c r="V372" s="52" t="s">
        <v>239</v>
      </c>
      <c r="W372" s="135" t="str">
        <f>IFERROR(VLOOKUP(V372,TD!$N$33:$O$45,2,0)," ")</f>
        <v>Servicios tecnológicos</v>
      </c>
      <c r="X372" s="137" t="str">
        <f t="shared" si="21"/>
        <v>007_Servicios tecnológicos</v>
      </c>
      <c r="Y372" s="137" t="str">
        <f t="shared" si="22"/>
        <v>11-Infraestructura Tecnológica   (Sistemas de Información y Tecnologia) 007_Servicios tecnológicos</v>
      </c>
      <c r="Z372" s="135" t="str">
        <f t="shared" si="23"/>
        <v>O23011745992024020711007</v>
      </c>
      <c r="AA372" s="135" t="str">
        <f>IFERROR(VLOOKUP(Y372,TD!$K$46:$L$64,2,0)," ")</f>
        <v>PM/0131/0111/45990070207</v>
      </c>
      <c r="AB372" s="55" t="s">
        <v>138</v>
      </c>
      <c r="AC372" s="136" t="s">
        <v>204</v>
      </c>
    </row>
    <row r="373" spans="2:29" s="28" customFormat="1" ht="71.5" customHeight="1" x14ac:dyDescent="0.2">
      <c r="B373" s="79">
        <v>20250365</v>
      </c>
      <c r="C373" s="51" t="s">
        <v>208</v>
      </c>
      <c r="D373" s="133" t="s">
        <v>162</v>
      </c>
      <c r="E373" s="52" t="s">
        <v>355</v>
      </c>
      <c r="F373" s="133" t="s">
        <v>435</v>
      </c>
      <c r="G373" s="133" t="s">
        <v>155</v>
      </c>
      <c r="H373" s="100">
        <v>80111600</v>
      </c>
      <c r="I373" s="134">
        <v>2</v>
      </c>
      <c r="J373" s="54">
        <v>11</v>
      </c>
      <c r="K373" s="54">
        <v>0</v>
      </c>
      <c r="L373" s="55">
        <v>74800000</v>
      </c>
      <c r="M373" s="133" t="s">
        <v>516</v>
      </c>
      <c r="N373" s="55" t="s">
        <v>113</v>
      </c>
      <c r="O373" s="52" t="s">
        <v>215</v>
      </c>
      <c r="P373" s="135" t="str">
        <f>IFERROR(VLOOKUP(C373,TD!$B$32:$F$36,2,0)," ")</f>
        <v>O230117</v>
      </c>
      <c r="Q373" s="135" t="str">
        <f>IFERROR(VLOOKUP(C373,TD!$B$32:$F$36,3,0)," ")</f>
        <v>4599</v>
      </c>
      <c r="R373" s="135">
        <f>IFERROR(VLOOKUP(C373,TD!$B$32:$F$36,4,0)," ")</f>
        <v>20240207</v>
      </c>
      <c r="S373" s="52" t="s">
        <v>179</v>
      </c>
      <c r="T373" s="135" t="str">
        <f>IFERROR(VLOOKUP(S373,TD!$J$33:$K$43,2,0)," ")</f>
        <v>Infraestructura Tecnológica   (Sistemas de Información y Tecnologia)</v>
      </c>
      <c r="U373" s="137" t="str">
        <f t="shared" si="20"/>
        <v>11-Infraestructura Tecnológica   (Sistemas de Información y Tecnologia)</v>
      </c>
      <c r="V373" s="52" t="s">
        <v>239</v>
      </c>
      <c r="W373" s="135" t="str">
        <f>IFERROR(VLOOKUP(V373,TD!$N$33:$O$45,2,0)," ")</f>
        <v>Servicios tecnológicos</v>
      </c>
      <c r="X373" s="137" t="str">
        <f t="shared" si="21"/>
        <v>007_Servicios tecnológicos</v>
      </c>
      <c r="Y373" s="137" t="str">
        <f t="shared" si="22"/>
        <v>11-Infraestructura Tecnológica   (Sistemas de Información y Tecnologia) 007_Servicios tecnológicos</v>
      </c>
      <c r="Z373" s="135" t="str">
        <f t="shared" si="23"/>
        <v>O23011745992024020711007</v>
      </c>
      <c r="AA373" s="135" t="str">
        <f>IFERROR(VLOOKUP(Y373,TD!$K$46:$L$64,2,0)," ")</f>
        <v>PM/0131/0111/45990070207</v>
      </c>
      <c r="AB373" s="55" t="s">
        <v>138</v>
      </c>
      <c r="AC373" s="136" t="s">
        <v>204</v>
      </c>
    </row>
    <row r="374" spans="2:29" s="28" customFormat="1" ht="71.5" customHeight="1" x14ac:dyDescent="0.2">
      <c r="B374" s="79">
        <v>20250366</v>
      </c>
      <c r="C374" s="51" t="s">
        <v>208</v>
      </c>
      <c r="D374" s="133" t="s">
        <v>162</v>
      </c>
      <c r="E374" s="52" t="s">
        <v>355</v>
      </c>
      <c r="F374" s="133" t="s">
        <v>436</v>
      </c>
      <c r="G374" s="133" t="s">
        <v>156</v>
      </c>
      <c r="H374" s="100">
        <v>80111600</v>
      </c>
      <c r="I374" s="134">
        <v>2</v>
      </c>
      <c r="J374" s="54">
        <v>11</v>
      </c>
      <c r="K374" s="54">
        <v>0</v>
      </c>
      <c r="L374" s="55">
        <v>42124500</v>
      </c>
      <c r="M374" s="133" t="s">
        <v>516</v>
      </c>
      <c r="N374" s="55" t="s">
        <v>113</v>
      </c>
      <c r="O374" s="52" t="s">
        <v>216</v>
      </c>
      <c r="P374" s="135" t="str">
        <f>IFERROR(VLOOKUP(C374,TD!$B$32:$F$36,2,0)," ")</f>
        <v>O230117</v>
      </c>
      <c r="Q374" s="135" t="str">
        <f>IFERROR(VLOOKUP(C374,TD!$B$32:$F$36,3,0)," ")</f>
        <v>4599</v>
      </c>
      <c r="R374" s="135">
        <f>IFERROR(VLOOKUP(C374,TD!$B$32:$F$36,4,0)," ")</f>
        <v>20240207</v>
      </c>
      <c r="S374" s="52" t="s">
        <v>179</v>
      </c>
      <c r="T374" s="135" t="str">
        <f>IFERROR(VLOOKUP(S374,TD!$J$33:$K$43,2,0)," ")</f>
        <v>Infraestructura Tecnológica   (Sistemas de Información y Tecnologia)</v>
      </c>
      <c r="U374" s="137" t="str">
        <f t="shared" si="20"/>
        <v>11-Infraestructura Tecnológica   (Sistemas de Información y Tecnologia)</v>
      </c>
      <c r="V374" s="52" t="s">
        <v>239</v>
      </c>
      <c r="W374" s="135" t="str">
        <f>IFERROR(VLOOKUP(V374,TD!$N$33:$O$45,2,0)," ")</f>
        <v>Servicios tecnológicos</v>
      </c>
      <c r="X374" s="137" t="str">
        <f t="shared" si="21"/>
        <v>007_Servicios tecnológicos</v>
      </c>
      <c r="Y374" s="137" t="str">
        <f t="shared" si="22"/>
        <v>11-Infraestructura Tecnológica   (Sistemas de Información y Tecnologia) 007_Servicios tecnológicos</v>
      </c>
      <c r="Z374" s="135" t="str">
        <f t="shared" si="23"/>
        <v>O23011745992024020711007</v>
      </c>
      <c r="AA374" s="135" t="str">
        <f>IFERROR(VLOOKUP(Y374,TD!$K$46:$L$64,2,0)," ")</f>
        <v>PM/0131/0111/45990070207</v>
      </c>
      <c r="AB374" s="55" t="s">
        <v>138</v>
      </c>
      <c r="AC374" s="136" t="s">
        <v>204</v>
      </c>
    </row>
    <row r="375" spans="2:29" s="28" customFormat="1" ht="71.5" customHeight="1" x14ac:dyDescent="0.2">
      <c r="B375" s="79">
        <v>20250367</v>
      </c>
      <c r="C375" s="51" t="s">
        <v>208</v>
      </c>
      <c r="D375" s="133" t="s">
        <v>162</v>
      </c>
      <c r="E375" s="52" t="s">
        <v>355</v>
      </c>
      <c r="F375" s="133" t="s">
        <v>695</v>
      </c>
      <c r="G375" s="133" t="s">
        <v>156</v>
      </c>
      <c r="H375" s="100">
        <v>80111600</v>
      </c>
      <c r="I375" s="134">
        <v>2</v>
      </c>
      <c r="J375" s="54">
        <v>11</v>
      </c>
      <c r="K375" s="54">
        <v>0</v>
      </c>
      <c r="L375" s="55">
        <v>36432000</v>
      </c>
      <c r="M375" s="133" t="s">
        <v>516</v>
      </c>
      <c r="N375" s="55" t="s">
        <v>113</v>
      </c>
      <c r="O375" s="52" t="s">
        <v>215</v>
      </c>
      <c r="P375" s="135" t="str">
        <f>IFERROR(VLOOKUP(C375,TD!$B$32:$F$36,2,0)," ")</f>
        <v>O230117</v>
      </c>
      <c r="Q375" s="135" t="str">
        <f>IFERROR(VLOOKUP(C375,TD!$B$32:$F$36,3,0)," ")</f>
        <v>4599</v>
      </c>
      <c r="R375" s="135">
        <f>IFERROR(VLOOKUP(C375,TD!$B$32:$F$36,4,0)," ")</f>
        <v>20240207</v>
      </c>
      <c r="S375" s="52" t="s">
        <v>179</v>
      </c>
      <c r="T375" s="135" t="str">
        <f>IFERROR(VLOOKUP(S375,TD!$J$33:$K$43,2,0)," ")</f>
        <v>Infraestructura Tecnológica   (Sistemas de Información y Tecnologia)</v>
      </c>
      <c r="U375" s="137" t="str">
        <f t="shared" si="20"/>
        <v>11-Infraestructura Tecnológica   (Sistemas de Información y Tecnologia)</v>
      </c>
      <c r="V375" s="52" t="s">
        <v>239</v>
      </c>
      <c r="W375" s="135" t="str">
        <f>IFERROR(VLOOKUP(V375,TD!$N$33:$O$45,2,0)," ")</f>
        <v>Servicios tecnológicos</v>
      </c>
      <c r="X375" s="137" t="str">
        <f t="shared" si="21"/>
        <v>007_Servicios tecnológicos</v>
      </c>
      <c r="Y375" s="137" t="str">
        <f t="shared" si="22"/>
        <v>11-Infraestructura Tecnológica   (Sistemas de Información y Tecnologia) 007_Servicios tecnológicos</v>
      </c>
      <c r="Z375" s="135" t="str">
        <f t="shared" si="23"/>
        <v>O23011745992024020711007</v>
      </c>
      <c r="AA375" s="135" t="str">
        <f>IFERROR(VLOOKUP(Y375,TD!$K$46:$L$64,2,0)," ")</f>
        <v>PM/0131/0111/45990070207</v>
      </c>
      <c r="AB375" s="55" t="s">
        <v>138</v>
      </c>
      <c r="AC375" s="136" t="s">
        <v>204</v>
      </c>
    </row>
    <row r="376" spans="2:29" s="28" customFormat="1" ht="71.5" customHeight="1" x14ac:dyDescent="0.2">
      <c r="B376" s="79">
        <v>20250368</v>
      </c>
      <c r="C376" s="51" t="s">
        <v>208</v>
      </c>
      <c r="D376" s="133" t="s">
        <v>162</v>
      </c>
      <c r="E376" s="52" t="s">
        <v>355</v>
      </c>
      <c r="F376" s="133" t="s">
        <v>696</v>
      </c>
      <c r="G376" s="133" t="s">
        <v>156</v>
      </c>
      <c r="H376" s="100">
        <v>80111600</v>
      </c>
      <c r="I376" s="134">
        <v>2</v>
      </c>
      <c r="J376" s="54">
        <v>11</v>
      </c>
      <c r="K376" s="54">
        <v>0</v>
      </c>
      <c r="L376" s="55">
        <v>39847500</v>
      </c>
      <c r="M376" s="133" t="s">
        <v>516</v>
      </c>
      <c r="N376" s="55" t="s">
        <v>113</v>
      </c>
      <c r="O376" s="52" t="s">
        <v>215</v>
      </c>
      <c r="P376" s="135" t="str">
        <f>IFERROR(VLOOKUP(C376,TD!$B$32:$F$36,2,0)," ")</f>
        <v>O230117</v>
      </c>
      <c r="Q376" s="135" t="str">
        <f>IFERROR(VLOOKUP(C376,TD!$B$32:$F$36,3,0)," ")</f>
        <v>4599</v>
      </c>
      <c r="R376" s="135">
        <f>IFERROR(VLOOKUP(C376,TD!$B$32:$F$36,4,0)," ")</f>
        <v>20240207</v>
      </c>
      <c r="S376" s="52" t="s">
        <v>179</v>
      </c>
      <c r="T376" s="135" t="str">
        <f>IFERROR(VLOOKUP(S376,TD!$J$33:$K$43,2,0)," ")</f>
        <v>Infraestructura Tecnológica   (Sistemas de Información y Tecnologia)</v>
      </c>
      <c r="U376" s="137" t="str">
        <f t="shared" si="20"/>
        <v>11-Infraestructura Tecnológica   (Sistemas de Información y Tecnologia)</v>
      </c>
      <c r="V376" s="52" t="s">
        <v>239</v>
      </c>
      <c r="W376" s="135" t="str">
        <f>IFERROR(VLOOKUP(V376,TD!$N$33:$O$45,2,0)," ")</f>
        <v>Servicios tecnológicos</v>
      </c>
      <c r="X376" s="137" t="str">
        <f t="shared" si="21"/>
        <v>007_Servicios tecnológicos</v>
      </c>
      <c r="Y376" s="137" t="str">
        <f t="shared" si="22"/>
        <v>11-Infraestructura Tecnológica   (Sistemas de Información y Tecnologia) 007_Servicios tecnológicos</v>
      </c>
      <c r="Z376" s="135" t="str">
        <f t="shared" si="23"/>
        <v>O23011745992024020711007</v>
      </c>
      <c r="AA376" s="135" t="str">
        <f>IFERROR(VLOOKUP(Y376,TD!$K$46:$L$64,2,0)," ")</f>
        <v>PM/0131/0111/45990070207</v>
      </c>
      <c r="AB376" s="55" t="s">
        <v>138</v>
      </c>
      <c r="AC376" s="136" t="s">
        <v>204</v>
      </c>
    </row>
    <row r="377" spans="2:29" s="28" customFormat="1" ht="71.5" customHeight="1" x14ac:dyDescent="0.2">
      <c r="B377" s="79">
        <v>20250369</v>
      </c>
      <c r="C377" s="51" t="s">
        <v>208</v>
      </c>
      <c r="D377" s="133" t="s">
        <v>162</v>
      </c>
      <c r="E377" s="52" t="s">
        <v>355</v>
      </c>
      <c r="F377" s="133" t="s">
        <v>696</v>
      </c>
      <c r="G377" s="133" t="s">
        <v>156</v>
      </c>
      <c r="H377" s="100">
        <v>80111600</v>
      </c>
      <c r="I377" s="134">
        <v>2</v>
      </c>
      <c r="J377" s="54">
        <v>11</v>
      </c>
      <c r="K377" s="54">
        <v>0</v>
      </c>
      <c r="L377" s="55">
        <v>39847500</v>
      </c>
      <c r="M377" s="133" t="s">
        <v>516</v>
      </c>
      <c r="N377" s="55" t="s">
        <v>113</v>
      </c>
      <c r="O377" s="52" t="s">
        <v>215</v>
      </c>
      <c r="P377" s="135" t="str">
        <f>IFERROR(VLOOKUP(C377,TD!$B$32:$F$36,2,0)," ")</f>
        <v>O230117</v>
      </c>
      <c r="Q377" s="135" t="str">
        <f>IFERROR(VLOOKUP(C377,TD!$B$32:$F$36,3,0)," ")</f>
        <v>4599</v>
      </c>
      <c r="R377" s="135">
        <f>IFERROR(VLOOKUP(C377,TD!$B$32:$F$36,4,0)," ")</f>
        <v>20240207</v>
      </c>
      <c r="S377" s="52" t="s">
        <v>179</v>
      </c>
      <c r="T377" s="135" t="str">
        <f>IFERROR(VLOOKUP(S377,TD!$J$33:$K$43,2,0)," ")</f>
        <v>Infraestructura Tecnológica   (Sistemas de Información y Tecnologia)</v>
      </c>
      <c r="U377" s="137" t="str">
        <f t="shared" si="20"/>
        <v>11-Infraestructura Tecnológica   (Sistemas de Información y Tecnologia)</v>
      </c>
      <c r="V377" s="52" t="s">
        <v>239</v>
      </c>
      <c r="W377" s="135" t="str">
        <f>IFERROR(VLOOKUP(V377,TD!$N$33:$O$45,2,0)," ")</f>
        <v>Servicios tecnológicos</v>
      </c>
      <c r="X377" s="137" t="str">
        <f t="shared" si="21"/>
        <v>007_Servicios tecnológicos</v>
      </c>
      <c r="Y377" s="137" t="str">
        <f t="shared" si="22"/>
        <v>11-Infraestructura Tecnológica   (Sistemas de Información y Tecnologia) 007_Servicios tecnológicos</v>
      </c>
      <c r="Z377" s="135" t="str">
        <f t="shared" si="23"/>
        <v>O23011745992024020711007</v>
      </c>
      <c r="AA377" s="135" t="str">
        <f>IFERROR(VLOOKUP(Y377,TD!$K$46:$L$64,2,0)," ")</f>
        <v>PM/0131/0111/45990070207</v>
      </c>
      <c r="AB377" s="55" t="s">
        <v>138</v>
      </c>
      <c r="AC377" s="136" t="s">
        <v>204</v>
      </c>
    </row>
    <row r="378" spans="2:29" s="28" customFormat="1" ht="71.5" customHeight="1" x14ac:dyDescent="0.2">
      <c r="B378" s="79">
        <v>20250370</v>
      </c>
      <c r="C378" s="51" t="s">
        <v>208</v>
      </c>
      <c r="D378" s="133" t="s">
        <v>162</v>
      </c>
      <c r="E378" s="52" t="s">
        <v>355</v>
      </c>
      <c r="F378" s="133" t="s">
        <v>697</v>
      </c>
      <c r="G378" s="133" t="s">
        <v>156</v>
      </c>
      <c r="H378" s="100">
        <v>80111600</v>
      </c>
      <c r="I378" s="134">
        <v>2</v>
      </c>
      <c r="J378" s="54">
        <v>11</v>
      </c>
      <c r="K378" s="54">
        <v>0</v>
      </c>
      <c r="L378" s="55">
        <v>47300000</v>
      </c>
      <c r="M378" s="133" t="s">
        <v>516</v>
      </c>
      <c r="N378" s="55" t="s">
        <v>113</v>
      </c>
      <c r="O378" s="52" t="s">
        <v>698</v>
      </c>
      <c r="P378" s="135" t="str">
        <f>IFERROR(VLOOKUP(C378,TD!$B$32:$F$36,2,0)," ")</f>
        <v>O230117</v>
      </c>
      <c r="Q378" s="135" t="str">
        <f>IFERROR(VLOOKUP(C378,TD!$B$32:$F$36,3,0)," ")</f>
        <v>4599</v>
      </c>
      <c r="R378" s="135">
        <f>IFERROR(VLOOKUP(C378,TD!$B$32:$F$36,4,0)," ")</f>
        <v>20240207</v>
      </c>
      <c r="S378" s="52" t="s">
        <v>179</v>
      </c>
      <c r="T378" s="135" t="str">
        <f>IFERROR(VLOOKUP(S378,TD!$J$33:$K$43,2,0)," ")</f>
        <v>Infraestructura Tecnológica   (Sistemas de Información y Tecnologia)</v>
      </c>
      <c r="U378" s="137" t="str">
        <f t="shared" si="20"/>
        <v>11-Infraestructura Tecnológica   (Sistemas de Información y Tecnologia)</v>
      </c>
      <c r="V378" s="52" t="s">
        <v>239</v>
      </c>
      <c r="W378" s="135" t="str">
        <f>IFERROR(VLOOKUP(V378,TD!$N$33:$O$45,2,0)," ")</f>
        <v>Servicios tecnológicos</v>
      </c>
      <c r="X378" s="137" t="str">
        <f t="shared" si="21"/>
        <v>007_Servicios tecnológicos</v>
      </c>
      <c r="Y378" s="137" t="str">
        <f t="shared" si="22"/>
        <v>11-Infraestructura Tecnológica   (Sistemas de Información y Tecnologia) 007_Servicios tecnológicos</v>
      </c>
      <c r="Z378" s="135" t="str">
        <f t="shared" si="23"/>
        <v>O23011745992024020711007</v>
      </c>
      <c r="AA378" s="135" t="str">
        <f>IFERROR(VLOOKUP(Y378,TD!$K$46:$L$64,2,0)," ")</f>
        <v>PM/0131/0111/45990070207</v>
      </c>
      <c r="AB378" s="55" t="s">
        <v>138</v>
      </c>
      <c r="AC378" s="136" t="s">
        <v>204</v>
      </c>
    </row>
    <row r="379" spans="2:29" s="28" customFormat="1" ht="71.5" customHeight="1" x14ac:dyDescent="0.2">
      <c r="B379" s="79">
        <v>20250371</v>
      </c>
      <c r="C379" s="51" t="s">
        <v>208</v>
      </c>
      <c r="D379" s="133" t="s">
        <v>162</v>
      </c>
      <c r="E379" s="52" t="s">
        <v>355</v>
      </c>
      <c r="F379" s="133" t="s">
        <v>437</v>
      </c>
      <c r="G379" s="133" t="s">
        <v>155</v>
      </c>
      <c r="H379" s="100">
        <v>80111600</v>
      </c>
      <c r="I379" s="134">
        <v>2</v>
      </c>
      <c r="J379" s="54">
        <v>11</v>
      </c>
      <c r="K379" s="54">
        <v>0</v>
      </c>
      <c r="L379" s="55">
        <v>93812400</v>
      </c>
      <c r="M379" s="133" t="s">
        <v>516</v>
      </c>
      <c r="N379" s="55" t="s">
        <v>113</v>
      </c>
      <c r="O379" s="52" t="s">
        <v>214</v>
      </c>
      <c r="P379" s="135" t="str">
        <f>IFERROR(VLOOKUP(C379,TD!$B$32:$F$36,2,0)," ")</f>
        <v>O230117</v>
      </c>
      <c r="Q379" s="135" t="str">
        <f>IFERROR(VLOOKUP(C379,TD!$B$32:$F$36,3,0)," ")</f>
        <v>4599</v>
      </c>
      <c r="R379" s="135">
        <f>IFERROR(VLOOKUP(C379,TD!$B$32:$F$36,4,0)," ")</f>
        <v>20240207</v>
      </c>
      <c r="S379" s="52" t="s">
        <v>179</v>
      </c>
      <c r="T379" s="135" t="str">
        <f>IFERROR(VLOOKUP(S379,TD!$J$33:$K$43,2,0)," ")</f>
        <v>Infraestructura Tecnológica   (Sistemas de Información y Tecnologia)</v>
      </c>
      <c r="U379" s="137" t="str">
        <f t="shared" si="20"/>
        <v>11-Infraestructura Tecnológica   (Sistemas de Información y Tecnologia)</v>
      </c>
      <c r="V379" s="52" t="s">
        <v>239</v>
      </c>
      <c r="W379" s="135" t="str">
        <f>IFERROR(VLOOKUP(V379,TD!$N$33:$O$45,2,0)," ")</f>
        <v>Servicios tecnológicos</v>
      </c>
      <c r="X379" s="137" t="str">
        <f t="shared" si="21"/>
        <v>007_Servicios tecnológicos</v>
      </c>
      <c r="Y379" s="137" t="str">
        <f t="shared" si="22"/>
        <v>11-Infraestructura Tecnológica   (Sistemas de Información y Tecnologia) 007_Servicios tecnológicos</v>
      </c>
      <c r="Z379" s="135" t="str">
        <f t="shared" si="23"/>
        <v>O23011745992024020711007</v>
      </c>
      <c r="AA379" s="135" t="str">
        <f>IFERROR(VLOOKUP(Y379,TD!$K$46:$L$64,2,0)," ")</f>
        <v>PM/0131/0111/45990070207</v>
      </c>
      <c r="AB379" s="55" t="s">
        <v>138</v>
      </c>
      <c r="AC379" s="136" t="s">
        <v>204</v>
      </c>
    </row>
    <row r="380" spans="2:29" s="28" customFormat="1" ht="71.5" customHeight="1" x14ac:dyDescent="0.2">
      <c r="B380" s="79">
        <v>20250372</v>
      </c>
      <c r="C380" s="51" t="s">
        <v>208</v>
      </c>
      <c r="D380" s="133" t="s">
        <v>162</v>
      </c>
      <c r="E380" s="52" t="s">
        <v>355</v>
      </c>
      <c r="F380" s="133" t="s">
        <v>699</v>
      </c>
      <c r="G380" s="133" t="s">
        <v>156</v>
      </c>
      <c r="H380" s="100">
        <v>80111600</v>
      </c>
      <c r="I380" s="134">
        <v>2</v>
      </c>
      <c r="J380" s="54">
        <v>11</v>
      </c>
      <c r="K380" s="54">
        <v>0</v>
      </c>
      <c r="L380" s="55">
        <v>47817000</v>
      </c>
      <c r="M380" s="133" t="s">
        <v>516</v>
      </c>
      <c r="N380" s="55" t="s">
        <v>113</v>
      </c>
      <c r="O380" s="52" t="s">
        <v>216</v>
      </c>
      <c r="P380" s="135" t="str">
        <f>IFERROR(VLOOKUP(C380,TD!$B$32:$F$36,2,0)," ")</f>
        <v>O230117</v>
      </c>
      <c r="Q380" s="135" t="str">
        <f>IFERROR(VLOOKUP(C380,TD!$B$32:$F$36,3,0)," ")</f>
        <v>4599</v>
      </c>
      <c r="R380" s="135">
        <f>IFERROR(VLOOKUP(C380,TD!$B$32:$F$36,4,0)," ")</f>
        <v>20240207</v>
      </c>
      <c r="S380" s="52" t="s">
        <v>179</v>
      </c>
      <c r="T380" s="135" t="str">
        <f>IFERROR(VLOOKUP(S380,TD!$J$33:$K$43,2,0)," ")</f>
        <v>Infraestructura Tecnológica   (Sistemas de Información y Tecnologia)</v>
      </c>
      <c r="U380" s="137" t="str">
        <f t="shared" si="20"/>
        <v>11-Infraestructura Tecnológica   (Sistemas de Información y Tecnologia)</v>
      </c>
      <c r="V380" s="52" t="s">
        <v>239</v>
      </c>
      <c r="W380" s="135" t="str">
        <f>IFERROR(VLOOKUP(V380,TD!$N$33:$O$45,2,0)," ")</f>
        <v>Servicios tecnológicos</v>
      </c>
      <c r="X380" s="137" t="str">
        <f t="shared" si="21"/>
        <v>007_Servicios tecnológicos</v>
      </c>
      <c r="Y380" s="137" t="str">
        <f t="shared" si="22"/>
        <v>11-Infraestructura Tecnológica   (Sistemas de Información y Tecnologia) 007_Servicios tecnológicos</v>
      </c>
      <c r="Z380" s="135" t="str">
        <f t="shared" si="23"/>
        <v>O23011745992024020711007</v>
      </c>
      <c r="AA380" s="135" t="str">
        <f>IFERROR(VLOOKUP(Y380,TD!$K$46:$L$64,2,0)," ")</f>
        <v>PM/0131/0111/45990070207</v>
      </c>
      <c r="AB380" s="55" t="s">
        <v>138</v>
      </c>
      <c r="AC380" s="136" t="s">
        <v>204</v>
      </c>
    </row>
    <row r="381" spans="2:29" s="28" customFormat="1" ht="71.5" customHeight="1" x14ac:dyDescent="0.2">
      <c r="B381" s="79">
        <v>20250373</v>
      </c>
      <c r="C381" s="51" t="s">
        <v>208</v>
      </c>
      <c r="D381" s="133" t="s">
        <v>162</v>
      </c>
      <c r="E381" s="52" t="s">
        <v>355</v>
      </c>
      <c r="F381" s="133" t="s">
        <v>438</v>
      </c>
      <c r="G381" s="133" t="s">
        <v>155</v>
      </c>
      <c r="H381" s="100">
        <v>80111600</v>
      </c>
      <c r="I381" s="134">
        <v>2</v>
      </c>
      <c r="J381" s="54">
        <v>11</v>
      </c>
      <c r="K381" s="54">
        <v>0</v>
      </c>
      <c r="L381" s="55">
        <v>79695000</v>
      </c>
      <c r="M381" s="133" t="s">
        <v>516</v>
      </c>
      <c r="N381" s="55" t="s">
        <v>113</v>
      </c>
      <c r="O381" s="52" t="s">
        <v>217</v>
      </c>
      <c r="P381" s="135" t="str">
        <f>IFERROR(VLOOKUP(C381,TD!$B$32:$F$36,2,0)," ")</f>
        <v>O230117</v>
      </c>
      <c r="Q381" s="135" t="str">
        <f>IFERROR(VLOOKUP(C381,TD!$B$32:$F$36,3,0)," ")</f>
        <v>4599</v>
      </c>
      <c r="R381" s="135">
        <f>IFERROR(VLOOKUP(C381,TD!$B$32:$F$36,4,0)," ")</f>
        <v>20240207</v>
      </c>
      <c r="S381" s="52" t="s">
        <v>179</v>
      </c>
      <c r="T381" s="135" t="str">
        <f>IFERROR(VLOOKUP(S381,TD!$J$33:$K$43,2,0)," ")</f>
        <v>Infraestructura Tecnológica   (Sistemas de Información y Tecnologia)</v>
      </c>
      <c r="U381" s="137" t="str">
        <f t="shared" si="20"/>
        <v>11-Infraestructura Tecnológica   (Sistemas de Información y Tecnologia)</v>
      </c>
      <c r="V381" s="52" t="s">
        <v>239</v>
      </c>
      <c r="W381" s="135" t="str">
        <f>IFERROR(VLOOKUP(V381,TD!$N$33:$O$45,2,0)," ")</f>
        <v>Servicios tecnológicos</v>
      </c>
      <c r="X381" s="137" t="str">
        <f t="shared" si="21"/>
        <v>007_Servicios tecnológicos</v>
      </c>
      <c r="Y381" s="137" t="str">
        <f t="shared" si="22"/>
        <v>11-Infraestructura Tecnológica   (Sistemas de Información y Tecnologia) 007_Servicios tecnológicos</v>
      </c>
      <c r="Z381" s="135" t="str">
        <f t="shared" si="23"/>
        <v>O23011745992024020711007</v>
      </c>
      <c r="AA381" s="135" t="str">
        <f>IFERROR(VLOOKUP(Y381,TD!$K$46:$L$64,2,0)," ")</f>
        <v>PM/0131/0111/45990070207</v>
      </c>
      <c r="AB381" s="55" t="s">
        <v>138</v>
      </c>
      <c r="AC381" s="136" t="s">
        <v>204</v>
      </c>
    </row>
    <row r="382" spans="2:29" s="28" customFormat="1" ht="71.5" customHeight="1" x14ac:dyDescent="0.2">
      <c r="B382" s="79">
        <v>20250374</v>
      </c>
      <c r="C382" s="51" t="s">
        <v>208</v>
      </c>
      <c r="D382" s="133" t="s">
        <v>162</v>
      </c>
      <c r="E382" s="52" t="s">
        <v>355</v>
      </c>
      <c r="F382" s="133" t="s">
        <v>700</v>
      </c>
      <c r="G382" s="133" t="s">
        <v>155</v>
      </c>
      <c r="H382" s="100">
        <v>80111600</v>
      </c>
      <c r="I382" s="134">
        <v>2</v>
      </c>
      <c r="J382" s="134">
        <v>11</v>
      </c>
      <c r="K382" s="54">
        <v>0</v>
      </c>
      <c r="L382" s="55">
        <v>77000000</v>
      </c>
      <c r="M382" s="133" t="s">
        <v>516</v>
      </c>
      <c r="N382" s="55" t="s">
        <v>113</v>
      </c>
      <c r="O382" s="52" t="s">
        <v>214</v>
      </c>
      <c r="P382" s="135" t="str">
        <f>IFERROR(VLOOKUP(C382,TD!$B$32:$F$36,2,0)," ")</f>
        <v>O230117</v>
      </c>
      <c r="Q382" s="135" t="str">
        <f>IFERROR(VLOOKUP(C382,TD!$B$32:$F$36,3,0)," ")</f>
        <v>4599</v>
      </c>
      <c r="R382" s="135">
        <f>IFERROR(VLOOKUP(C382,TD!$B$32:$F$36,4,0)," ")</f>
        <v>20240207</v>
      </c>
      <c r="S382" s="52" t="s">
        <v>179</v>
      </c>
      <c r="T382" s="135" t="str">
        <f>IFERROR(VLOOKUP(S382,TD!$J$33:$K$43,2,0)," ")</f>
        <v>Infraestructura Tecnológica   (Sistemas de Información y Tecnologia)</v>
      </c>
      <c r="U382" s="137" t="str">
        <f t="shared" si="20"/>
        <v>11-Infraestructura Tecnológica   (Sistemas de Información y Tecnologia)</v>
      </c>
      <c r="V382" s="52" t="s">
        <v>239</v>
      </c>
      <c r="W382" s="135" t="str">
        <f>IFERROR(VLOOKUP(V382,TD!$N$33:$O$45,2,0)," ")</f>
        <v>Servicios tecnológicos</v>
      </c>
      <c r="X382" s="137" t="str">
        <f t="shared" si="21"/>
        <v>007_Servicios tecnológicos</v>
      </c>
      <c r="Y382" s="137" t="str">
        <f t="shared" si="22"/>
        <v>11-Infraestructura Tecnológica   (Sistemas de Información y Tecnologia) 007_Servicios tecnológicos</v>
      </c>
      <c r="Z382" s="135" t="str">
        <f t="shared" si="23"/>
        <v>O23011745992024020711007</v>
      </c>
      <c r="AA382" s="135" t="str">
        <f>IFERROR(VLOOKUP(Y382,TD!$K$46:$L$64,2,0)," ")</f>
        <v>PM/0131/0111/45990070207</v>
      </c>
      <c r="AB382" s="55" t="s">
        <v>138</v>
      </c>
      <c r="AC382" s="136" t="s">
        <v>204</v>
      </c>
    </row>
    <row r="383" spans="2:29" s="28" customFormat="1" ht="71.5" customHeight="1" x14ac:dyDescent="0.2">
      <c r="B383" s="79">
        <v>20250375</v>
      </c>
      <c r="C383" s="51" t="s">
        <v>208</v>
      </c>
      <c r="D383" s="133" t="s">
        <v>162</v>
      </c>
      <c r="E383" s="52" t="s">
        <v>355</v>
      </c>
      <c r="F383" s="133" t="s">
        <v>700</v>
      </c>
      <c r="G383" s="133" t="s">
        <v>155</v>
      </c>
      <c r="H383" s="100">
        <v>80111600</v>
      </c>
      <c r="I383" s="134">
        <v>2</v>
      </c>
      <c r="J383" s="134">
        <v>11</v>
      </c>
      <c r="K383" s="54">
        <v>0</v>
      </c>
      <c r="L383" s="55">
        <v>77000000</v>
      </c>
      <c r="M383" s="133" t="s">
        <v>516</v>
      </c>
      <c r="N383" s="55" t="s">
        <v>113</v>
      </c>
      <c r="O383" s="52" t="s">
        <v>701</v>
      </c>
      <c r="P383" s="135" t="str">
        <f>IFERROR(VLOOKUP(C383,TD!$B$32:$F$36,2,0)," ")</f>
        <v>O230117</v>
      </c>
      <c r="Q383" s="135" t="str">
        <f>IFERROR(VLOOKUP(C383,TD!$B$32:$F$36,3,0)," ")</f>
        <v>4599</v>
      </c>
      <c r="R383" s="135">
        <f>IFERROR(VLOOKUP(C383,TD!$B$32:$F$36,4,0)," ")</f>
        <v>20240207</v>
      </c>
      <c r="S383" s="52" t="s">
        <v>179</v>
      </c>
      <c r="T383" s="135" t="str">
        <f>IFERROR(VLOOKUP(S383,TD!$J$33:$K$43,2,0)," ")</f>
        <v>Infraestructura Tecnológica   (Sistemas de Información y Tecnologia)</v>
      </c>
      <c r="U383" s="137" t="str">
        <f t="shared" si="20"/>
        <v>11-Infraestructura Tecnológica   (Sistemas de Información y Tecnologia)</v>
      </c>
      <c r="V383" s="52" t="s">
        <v>239</v>
      </c>
      <c r="W383" s="135" t="str">
        <f>IFERROR(VLOOKUP(V383,TD!$N$33:$O$45,2,0)," ")</f>
        <v>Servicios tecnológicos</v>
      </c>
      <c r="X383" s="137" t="str">
        <f t="shared" si="21"/>
        <v>007_Servicios tecnológicos</v>
      </c>
      <c r="Y383" s="137" t="str">
        <f t="shared" si="22"/>
        <v>11-Infraestructura Tecnológica   (Sistemas de Información y Tecnologia) 007_Servicios tecnológicos</v>
      </c>
      <c r="Z383" s="135" t="str">
        <f t="shared" si="23"/>
        <v>O23011745992024020711007</v>
      </c>
      <c r="AA383" s="135" t="str">
        <f>IFERROR(VLOOKUP(Y383,TD!$K$46:$L$64,2,0)," ")</f>
        <v>PM/0131/0111/45990070207</v>
      </c>
      <c r="AB383" s="55" t="s">
        <v>138</v>
      </c>
      <c r="AC383" s="136" t="s">
        <v>204</v>
      </c>
    </row>
    <row r="384" spans="2:29" s="28" customFormat="1" ht="71.5" customHeight="1" x14ac:dyDescent="0.2">
      <c r="B384" s="79">
        <v>20250376</v>
      </c>
      <c r="C384" s="51" t="s">
        <v>208</v>
      </c>
      <c r="D384" s="133" t="s">
        <v>162</v>
      </c>
      <c r="E384" s="52" t="s">
        <v>355</v>
      </c>
      <c r="F384" s="133" t="s">
        <v>702</v>
      </c>
      <c r="G384" s="133" t="s">
        <v>155</v>
      </c>
      <c r="H384" s="100">
        <v>80111600</v>
      </c>
      <c r="I384" s="134">
        <v>2</v>
      </c>
      <c r="J384" s="134">
        <v>11</v>
      </c>
      <c r="K384" s="54">
        <v>0</v>
      </c>
      <c r="L384" s="55">
        <v>40986000</v>
      </c>
      <c r="M384" s="133" t="s">
        <v>516</v>
      </c>
      <c r="N384" s="55" t="s">
        <v>113</v>
      </c>
      <c r="O384" s="52" t="s">
        <v>703</v>
      </c>
      <c r="P384" s="135" t="str">
        <f>IFERROR(VLOOKUP(C384,TD!$B$32:$F$36,2,0)," ")</f>
        <v>O230117</v>
      </c>
      <c r="Q384" s="135" t="str">
        <f>IFERROR(VLOOKUP(C384,TD!$B$32:$F$36,3,0)," ")</f>
        <v>4599</v>
      </c>
      <c r="R384" s="135">
        <f>IFERROR(VLOOKUP(C384,TD!$B$32:$F$36,4,0)," ")</f>
        <v>20240207</v>
      </c>
      <c r="S384" s="52" t="s">
        <v>179</v>
      </c>
      <c r="T384" s="135" t="str">
        <f>IFERROR(VLOOKUP(S384,TD!$J$33:$K$43,2,0)," ")</f>
        <v>Infraestructura Tecnológica   (Sistemas de Información y Tecnologia)</v>
      </c>
      <c r="U384" s="137" t="str">
        <f t="shared" si="20"/>
        <v>11-Infraestructura Tecnológica   (Sistemas de Información y Tecnologia)</v>
      </c>
      <c r="V384" s="52" t="s">
        <v>239</v>
      </c>
      <c r="W384" s="135" t="str">
        <f>IFERROR(VLOOKUP(V384,TD!$N$33:$O$45,2,0)," ")</f>
        <v>Servicios tecnológicos</v>
      </c>
      <c r="X384" s="137" t="str">
        <f t="shared" si="21"/>
        <v>007_Servicios tecnológicos</v>
      </c>
      <c r="Y384" s="137" t="str">
        <f t="shared" si="22"/>
        <v>11-Infraestructura Tecnológica   (Sistemas de Información y Tecnologia) 007_Servicios tecnológicos</v>
      </c>
      <c r="Z384" s="135" t="str">
        <f t="shared" si="23"/>
        <v>O23011745992024020711007</v>
      </c>
      <c r="AA384" s="135" t="str">
        <f>IFERROR(VLOOKUP(Y384,TD!$K$46:$L$64,2,0)," ")</f>
        <v>PM/0131/0111/45990070207</v>
      </c>
      <c r="AB384" s="55" t="s">
        <v>138</v>
      </c>
      <c r="AC384" s="136" t="s">
        <v>204</v>
      </c>
    </row>
    <row r="385" spans="2:29" s="28" customFormat="1" ht="71.5" customHeight="1" x14ac:dyDescent="0.2">
      <c r="B385" s="79">
        <v>20250377</v>
      </c>
      <c r="C385" s="51" t="s">
        <v>208</v>
      </c>
      <c r="D385" s="133" t="s">
        <v>162</v>
      </c>
      <c r="E385" s="52" t="s">
        <v>355</v>
      </c>
      <c r="F385" s="133" t="s">
        <v>704</v>
      </c>
      <c r="G385" s="133" t="s">
        <v>155</v>
      </c>
      <c r="H385" s="100">
        <v>80111600</v>
      </c>
      <c r="I385" s="134">
        <v>2</v>
      </c>
      <c r="J385" s="134">
        <v>11</v>
      </c>
      <c r="K385" s="54">
        <v>0</v>
      </c>
      <c r="L385" s="55">
        <v>40986000</v>
      </c>
      <c r="M385" s="133" t="s">
        <v>516</v>
      </c>
      <c r="N385" s="55" t="s">
        <v>113</v>
      </c>
      <c r="O385" s="52" t="s">
        <v>705</v>
      </c>
      <c r="P385" s="135" t="str">
        <f>IFERROR(VLOOKUP(C385,TD!$B$32:$F$36,2,0)," ")</f>
        <v>O230117</v>
      </c>
      <c r="Q385" s="135" t="str">
        <f>IFERROR(VLOOKUP(C385,TD!$B$32:$F$36,3,0)," ")</f>
        <v>4599</v>
      </c>
      <c r="R385" s="135">
        <f>IFERROR(VLOOKUP(C385,TD!$B$32:$F$36,4,0)," ")</f>
        <v>20240207</v>
      </c>
      <c r="S385" s="52" t="s">
        <v>179</v>
      </c>
      <c r="T385" s="135" t="str">
        <f>IFERROR(VLOOKUP(S385,TD!$J$33:$K$43,2,0)," ")</f>
        <v>Infraestructura Tecnológica   (Sistemas de Información y Tecnologia)</v>
      </c>
      <c r="U385" s="137" t="str">
        <f t="shared" si="20"/>
        <v>11-Infraestructura Tecnológica   (Sistemas de Información y Tecnologia)</v>
      </c>
      <c r="V385" s="52" t="s">
        <v>239</v>
      </c>
      <c r="W385" s="135" t="str">
        <f>IFERROR(VLOOKUP(V385,TD!$N$33:$O$45,2,0)," ")</f>
        <v>Servicios tecnológicos</v>
      </c>
      <c r="X385" s="137" t="str">
        <f t="shared" si="21"/>
        <v>007_Servicios tecnológicos</v>
      </c>
      <c r="Y385" s="137" t="str">
        <f t="shared" si="22"/>
        <v>11-Infraestructura Tecnológica   (Sistemas de Información y Tecnologia) 007_Servicios tecnológicos</v>
      </c>
      <c r="Z385" s="135" t="str">
        <f t="shared" si="23"/>
        <v>O23011745992024020711007</v>
      </c>
      <c r="AA385" s="135" t="str">
        <f>IFERROR(VLOOKUP(Y385,TD!$K$46:$L$64,2,0)," ")</f>
        <v>PM/0131/0111/45990070207</v>
      </c>
      <c r="AB385" s="55" t="s">
        <v>138</v>
      </c>
      <c r="AC385" s="136" t="s">
        <v>204</v>
      </c>
    </row>
    <row r="386" spans="2:29" s="28" customFormat="1" ht="71.5" customHeight="1" x14ac:dyDescent="0.2">
      <c r="B386" s="79">
        <v>20250378</v>
      </c>
      <c r="C386" s="51" t="s">
        <v>208</v>
      </c>
      <c r="D386" s="133" t="s">
        <v>162</v>
      </c>
      <c r="E386" s="52" t="s">
        <v>355</v>
      </c>
      <c r="F386" s="133" t="s">
        <v>706</v>
      </c>
      <c r="G386" s="133" t="s">
        <v>156</v>
      </c>
      <c r="H386" s="100">
        <v>80111600</v>
      </c>
      <c r="I386" s="134">
        <v>2</v>
      </c>
      <c r="J386" s="134">
        <v>11</v>
      </c>
      <c r="K386" s="54">
        <v>0</v>
      </c>
      <c r="L386" s="55">
        <v>33000000</v>
      </c>
      <c r="M386" s="133" t="s">
        <v>516</v>
      </c>
      <c r="N386" s="55" t="s">
        <v>113</v>
      </c>
      <c r="O386" s="52" t="s">
        <v>215</v>
      </c>
      <c r="P386" s="135" t="str">
        <f>IFERROR(VLOOKUP(C386,TD!$B$32:$F$36,2,0)," ")</f>
        <v>O230117</v>
      </c>
      <c r="Q386" s="135" t="str">
        <f>IFERROR(VLOOKUP(C386,TD!$B$32:$F$36,3,0)," ")</f>
        <v>4599</v>
      </c>
      <c r="R386" s="135">
        <f>IFERROR(VLOOKUP(C386,TD!$B$32:$F$36,4,0)," ")</f>
        <v>20240207</v>
      </c>
      <c r="S386" s="52" t="s">
        <v>179</v>
      </c>
      <c r="T386" s="135" t="str">
        <f>IFERROR(VLOOKUP(S386,TD!$J$33:$K$43,2,0)," ")</f>
        <v>Infraestructura Tecnológica   (Sistemas de Información y Tecnologia)</v>
      </c>
      <c r="U386" s="137" t="str">
        <f t="shared" ref="U386:U447" si="24">CONCATENATE(S386,"-",T386)</f>
        <v>11-Infraestructura Tecnológica   (Sistemas de Información y Tecnologia)</v>
      </c>
      <c r="V386" s="52" t="s">
        <v>239</v>
      </c>
      <c r="W386" s="135" t="str">
        <f>IFERROR(VLOOKUP(V386,TD!$N$33:$O$45,2,0)," ")</f>
        <v>Servicios tecnológicos</v>
      </c>
      <c r="X386" s="137" t="str">
        <f t="shared" ref="X386:X447" si="25">CONCATENATE(V386,"_",W386)</f>
        <v>007_Servicios tecnológicos</v>
      </c>
      <c r="Y386" s="137" t="str">
        <f t="shared" ref="Y386:Y447" si="26">CONCATENATE(U386," ",X386)</f>
        <v>11-Infraestructura Tecnológica   (Sistemas de Información y Tecnologia) 007_Servicios tecnológicos</v>
      </c>
      <c r="Z386" s="138" t="str">
        <f t="shared" ref="Z386:Z447" si="27">CONCATENATE(P386,Q386,R386,S386,V386)</f>
        <v>O23011745992024020711007</v>
      </c>
      <c r="AA386" s="151" t="str">
        <f>IFERROR(VLOOKUP(Y386,TD!$K$46:$L$64,2,0)," ")</f>
        <v>PM/0131/0111/45990070207</v>
      </c>
      <c r="AB386" s="121" t="s">
        <v>138</v>
      </c>
      <c r="AC386" s="152" t="s">
        <v>204</v>
      </c>
    </row>
    <row r="387" spans="2:29" s="28" customFormat="1" ht="71.5" customHeight="1" x14ac:dyDescent="0.2">
      <c r="B387" s="79">
        <v>20250379</v>
      </c>
      <c r="C387" s="51" t="s">
        <v>208</v>
      </c>
      <c r="D387" s="133" t="s">
        <v>162</v>
      </c>
      <c r="E387" s="52" t="s">
        <v>355</v>
      </c>
      <c r="F387" s="133" t="s">
        <v>707</v>
      </c>
      <c r="G387" s="133" t="s">
        <v>155</v>
      </c>
      <c r="H387" s="100">
        <v>80111600</v>
      </c>
      <c r="I387" s="134">
        <v>2</v>
      </c>
      <c r="J387" s="134">
        <v>11</v>
      </c>
      <c r="K387" s="54">
        <v>0</v>
      </c>
      <c r="L387" s="55">
        <v>66000000</v>
      </c>
      <c r="M387" s="133" t="s">
        <v>516</v>
      </c>
      <c r="N387" s="55" t="s">
        <v>113</v>
      </c>
      <c r="O387" s="52" t="s">
        <v>215</v>
      </c>
      <c r="P387" s="135" t="str">
        <f>IFERROR(VLOOKUP(C387,TD!$B$32:$F$36,2,0)," ")</f>
        <v>O230117</v>
      </c>
      <c r="Q387" s="135" t="str">
        <f>IFERROR(VLOOKUP(C387,TD!$B$32:$F$36,3,0)," ")</f>
        <v>4599</v>
      </c>
      <c r="R387" s="135">
        <f>IFERROR(VLOOKUP(C387,TD!$B$32:$F$36,4,0)," ")</f>
        <v>20240207</v>
      </c>
      <c r="S387" s="52" t="s">
        <v>179</v>
      </c>
      <c r="T387" s="135" t="str">
        <f>IFERROR(VLOOKUP(S387,TD!$J$33:$K$43,2,0)," ")</f>
        <v>Infraestructura Tecnológica   (Sistemas de Información y Tecnologia)</v>
      </c>
      <c r="U387" s="137" t="str">
        <f t="shared" si="24"/>
        <v>11-Infraestructura Tecnológica   (Sistemas de Información y Tecnologia)</v>
      </c>
      <c r="V387" s="52" t="s">
        <v>239</v>
      </c>
      <c r="W387" s="135" t="str">
        <f>IFERROR(VLOOKUP(V387,TD!$N$33:$O$45,2,0)," ")</f>
        <v>Servicios tecnológicos</v>
      </c>
      <c r="X387" s="137" t="str">
        <f t="shared" si="25"/>
        <v>007_Servicios tecnológicos</v>
      </c>
      <c r="Y387" s="137" t="str">
        <f t="shared" si="26"/>
        <v>11-Infraestructura Tecnológica   (Sistemas de Información y Tecnologia) 007_Servicios tecnológicos</v>
      </c>
      <c r="Z387" s="135" t="str">
        <f t="shared" si="27"/>
        <v>O23011745992024020711007</v>
      </c>
      <c r="AA387" s="135" t="str">
        <f>IFERROR(VLOOKUP(Y387,TD!$K$46:$L$64,2,0)," ")</f>
        <v>PM/0131/0111/45990070207</v>
      </c>
      <c r="AB387" s="55" t="s">
        <v>138</v>
      </c>
      <c r="AC387" s="136" t="s">
        <v>204</v>
      </c>
    </row>
    <row r="388" spans="2:29" s="28" customFormat="1" ht="71.5" customHeight="1" x14ac:dyDescent="0.2">
      <c r="B388" s="79">
        <v>20250380</v>
      </c>
      <c r="C388" s="51" t="s">
        <v>208</v>
      </c>
      <c r="D388" s="133" t="s">
        <v>162</v>
      </c>
      <c r="E388" s="52" t="s">
        <v>355</v>
      </c>
      <c r="F388" s="133" t="s">
        <v>708</v>
      </c>
      <c r="G388" s="133" t="s">
        <v>155</v>
      </c>
      <c r="H388" s="100">
        <v>80111600</v>
      </c>
      <c r="I388" s="134">
        <v>2</v>
      </c>
      <c r="J388" s="134">
        <v>11</v>
      </c>
      <c r="K388" s="54">
        <v>0</v>
      </c>
      <c r="L388" s="55">
        <v>104500000</v>
      </c>
      <c r="M388" s="133" t="s">
        <v>516</v>
      </c>
      <c r="N388" s="55" t="s">
        <v>113</v>
      </c>
      <c r="O388" s="52" t="s">
        <v>215</v>
      </c>
      <c r="P388" s="135" t="str">
        <f>IFERROR(VLOOKUP(C388,TD!$B$32:$F$36,2,0)," ")</f>
        <v>O230117</v>
      </c>
      <c r="Q388" s="135" t="str">
        <f>IFERROR(VLOOKUP(C388,TD!$B$32:$F$36,3,0)," ")</f>
        <v>4599</v>
      </c>
      <c r="R388" s="135">
        <f>IFERROR(VLOOKUP(C388,TD!$B$32:$F$36,4,0)," ")</f>
        <v>20240207</v>
      </c>
      <c r="S388" s="52" t="s">
        <v>179</v>
      </c>
      <c r="T388" s="135" t="str">
        <f>IFERROR(VLOOKUP(S388,TD!$J$33:$K$43,2,0)," ")</f>
        <v>Infraestructura Tecnológica   (Sistemas de Información y Tecnologia)</v>
      </c>
      <c r="U388" s="137" t="str">
        <f t="shared" si="24"/>
        <v>11-Infraestructura Tecnológica   (Sistemas de Información y Tecnologia)</v>
      </c>
      <c r="V388" s="52" t="s">
        <v>239</v>
      </c>
      <c r="W388" s="135" t="str">
        <f>IFERROR(VLOOKUP(V388,TD!$N$33:$O$45,2,0)," ")</f>
        <v>Servicios tecnológicos</v>
      </c>
      <c r="X388" s="137" t="str">
        <f t="shared" si="25"/>
        <v>007_Servicios tecnológicos</v>
      </c>
      <c r="Y388" s="137" t="str">
        <f t="shared" si="26"/>
        <v>11-Infraestructura Tecnológica   (Sistemas de Información y Tecnologia) 007_Servicios tecnológicos</v>
      </c>
      <c r="Z388" s="135" t="str">
        <f t="shared" si="27"/>
        <v>O23011745992024020711007</v>
      </c>
      <c r="AA388" s="135" t="str">
        <f>IFERROR(VLOOKUP(Y388,TD!$K$46:$L$64,2,0)," ")</f>
        <v>PM/0131/0111/45990070207</v>
      </c>
      <c r="AB388" s="55" t="s">
        <v>120</v>
      </c>
      <c r="AC388" s="136" t="s">
        <v>204</v>
      </c>
    </row>
    <row r="389" spans="2:29" s="28" customFormat="1" ht="71.5" customHeight="1" x14ac:dyDescent="0.2">
      <c r="B389" s="79">
        <v>20250381</v>
      </c>
      <c r="C389" s="51" t="s">
        <v>208</v>
      </c>
      <c r="D389" s="133" t="s">
        <v>162</v>
      </c>
      <c r="E389" s="52" t="s">
        <v>355</v>
      </c>
      <c r="F389" s="133" t="s">
        <v>709</v>
      </c>
      <c r="G389" s="133" t="s">
        <v>155</v>
      </c>
      <c r="H389" s="100">
        <v>80111600</v>
      </c>
      <c r="I389" s="134">
        <v>2</v>
      </c>
      <c r="J389" s="134">
        <v>11</v>
      </c>
      <c r="K389" s="54">
        <v>0</v>
      </c>
      <c r="L389" s="55">
        <v>79695000</v>
      </c>
      <c r="M389" s="133" t="s">
        <v>516</v>
      </c>
      <c r="N389" s="55" t="s">
        <v>113</v>
      </c>
      <c r="O389" s="52" t="s">
        <v>215</v>
      </c>
      <c r="P389" s="135" t="str">
        <f>IFERROR(VLOOKUP(C389,TD!$B$32:$F$36,2,0)," ")</f>
        <v>O230117</v>
      </c>
      <c r="Q389" s="135" t="str">
        <f>IFERROR(VLOOKUP(C389,TD!$B$32:$F$36,3,0)," ")</f>
        <v>4599</v>
      </c>
      <c r="R389" s="135">
        <f>IFERROR(VLOOKUP(C389,TD!$B$32:$F$36,4,0)," ")</f>
        <v>20240207</v>
      </c>
      <c r="S389" s="52" t="s">
        <v>179</v>
      </c>
      <c r="T389" s="135" t="str">
        <f>IFERROR(VLOOKUP(S389,TD!$J$33:$K$43,2,0)," ")</f>
        <v>Infraestructura Tecnológica   (Sistemas de Información y Tecnologia)</v>
      </c>
      <c r="U389" s="137" t="str">
        <f t="shared" si="24"/>
        <v>11-Infraestructura Tecnológica   (Sistemas de Información y Tecnologia)</v>
      </c>
      <c r="V389" s="52" t="s">
        <v>239</v>
      </c>
      <c r="W389" s="135" t="str">
        <f>IFERROR(VLOOKUP(V389,TD!$N$33:$O$45,2,0)," ")</f>
        <v>Servicios tecnológicos</v>
      </c>
      <c r="X389" s="137" t="str">
        <f t="shared" si="25"/>
        <v>007_Servicios tecnológicos</v>
      </c>
      <c r="Y389" s="137" t="str">
        <f t="shared" si="26"/>
        <v>11-Infraestructura Tecnológica   (Sistemas de Información y Tecnologia) 007_Servicios tecnológicos</v>
      </c>
      <c r="Z389" s="135" t="str">
        <f t="shared" si="27"/>
        <v>O23011745992024020711007</v>
      </c>
      <c r="AA389" s="135" t="str">
        <f>IFERROR(VLOOKUP(Y389,TD!$K$46:$L$64,2,0)," ")</f>
        <v>PM/0131/0111/45990070207</v>
      </c>
      <c r="AB389" s="55" t="s">
        <v>120</v>
      </c>
      <c r="AC389" s="136" t="s">
        <v>204</v>
      </c>
    </row>
    <row r="390" spans="2:29" s="28" customFormat="1" ht="71.5" customHeight="1" x14ac:dyDescent="0.2">
      <c r="B390" s="79">
        <v>20250382</v>
      </c>
      <c r="C390" s="51" t="s">
        <v>208</v>
      </c>
      <c r="D390" s="133" t="s">
        <v>162</v>
      </c>
      <c r="E390" s="52" t="s">
        <v>355</v>
      </c>
      <c r="F390" s="133" t="s">
        <v>710</v>
      </c>
      <c r="G390" s="133" t="s">
        <v>146</v>
      </c>
      <c r="H390" s="100" t="s">
        <v>711</v>
      </c>
      <c r="I390" s="134">
        <v>3</v>
      </c>
      <c r="J390" s="134">
        <v>9</v>
      </c>
      <c r="K390" s="54">
        <v>0</v>
      </c>
      <c r="L390" s="55">
        <v>150000000</v>
      </c>
      <c r="M390" s="133" t="s">
        <v>516</v>
      </c>
      <c r="N390" s="55" t="s">
        <v>95</v>
      </c>
      <c r="O390" s="52" t="s">
        <v>215</v>
      </c>
      <c r="P390" s="135" t="str">
        <f>IFERROR(VLOOKUP(C390,TD!$B$32:$F$36,2,0)," ")</f>
        <v>O230117</v>
      </c>
      <c r="Q390" s="135" t="str">
        <f>IFERROR(VLOOKUP(C390,TD!$B$32:$F$36,3,0)," ")</f>
        <v>4599</v>
      </c>
      <c r="R390" s="135">
        <f>IFERROR(VLOOKUP(C390,TD!$B$32:$F$36,4,0)," ")</f>
        <v>20240207</v>
      </c>
      <c r="S390" s="52" t="s">
        <v>179</v>
      </c>
      <c r="T390" s="135" t="str">
        <f>IFERROR(VLOOKUP(S390,TD!$J$33:$K$43,2,0)," ")</f>
        <v>Infraestructura Tecnológica   (Sistemas de Información y Tecnologia)</v>
      </c>
      <c r="U390" s="137" t="str">
        <f t="shared" si="24"/>
        <v>11-Infraestructura Tecnológica   (Sistemas de Información y Tecnologia)</v>
      </c>
      <c r="V390" s="52" t="s">
        <v>239</v>
      </c>
      <c r="W390" s="135" t="str">
        <f>IFERROR(VLOOKUP(V390,TD!$N$33:$O$45,2,0)," ")</f>
        <v>Servicios tecnológicos</v>
      </c>
      <c r="X390" s="137" t="str">
        <f t="shared" si="25"/>
        <v>007_Servicios tecnológicos</v>
      </c>
      <c r="Y390" s="137" t="str">
        <f t="shared" si="26"/>
        <v>11-Infraestructura Tecnológica   (Sistemas de Información y Tecnologia) 007_Servicios tecnológicos</v>
      </c>
      <c r="Z390" s="135" t="str">
        <f t="shared" si="27"/>
        <v>O23011745992024020711007</v>
      </c>
      <c r="AA390" s="135" t="str">
        <f>IFERROR(VLOOKUP(Y390,TD!$K$46:$L$64,2,0)," ")</f>
        <v>PM/0131/0111/45990070207</v>
      </c>
      <c r="AB390" s="55" t="s">
        <v>125</v>
      </c>
      <c r="AC390" s="136" t="s">
        <v>204</v>
      </c>
    </row>
    <row r="391" spans="2:29" s="28" customFormat="1" ht="71.5" customHeight="1" x14ac:dyDescent="0.2">
      <c r="B391" s="79">
        <v>20250383</v>
      </c>
      <c r="C391" s="51" t="s">
        <v>208</v>
      </c>
      <c r="D391" s="133" t="s">
        <v>162</v>
      </c>
      <c r="E391" s="52" t="s">
        <v>355</v>
      </c>
      <c r="F391" s="133" t="s">
        <v>712</v>
      </c>
      <c r="G391" s="133" t="s">
        <v>96</v>
      </c>
      <c r="H391" s="100" t="s">
        <v>443</v>
      </c>
      <c r="I391" s="134">
        <v>3</v>
      </c>
      <c r="J391" s="134">
        <v>9</v>
      </c>
      <c r="K391" s="54">
        <v>0</v>
      </c>
      <c r="L391" s="55">
        <v>100000000</v>
      </c>
      <c r="M391" s="133" t="s">
        <v>516</v>
      </c>
      <c r="N391" s="55" t="s">
        <v>123</v>
      </c>
      <c r="O391" s="52" t="s">
        <v>214</v>
      </c>
      <c r="P391" s="135" t="str">
        <f>IFERROR(VLOOKUP(C391,TD!$B$32:$F$36,2,0)," ")</f>
        <v>O230117</v>
      </c>
      <c r="Q391" s="135" t="str">
        <f>IFERROR(VLOOKUP(C391,TD!$B$32:$F$36,3,0)," ")</f>
        <v>4599</v>
      </c>
      <c r="R391" s="135">
        <f>IFERROR(VLOOKUP(C391,TD!$B$32:$F$36,4,0)," ")</f>
        <v>20240207</v>
      </c>
      <c r="S391" s="52" t="s">
        <v>179</v>
      </c>
      <c r="T391" s="135" t="str">
        <f>IFERROR(VLOOKUP(S391,TD!$J$33:$K$43,2,0)," ")</f>
        <v>Infraestructura Tecnológica   (Sistemas de Información y Tecnologia)</v>
      </c>
      <c r="U391" s="137" t="str">
        <f t="shared" si="24"/>
        <v>11-Infraestructura Tecnológica   (Sistemas de Información y Tecnologia)</v>
      </c>
      <c r="V391" s="52" t="s">
        <v>239</v>
      </c>
      <c r="W391" s="135" t="str">
        <f>IFERROR(VLOOKUP(V391,TD!$N$33:$O$45,2,0)," ")</f>
        <v>Servicios tecnológicos</v>
      </c>
      <c r="X391" s="137" t="str">
        <f t="shared" si="25"/>
        <v>007_Servicios tecnológicos</v>
      </c>
      <c r="Y391" s="137" t="str">
        <f t="shared" si="26"/>
        <v>11-Infraestructura Tecnológica   (Sistemas de Información y Tecnologia) 007_Servicios tecnológicos</v>
      </c>
      <c r="Z391" s="135" t="str">
        <f t="shared" si="27"/>
        <v>O23011745992024020711007</v>
      </c>
      <c r="AA391" s="135" t="str">
        <f>IFERROR(VLOOKUP(Y391,TD!$K$46:$L$64,2,0)," ")</f>
        <v>PM/0131/0111/45990070207</v>
      </c>
      <c r="AB391" s="55" t="s">
        <v>125</v>
      </c>
      <c r="AC391" s="136" t="s">
        <v>204</v>
      </c>
    </row>
    <row r="392" spans="2:29" s="28" customFormat="1" ht="71.5" customHeight="1" x14ac:dyDescent="0.2">
      <c r="B392" s="79">
        <v>20250384</v>
      </c>
      <c r="C392" s="51" t="s">
        <v>208</v>
      </c>
      <c r="D392" s="133" t="s">
        <v>162</v>
      </c>
      <c r="E392" s="52" t="s">
        <v>355</v>
      </c>
      <c r="F392" s="133" t="s">
        <v>419</v>
      </c>
      <c r="G392" s="133" t="s">
        <v>154</v>
      </c>
      <c r="H392" s="100">
        <v>81112200</v>
      </c>
      <c r="I392" s="134">
        <v>3</v>
      </c>
      <c r="J392" s="134">
        <v>9</v>
      </c>
      <c r="K392" s="54">
        <v>0</v>
      </c>
      <c r="L392" s="55">
        <v>75000000</v>
      </c>
      <c r="M392" s="133" t="s">
        <v>516</v>
      </c>
      <c r="N392" s="55" t="s">
        <v>95</v>
      </c>
      <c r="O392" s="52" t="s">
        <v>214</v>
      </c>
      <c r="P392" s="135" t="str">
        <f>IFERROR(VLOOKUP(C392,TD!$B$32:$F$36,2,0)," ")</f>
        <v>O230117</v>
      </c>
      <c r="Q392" s="135" t="str">
        <f>IFERROR(VLOOKUP(C392,TD!$B$32:$F$36,3,0)," ")</f>
        <v>4599</v>
      </c>
      <c r="R392" s="135">
        <f>IFERROR(VLOOKUP(C392,TD!$B$32:$F$36,4,0)," ")</f>
        <v>20240207</v>
      </c>
      <c r="S392" s="52" t="s">
        <v>179</v>
      </c>
      <c r="T392" s="135" t="str">
        <f>IFERROR(VLOOKUP(S392,TD!$J$33:$K$43,2,0)," ")</f>
        <v>Infraestructura Tecnológica   (Sistemas de Información y Tecnologia)</v>
      </c>
      <c r="U392" s="137" t="str">
        <f t="shared" si="24"/>
        <v>11-Infraestructura Tecnológica   (Sistemas de Información y Tecnologia)</v>
      </c>
      <c r="V392" s="52" t="s">
        <v>239</v>
      </c>
      <c r="W392" s="135" t="str">
        <f>IFERROR(VLOOKUP(V392,TD!$N$33:$O$45,2,0)," ")</f>
        <v>Servicios tecnológicos</v>
      </c>
      <c r="X392" s="137" t="str">
        <f t="shared" si="25"/>
        <v>007_Servicios tecnológicos</v>
      </c>
      <c r="Y392" s="137" t="str">
        <f t="shared" si="26"/>
        <v>11-Infraestructura Tecnológica   (Sistemas de Información y Tecnologia) 007_Servicios tecnológicos</v>
      </c>
      <c r="Z392" s="135" t="str">
        <f t="shared" si="27"/>
        <v>O23011745992024020711007</v>
      </c>
      <c r="AA392" s="135" t="str">
        <f>IFERROR(VLOOKUP(Y392,TD!$K$46:$L$64,2,0)," ")</f>
        <v>PM/0131/0111/45990070207</v>
      </c>
      <c r="AB392" s="55" t="s">
        <v>125</v>
      </c>
      <c r="AC392" s="136" t="s">
        <v>204</v>
      </c>
    </row>
    <row r="393" spans="2:29" s="28" customFormat="1" ht="71.5" customHeight="1" x14ac:dyDescent="0.2">
      <c r="B393" s="79">
        <v>20250385</v>
      </c>
      <c r="C393" s="51" t="s">
        <v>208</v>
      </c>
      <c r="D393" s="133" t="s">
        <v>162</v>
      </c>
      <c r="E393" s="52" t="s">
        <v>355</v>
      </c>
      <c r="F393" s="133" t="s">
        <v>713</v>
      </c>
      <c r="G393" s="133" t="s">
        <v>154</v>
      </c>
      <c r="H393" s="100" t="s">
        <v>714</v>
      </c>
      <c r="I393" s="134">
        <v>3</v>
      </c>
      <c r="J393" s="134">
        <v>9</v>
      </c>
      <c r="K393" s="54">
        <v>0</v>
      </c>
      <c r="L393" s="55">
        <v>170000000</v>
      </c>
      <c r="M393" s="133" t="s">
        <v>516</v>
      </c>
      <c r="N393" s="55" t="s">
        <v>113</v>
      </c>
      <c r="O393" s="52" t="s">
        <v>214</v>
      </c>
      <c r="P393" s="135" t="str">
        <f>IFERROR(VLOOKUP(C393,TD!$B$32:$F$36,2,0)," ")</f>
        <v>O230117</v>
      </c>
      <c r="Q393" s="135" t="str">
        <f>IFERROR(VLOOKUP(C393,TD!$B$32:$F$36,3,0)," ")</f>
        <v>4599</v>
      </c>
      <c r="R393" s="135">
        <f>IFERROR(VLOOKUP(C393,TD!$B$32:$F$36,4,0)," ")</f>
        <v>20240207</v>
      </c>
      <c r="S393" s="52" t="s">
        <v>179</v>
      </c>
      <c r="T393" s="135" t="str">
        <f>IFERROR(VLOOKUP(S393,TD!$J$33:$K$43,2,0)," ")</f>
        <v>Infraestructura Tecnológica   (Sistemas de Información y Tecnologia)</v>
      </c>
      <c r="U393" s="137" t="str">
        <f t="shared" si="24"/>
        <v>11-Infraestructura Tecnológica   (Sistemas de Información y Tecnologia)</v>
      </c>
      <c r="V393" s="52" t="s">
        <v>239</v>
      </c>
      <c r="W393" s="135" t="str">
        <f>IFERROR(VLOOKUP(V393,TD!$N$33:$O$45,2,0)," ")</f>
        <v>Servicios tecnológicos</v>
      </c>
      <c r="X393" s="137" t="str">
        <f t="shared" si="25"/>
        <v>007_Servicios tecnológicos</v>
      </c>
      <c r="Y393" s="137" t="str">
        <f t="shared" si="26"/>
        <v>11-Infraestructura Tecnológica   (Sistemas de Información y Tecnologia) 007_Servicios tecnológicos</v>
      </c>
      <c r="Z393" s="135" t="str">
        <f t="shared" si="27"/>
        <v>O23011745992024020711007</v>
      </c>
      <c r="AA393" s="135" t="str">
        <f>IFERROR(VLOOKUP(Y393,TD!$K$46:$L$64,2,0)," ")</f>
        <v>PM/0131/0111/45990070207</v>
      </c>
      <c r="AB393" s="55" t="s">
        <v>125</v>
      </c>
      <c r="AC393" s="136" t="s">
        <v>204</v>
      </c>
    </row>
    <row r="394" spans="2:29" s="28" customFormat="1" ht="71.5" customHeight="1" x14ac:dyDescent="0.2">
      <c r="B394" s="79">
        <v>20250386</v>
      </c>
      <c r="C394" s="51" t="s">
        <v>208</v>
      </c>
      <c r="D394" s="133" t="s">
        <v>162</v>
      </c>
      <c r="E394" s="52" t="s">
        <v>355</v>
      </c>
      <c r="F394" s="133" t="s">
        <v>715</v>
      </c>
      <c r="G394" s="133" t="s">
        <v>152</v>
      </c>
      <c r="H394" s="100" t="s">
        <v>716</v>
      </c>
      <c r="I394" s="134">
        <v>3</v>
      </c>
      <c r="J394" s="134">
        <v>9</v>
      </c>
      <c r="K394" s="54">
        <v>0</v>
      </c>
      <c r="L394" s="55">
        <v>300000000</v>
      </c>
      <c r="M394" s="133" t="s">
        <v>516</v>
      </c>
      <c r="N394" s="55" t="s">
        <v>95</v>
      </c>
      <c r="O394" s="52" t="s">
        <v>217</v>
      </c>
      <c r="P394" s="135" t="str">
        <f>IFERROR(VLOOKUP(C394,TD!$B$32:$F$36,2,0)," ")</f>
        <v>O230117</v>
      </c>
      <c r="Q394" s="135" t="str">
        <f>IFERROR(VLOOKUP(C394,TD!$B$32:$F$36,3,0)," ")</f>
        <v>4599</v>
      </c>
      <c r="R394" s="135">
        <f>IFERROR(VLOOKUP(C394,TD!$B$32:$F$36,4,0)," ")</f>
        <v>20240207</v>
      </c>
      <c r="S394" s="52" t="s">
        <v>179</v>
      </c>
      <c r="T394" s="135" t="str">
        <f>IFERROR(VLOOKUP(S394,TD!$J$33:$K$43,2,0)," ")</f>
        <v>Infraestructura Tecnológica   (Sistemas de Información y Tecnologia)</v>
      </c>
      <c r="U394" s="137" t="str">
        <f t="shared" si="24"/>
        <v>11-Infraestructura Tecnológica   (Sistemas de Información y Tecnologia)</v>
      </c>
      <c r="V394" s="52" t="s">
        <v>239</v>
      </c>
      <c r="W394" s="135" t="str">
        <f>IFERROR(VLOOKUP(V394,TD!$N$33:$O$45,2,0)," ")</f>
        <v>Servicios tecnológicos</v>
      </c>
      <c r="X394" s="137" t="str">
        <f t="shared" si="25"/>
        <v>007_Servicios tecnológicos</v>
      </c>
      <c r="Y394" s="137" t="str">
        <f t="shared" si="26"/>
        <v>11-Infraestructura Tecnológica   (Sistemas de Información y Tecnologia) 007_Servicios tecnológicos</v>
      </c>
      <c r="Z394" s="135" t="str">
        <f t="shared" si="27"/>
        <v>O23011745992024020711007</v>
      </c>
      <c r="AA394" s="135" t="str">
        <f>IFERROR(VLOOKUP(Y394,TD!$K$46:$L$64,2,0)," ")</f>
        <v>PM/0131/0111/45990070207</v>
      </c>
      <c r="AB394" s="55" t="s">
        <v>125</v>
      </c>
      <c r="AC394" s="136" t="s">
        <v>204</v>
      </c>
    </row>
    <row r="395" spans="2:29" s="28" customFormat="1" ht="71.5" customHeight="1" x14ac:dyDescent="0.2">
      <c r="B395" s="79">
        <v>20250387</v>
      </c>
      <c r="C395" s="51" t="s">
        <v>208</v>
      </c>
      <c r="D395" s="133" t="s">
        <v>162</v>
      </c>
      <c r="E395" s="52" t="s">
        <v>355</v>
      </c>
      <c r="F395" s="133" t="s">
        <v>717</v>
      </c>
      <c r="G395" s="133" t="s">
        <v>154</v>
      </c>
      <c r="H395" s="100">
        <v>43233205</v>
      </c>
      <c r="I395" s="134">
        <v>3</v>
      </c>
      <c r="J395" s="134">
        <v>9</v>
      </c>
      <c r="K395" s="54">
        <v>0</v>
      </c>
      <c r="L395" s="55">
        <v>20000000</v>
      </c>
      <c r="M395" s="133" t="s">
        <v>516</v>
      </c>
      <c r="N395" s="55" t="s">
        <v>100</v>
      </c>
      <c r="O395" s="52" t="s">
        <v>214</v>
      </c>
      <c r="P395" s="135" t="str">
        <f>IFERROR(VLOOKUP(C395,TD!$B$32:$F$36,2,0)," ")</f>
        <v>O230117</v>
      </c>
      <c r="Q395" s="135" t="str">
        <f>IFERROR(VLOOKUP(C395,TD!$B$32:$F$36,3,0)," ")</f>
        <v>4599</v>
      </c>
      <c r="R395" s="135">
        <f>IFERROR(VLOOKUP(C395,TD!$B$32:$F$36,4,0)," ")</f>
        <v>20240207</v>
      </c>
      <c r="S395" s="52" t="s">
        <v>179</v>
      </c>
      <c r="T395" s="135" t="str">
        <f>IFERROR(VLOOKUP(S395,TD!$J$33:$K$43,2,0)," ")</f>
        <v>Infraestructura Tecnológica   (Sistemas de Información y Tecnologia)</v>
      </c>
      <c r="U395" s="137" t="str">
        <f t="shared" si="24"/>
        <v>11-Infraestructura Tecnológica   (Sistemas de Información y Tecnologia)</v>
      </c>
      <c r="V395" s="52" t="s">
        <v>239</v>
      </c>
      <c r="W395" s="135" t="str">
        <f>IFERROR(VLOOKUP(V395,TD!$N$33:$O$45,2,0)," ")</f>
        <v>Servicios tecnológicos</v>
      </c>
      <c r="X395" s="137" t="str">
        <f t="shared" si="25"/>
        <v>007_Servicios tecnológicos</v>
      </c>
      <c r="Y395" s="137" t="str">
        <f t="shared" si="26"/>
        <v>11-Infraestructura Tecnológica   (Sistemas de Información y Tecnologia) 007_Servicios tecnológicos</v>
      </c>
      <c r="Z395" s="135" t="str">
        <f t="shared" si="27"/>
        <v>O23011745992024020711007</v>
      </c>
      <c r="AA395" s="135" t="str">
        <f>IFERROR(VLOOKUP(Y395,TD!$K$46:$L$64,2,0)," ")</f>
        <v>PM/0131/0111/45990070207</v>
      </c>
      <c r="AB395" s="55" t="s">
        <v>130</v>
      </c>
      <c r="AC395" s="136" t="s">
        <v>204</v>
      </c>
    </row>
    <row r="396" spans="2:29" s="28" customFormat="1" ht="71.5" customHeight="1" x14ac:dyDescent="0.2">
      <c r="B396" s="79">
        <v>20250388</v>
      </c>
      <c r="C396" s="51" t="s">
        <v>208</v>
      </c>
      <c r="D396" s="133" t="s">
        <v>162</v>
      </c>
      <c r="E396" s="52" t="s">
        <v>355</v>
      </c>
      <c r="F396" s="133" t="s">
        <v>718</v>
      </c>
      <c r="G396" s="133" t="s">
        <v>96</v>
      </c>
      <c r="H396" s="100" t="s">
        <v>719</v>
      </c>
      <c r="I396" s="134">
        <v>3</v>
      </c>
      <c r="J396" s="134">
        <v>9</v>
      </c>
      <c r="K396" s="54">
        <v>0</v>
      </c>
      <c r="L396" s="55">
        <v>700000000</v>
      </c>
      <c r="M396" s="133" t="s">
        <v>516</v>
      </c>
      <c r="N396" s="55" t="s">
        <v>123</v>
      </c>
      <c r="O396" s="52" t="s">
        <v>214</v>
      </c>
      <c r="P396" s="135" t="str">
        <f>IFERROR(VLOOKUP(C396,TD!$B$32:$F$36,2,0)," ")</f>
        <v>O230117</v>
      </c>
      <c r="Q396" s="135" t="str">
        <f>IFERROR(VLOOKUP(C396,TD!$B$32:$F$36,3,0)," ")</f>
        <v>4599</v>
      </c>
      <c r="R396" s="135">
        <f>IFERROR(VLOOKUP(C396,TD!$B$32:$F$36,4,0)," ")</f>
        <v>20240207</v>
      </c>
      <c r="S396" s="52" t="s">
        <v>179</v>
      </c>
      <c r="T396" s="135" t="str">
        <f>IFERROR(VLOOKUP(S396,TD!$J$33:$K$43,2,0)," ")</f>
        <v>Infraestructura Tecnológica   (Sistemas de Información y Tecnologia)</v>
      </c>
      <c r="U396" s="137" t="str">
        <f t="shared" si="24"/>
        <v>11-Infraestructura Tecnológica   (Sistemas de Información y Tecnologia)</v>
      </c>
      <c r="V396" s="52" t="s">
        <v>239</v>
      </c>
      <c r="W396" s="135" t="str">
        <f>IFERROR(VLOOKUP(V396,TD!$N$33:$O$45,2,0)," ")</f>
        <v>Servicios tecnológicos</v>
      </c>
      <c r="X396" s="137" t="str">
        <f t="shared" si="25"/>
        <v>007_Servicios tecnológicos</v>
      </c>
      <c r="Y396" s="137" t="str">
        <f t="shared" si="26"/>
        <v>11-Infraestructura Tecnológica   (Sistemas de Información y Tecnologia) 007_Servicios tecnológicos</v>
      </c>
      <c r="Z396" s="135" t="str">
        <f t="shared" si="27"/>
        <v>O23011745992024020711007</v>
      </c>
      <c r="AA396" s="135" t="str">
        <f>IFERROR(VLOOKUP(Y396,TD!$K$46:$L$64,2,0)," ")</f>
        <v>PM/0131/0111/45990070207</v>
      </c>
      <c r="AB396" s="55" t="s">
        <v>130</v>
      </c>
      <c r="AC396" s="136" t="s">
        <v>204</v>
      </c>
    </row>
    <row r="397" spans="2:29" s="28" customFormat="1" ht="71.5" customHeight="1" x14ac:dyDescent="0.2">
      <c r="B397" s="79">
        <v>20250389</v>
      </c>
      <c r="C397" s="51" t="s">
        <v>208</v>
      </c>
      <c r="D397" s="133" t="s">
        <v>162</v>
      </c>
      <c r="E397" s="52" t="s">
        <v>355</v>
      </c>
      <c r="F397" s="133" t="s">
        <v>720</v>
      </c>
      <c r="G397" s="133" t="s">
        <v>153</v>
      </c>
      <c r="H397" s="100">
        <v>81112401</v>
      </c>
      <c r="I397" s="134">
        <v>3</v>
      </c>
      <c r="J397" s="134">
        <v>9</v>
      </c>
      <c r="K397" s="54">
        <v>0</v>
      </c>
      <c r="L397" s="55">
        <v>50000000</v>
      </c>
      <c r="M397" s="133" t="s">
        <v>516</v>
      </c>
      <c r="N397" s="55" t="s">
        <v>123</v>
      </c>
      <c r="O397" s="52" t="s">
        <v>215</v>
      </c>
      <c r="P397" s="135" t="str">
        <f>IFERROR(VLOOKUP(C397,TD!$B$32:$F$36,2,0)," ")</f>
        <v>O230117</v>
      </c>
      <c r="Q397" s="135" t="str">
        <f>IFERROR(VLOOKUP(C397,TD!$B$32:$F$36,3,0)," ")</f>
        <v>4599</v>
      </c>
      <c r="R397" s="135">
        <f>IFERROR(VLOOKUP(C397,TD!$B$32:$F$36,4,0)," ")</f>
        <v>20240207</v>
      </c>
      <c r="S397" s="52" t="s">
        <v>179</v>
      </c>
      <c r="T397" s="135" t="str">
        <f>IFERROR(VLOOKUP(S397,TD!$J$33:$K$43,2,0)," ")</f>
        <v>Infraestructura Tecnológica   (Sistemas de Información y Tecnologia)</v>
      </c>
      <c r="U397" s="137" t="str">
        <f t="shared" si="24"/>
        <v>11-Infraestructura Tecnológica   (Sistemas de Información y Tecnologia)</v>
      </c>
      <c r="V397" s="135" t="s">
        <v>239</v>
      </c>
      <c r="W397" s="135" t="str">
        <f>IFERROR(VLOOKUP(V397,TD!$N$33:$O$45,2,0)," ")</f>
        <v>Servicios tecnológicos</v>
      </c>
      <c r="X397" s="156" t="str">
        <f t="shared" si="25"/>
        <v>007_Servicios tecnológicos</v>
      </c>
      <c r="Y397" s="157" t="str">
        <f t="shared" si="26"/>
        <v>11-Infraestructura Tecnológica   (Sistemas de Información y Tecnologia) 007_Servicios tecnológicos</v>
      </c>
      <c r="Z397" s="52" t="str">
        <f t="shared" si="27"/>
        <v>O23011745992024020711007</v>
      </c>
      <c r="AA397" s="139" t="str">
        <f>IFERROR(VLOOKUP(Y397,TD!$K$46:$L$64,2,0)," ")</f>
        <v>PM/0131/0111/45990070207</v>
      </c>
      <c r="AB397" s="139" t="s">
        <v>130</v>
      </c>
      <c r="AC397" s="140" t="s">
        <v>204</v>
      </c>
    </row>
    <row r="398" spans="2:29" s="28" customFormat="1" ht="71.5" customHeight="1" x14ac:dyDescent="0.2">
      <c r="B398" s="79">
        <v>20250390</v>
      </c>
      <c r="C398" s="51" t="s">
        <v>208</v>
      </c>
      <c r="D398" s="133" t="s">
        <v>162</v>
      </c>
      <c r="E398" s="52" t="s">
        <v>355</v>
      </c>
      <c r="F398" s="133" t="s">
        <v>721</v>
      </c>
      <c r="G398" s="133" t="s">
        <v>139</v>
      </c>
      <c r="H398" s="100" t="s">
        <v>439</v>
      </c>
      <c r="I398" s="134">
        <v>3</v>
      </c>
      <c r="J398" s="134">
        <v>9</v>
      </c>
      <c r="K398" s="54">
        <v>0</v>
      </c>
      <c r="L398" s="55">
        <v>210000000</v>
      </c>
      <c r="M398" s="133" t="s">
        <v>516</v>
      </c>
      <c r="N398" s="55" t="s">
        <v>113</v>
      </c>
      <c r="O398" s="52" t="s">
        <v>214</v>
      </c>
      <c r="P398" s="135" t="str">
        <f>IFERROR(VLOOKUP(C398,TD!$B$32:$F$36,2,0)," ")</f>
        <v>O230117</v>
      </c>
      <c r="Q398" s="135" t="str">
        <f>IFERROR(VLOOKUP(C398,TD!$B$32:$F$36,3,0)," ")</f>
        <v>4599</v>
      </c>
      <c r="R398" s="135">
        <f>IFERROR(VLOOKUP(C398,TD!$B$32:$F$36,4,0)," ")</f>
        <v>20240207</v>
      </c>
      <c r="S398" s="52" t="s">
        <v>179</v>
      </c>
      <c r="T398" s="135" t="str">
        <f>IFERROR(VLOOKUP(S398,TD!$J$33:$K$43,2,0)," ")</f>
        <v>Infraestructura Tecnológica   (Sistemas de Información y Tecnologia)</v>
      </c>
      <c r="U398" s="137" t="str">
        <f t="shared" si="24"/>
        <v>11-Infraestructura Tecnológica   (Sistemas de Información y Tecnologia)</v>
      </c>
      <c r="V398" s="52" t="s">
        <v>239</v>
      </c>
      <c r="W398" s="135" t="str">
        <f>IFERROR(VLOOKUP(V398,TD!$N$33:$O$45,2,0)," ")</f>
        <v>Servicios tecnológicos</v>
      </c>
      <c r="X398" s="137" t="str">
        <f t="shared" si="25"/>
        <v>007_Servicios tecnológicos</v>
      </c>
      <c r="Y398" s="137" t="str">
        <f t="shared" si="26"/>
        <v>11-Infraestructura Tecnológica   (Sistemas de Información y Tecnologia) 007_Servicios tecnológicos</v>
      </c>
      <c r="Z398" s="135" t="str">
        <f t="shared" si="27"/>
        <v>O23011745992024020711007</v>
      </c>
      <c r="AA398" s="135" t="str">
        <f>IFERROR(VLOOKUP(Y398,TD!$K$46:$L$64,2,0)," ")</f>
        <v>PM/0131/0111/45990070207</v>
      </c>
      <c r="AB398" s="55" t="s">
        <v>125</v>
      </c>
      <c r="AC398" s="136" t="s">
        <v>204</v>
      </c>
    </row>
    <row r="399" spans="2:29" s="28" customFormat="1" ht="71.5" customHeight="1" x14ac:dyDescent="0.2">
      <c r="B399" s="79">
        <v>20250391</v>
      </c>
      <c r="C399" s="51" t="s">
        <v>208</v>
      </c>
      <c r="D399" s="133" t="s">
        <v>162</v>
      </c>
      <c r="E399" s="52" t="s">
        <v>355</v>
      </c>
      <c r="F399" s="133" t="s">
        <v>722</v>
      </c>
      <c r="G399" s="133" t="s">
        <v>154</v>
      </c>
      <c r="H399" s="100">
        <v>81112006</v>
      </c>
      <c r="I399" s="134">
        <v>3</v>
      </c>
      <c r="J399" s="134">
        <v>9</v>
      </c>
      <c r="K399" s="54">
        <v>0</v>
      </c>
      <c r="L399" s="55">
        <v>100000000</v>
      </c>
      <c r="M399" s="133" t="s">
        <v>516</v>
      </c>
      <c r="N399" s="55" t="s">
        <v>123</v>
      </c>
      <c r="O399" s="52" t="s">
        <v>214</v>
      </c>
      <c r="P399" s="135" t="str">
        <f>IFERROR(VLOOKUP(C399,TD!$B$32:$F$36,2,0)," ")</f>
        <v>O230117</v>
      </c>
      <c r="Q399" s="135" t="str">
        <f>IFERROR(VLOOKUP(C399,TD!$B$32:$F$36,3,0)," ")</f>
        <v>4599</v>
      </c>
      <c r="R399" s="135">
        <f>IFERROR(VLOOKUP(C399,TD!$B$32:$F$36,4,0)," ")</f>
        <v>20240207</v>
      </c>
      <c r="S399" s="52" t="s">
        <v>179</v>
      </c>
      <c r="T399" s="135" t="str">
        <f>IFERROR(VLOOKUP(S399,TD!$J$33:$K$43,2,0)," ")</f>
        <v>Infraestructura Tecnológica   (Sistemas de Información y Tecnologia)</v>
      </c>
      <c r="U399" s="137" t="str">
        <f t="shared" si="24"/>
        <v>11-Infraestructura Tecnológica   (Sistemas de Información y Tecnologia)</v>
      </c>
      <c r="V399" s="52" t="s">
        <v>239</v>
      </c>
      <c r="W399" s="135" t="str">
        <f>IFERROR(VLOOKUP(V399,TD!$N$33:$O$45,2,0)," ")</f>
        <v>Servicios tecnológicos</v>
      </c>
      <c r="X399" s="137" t="str">
        <f t="shared" si="25"/>
        <v>007_Servicios tecnológicos</v>
      </c>
      <c r="Y399" s="137" t="str">
        <f t="shared" si="26"/>
        <v>11-Infraestructura Tecnológica   (Sistemas de Información y Tecnologia) 007_Servicios tecnológicos</v>
      </c>
      <c r="Z399" s="135" t="str">
        <f t="shared" si="27"/>
        <v>O23011745992024020711007</v>
      </c>
      <c r="AA399" s="135" t="str">
        <f>IFERROR(VLOOKUP(Y399,TD!$K$46:$L$64,2,0)," ")</f>
        <v>PM/0131/0111/45990070207</v>
      </c>
      <c r="AB399" s="55" t="s">
        <v>125</v>
      </c>
      <c r="AC399" s="136" t="s">
        <v>204</v>
      </c>
    </row>
    <row r="400" spans="2:29" s="28" customFormat="1" ht="71.5" customHeight="1" x14ac:dyDescent="0.2">
      <c r="B400" s="79">
        <v>20250392</v>
      </c>
      <c r="C400" s="51" t="s">
        <v>208</v>
      </c>
      <c r="D400" s="133" t="s">
        <v>162</v>
      </c>
      <c r="E400" s="52" t="s">
        <v>355</v>
      </c>
      <c r="F400" s="133" t="s">
        <v>420</v>
      </c>
      <c r="G400" s="133" t="s">
        <v>149</v>
      </c>
      <c r="H400" s="100" t="s">
        <v>440</v>
      </c>
      <c r="I400" s="134">
        <v>3</v>
      </c>
      <c r="J400" s="134">
        <v>9</v>
      </c>
      <c r="K400" s="54">
        <v>0</v>
      </c>
      <c r="L400" s="55">
        <v>200000000</v>
      </c>
      <c r="M400" s="133" t="s">
        <v>516</v>
      </c>
      <c r="N400" s="55" t="s">
        <v>113</v>
      </c>
      <c r="O400" s="52" t="s">
        <v>214</v>
      </c>
      <c r="P400" s="135" t="str">
        <f>IFERROR(VLOOKUP(C400,TD!$B$32:$F$36,2,0)," ")</f>
        <v>O230117</v>
      </c>
      <c r="Q400" s="135" t="str">
        <f>IFERROR(VLOOKUP(C400,TD!$B$32:$F$36,3,0)," ")</f>
        <v>4599</v>
      </c>
      <c r="R400" s="135">
        <f>IFERROR(VLOOKUP(C400,TD!$B$32:$F$36,4,0)," ")</f>
        <v>20240207</v>
      </c>
      <c r="S400" s="52" t="s">
        <v>179</v>
      </c>
      <c r="T400" s="135" t="str">
        <f>IFERROR(VLOOKUP(S400,TD!$J$33:$K$43,2,0)," ")</f>
        <v>Infraestructura Tecnológica   (Sistemas de Información y Tecnologia)</v>
      </c>
      <c r="U400" s="137" t="str">
        <f t="shared" si="24"/>
        <v>11-Infraestructura Tecnológica   (Sistemas de Información y Tecnologia)</v>
      </c>
      <c r="V400" s="52" t="s">
        <v>239</v>
      </c>
      <c r="W400" s="135" t="str">
        <f>IFERROR(VLOOKUP(V400,TD!$N$33:$O$45,2,0)," ")</f>
        <v>Servicios tecnológicos</v>
      </c>
      <c r="X400" s="137" t="str">
        <f t="shared" si="25"/>
        <v>007_Servicios tecnológicos</v>
      </c>
      <c r="Y400" s="137" t="str">
        <f t="shared" si="26"/>
        <v>11-Infraestructura Tecnológica   (Sistemas de Información y Tecnologia) 007_Servicios tecnológicos</v>
      </c>
      <c r="Z400" s="135" t="str">
        <f t="shared" si="27"/>
        <v>O23011745992024020711007</v>
      </c>
      <c r="AA400" s="135" t="str">
        <f>IFERROR(VLOOKUP(Y400,TD!$K$46:$L$64,2,0)," ")</f>
        <v>PM/0131/0111/45990070207</v>
      </c>
      <c r="AB400" s="55" t="s">
        <v>125</v>
      </c>
      <c r="AC400" s="136" t="s">
        <v>204</v>
      </c>
    </row>
    <row r="401" spans="2:29" s="28" customFormat="1" ht="71.5" customHeight="1" x14ac:dyDescent="0.2">
      <c r="B401" s="79">
        <v>20250393</v>
      </c>
      <c r="C401" s="51" t="s">
        <v>208</v>
      </c>
      <c r="D401" s="133" t="s">
        <v>162</v>
      </c>
      <c r="E401" s="52" t="s">
        <v>355</v>
      </c>
      <c r="F401" s="133" t="s">
        <v>723</v>
      </c>
      <c r="G401" s="133" t="s">
        <v>157</v>
      </c>
      <c r="H401" s="100" t="s">
        <v>441</v>
      </c>
      <c r="I401" s="134">
        <v>3</v>
      </c>
      <c r="J401" s="134">
        <v>9</v>
      </c>
      <c r="K401" s="54">
        <v>0</v>
      </c>
      <c r="L401" s="55">
        <v>20000000</v>
      </c>
      <c r="M401" s="133" t="s">
        <v>516</v>
      </c>
      <c r="N401" s="55" t="s">
        <v>113</v>
      </c>
      <c r="O401" s="52" t="s">
        <v>214</v>
      </c>
      <c r="P401" s="135" t="str">
        <f>IFERROR(VLOOKUP(C401,TD!$B$32:$F$36,2,0)," ")</f>
        <v>O230117</v>
      </c>
      <c r="Q401" s="135" t="str">
        <f>IFERROR(VLOOKUP(C401,TD!$B$32:$F$36,3,0)," ")</f>
        <v>4599</v>
      </c>
      <c r="R401" s="135">
        <f>IFERROR(VLOOKUP(C401,TD!$B$32:$F$36,4,0)," ")</f>
        <v>20240207</v>
      </c>
      <c r="S401" s="52" t="s">
        <v>179</v>
      </c>
      <c r="T401" s="135" t="str">
        <f>IFERROR(VLOOKUP(S401,TD!$J$33:$K$43,2,0)," ")</f>
        <v>Infraestructura Tecnológica   (Sistemas de Información y Tecnologia)</v>
      </c>
      <c r="U401" s="137" t="str">
        <f t="shared" si="24"/>
        <v>11-Infraestructura Tecnológica   (Sistemas de Información y Tecnologia)</v>
      </c>
      <c r="V401" s="52" t="s">
        <v>239</v>
      </c>
      <c r="W401" s="135" t="str">
        <f>IFERROR(VLOOKUP(V401,TD!$N$33:$O$45,2,0)," ")</f>
        <v>Servicios tecnológicos</v>
      </c>
      <c r="X401" s="137" t="str">
        <f t="shared" si="25"/>
        <v>007_Servicios tecnológicos</v>
      </c>
      <c r="Y401" s="137" t="str">
        <f t="shared" si="26"/>
        <v>11-Infraestructura Tecnológica   (Sistemas de Información y Tecnologia) 007_Servicios tecnológicos</v>
      </c>
      <c r="Z401" s="135" t="str">
        <f t="shared" si="27"/>
        <v>O23011745992024020711007</v>
      </c>
      <c r="AA401" s="135" t="str">
        <f>IFERROR(VLOOKUP(Y401,TD!$K$46:$L$64,2,0)," ")</f>
        <v>PM/0131/0111/45990070207</v>
      </c>
      <c r="AB401" s="55" t="s">
        <v>125</v>
      </c>
      <c r="AC401" s="136" t="s">
        <v>204</v>
      </c>
    </row>
    <row r="402" spans="2:29" s="28" customFormat="1" ht="71.5" customHeight="1" x14ac:dyDescent="0.2">
      <c r="B402" s="79">
        <v>20250394</v>
      </c>
      <c r="C402" s="51" t="s">
        <v>208</v>
      </c>
      <c r="D402" s="133" t="s">
        <v>162</v>
      </c>
      <c r="E402" s="52" t="s">
        <v>355</v>
      </c>
      <c r="F402" s="133" t="s">
        <v>724</v>
      </c>
      <c r="G402" s="133" t="s">
        <v>96</v>
      </c>
      <c r="H402" s="100" t="s">
        <v>442</v>
      </c>
      <c r="I402" s="134">
        <v>3</v>
      </c>
      <c r="J402" s="134">
        <v>9</v>
      </c>
      <c r="K402" s="54">
        <v>0</v>
      </c>
      <c r="L402" s="55">
        <v>500000000</v>
      </c>
      <c r="M402" s="133" t="s">
        <v>516</v>
      </c>
      <c r="N402" s="55" t="s">
        <v>113</v>
      </c>
      <c r="O402" s="52" t="s">
        <v>215</v>
      </c>
      <c r="P402" s="135" t="str">
        <f>IFERROR(VLOOKUP(C402,TD!$B$32:$F$36,2,0)," ")</f>
        <v>O230117</v>
      </c>
      <c r="Q402" s="135" t="str">
        <f>IFERROR(VLOOKUP(C402,TD!$B$32:$F$36,3,0)," ")</f>
        <v>4599</v>
      </c>
      <c r="R402" s="135">
        <f>IFERROR(VLOOKUP(C402,TD!$B$32:$F$36,4,0)," ")</f>
        <v>20240207</v>
      </c>
      <c r="S402" s="52" t="s">
        <v>179</v>
      </c>
      <c r="T402" s="135" t="str">
        <f>IFERROR(VLOOKUP(S402,TD!$J$33:$K$43,2,0)," ")</f>
        <v>Infraestructura Tecnológica   (Sistemas de Información y Tecnologia)</v>
      </c>
      <c r="U402" s="137" t="str">
        <f t="shared" si="24"/>
        <v>11-Infraestructura Tecnológica   (Sistemas de Información y Tecnologia)</v>
      </c>
      <c r="V402" s="52" t="s">
        <v>239</v>
      </c>
      <c r="W402" s="135" t="str">
        <f>IFERROR(VLOOKUP(V402,TD!$N$33:$O$45,2,0)," ")</f>
        <v>Servicios tecnológicos</v>
      </c>
      <c r="X402" s="137" t="str">
        <f t="shared" si="25"/>
        <v>007_Servicios tecnológicos</v>
      </c>
      <c r="Y402" s="137" t="str">
        <f t="shared" si="26"/>
        <v>11-Infraestructura Tecnológica   (Sistemas de Información y Tecnologia) 007_Servicios tecnológicos</v>
      </c>
      <c r="Z402" s="135" t="str">
        <f t="shared" si="27"/>
        <v>O23011745992024020711007</v>
      </c>
      <c r="AA402" s="135" t="str">
        <f>IFERROR(VLOOKUP(Y402,TD!$K$46:$L$64,2,0)," ")</f>
        <v>PM/0131/0111/45990070207</v>
      </c>
      <c r="AB402" s="55" t="s">
        <v>125</v>
      </c>
      <c r="AC402" s="136" t="s">
        <v>204</v>
      </c>
    </row>
    <row r="403" spans="2:29" s="28" customFormat="1" ht="71.5" customHeight="1" x14ac:dyDescent="0.2">
      <c r="B403" s="79">
        <v>20250395</v>
      </c>
      <c r="C403" s="51" t="s">
        <v>208</v>
      </c>
      <c r="D403" s="133" t="s">
        <v>162</v>
      </c>
      <c r="E403" s="52" t="s">
        <v>355</v>
      </c>
      <c r="F403" s="133" t="s">
        <v>725</v>
      </c>
      <c r="G403" s="133" t="s">
        <v>154</v>
      </c>
      <c r="H403" s="100">
        <v>43233200</v>
      </c>
      <c r="I403" s="134">
        <v>3</v>
      </c>
      <c r="J403" s="134">
        <v>9</v>
      </c>
      <c r="K403" s="54">
        <v>0</v>
      </c>
      <c r="L403" s="55">
        <v>150000000</v>
      </c>
      <c r="M403" s="133" t="s">
        <v>516</v>
      </c>
      <c r="N403" s="55" t="s">
        <v>95</v>
      </c>
      <c r="O403" s="52" t="s">
        <v>217</v>
      </c>
      <c r="P403" s="135" t="str">
        <f>IFERROR(VLOOKUP(C403,TD!$B$32:$F$36,2,0)," ")</f>
        <v>O230117</v>
      </c>
      <c r="Q403" s="135" t="str">
        <f>IFERROR(VLOOKUP(C403,TD!$B$32:$F$36,3,0)," ")</f>
        <v>4599</v>
      </c>
      <c r="R403" s="135">
        <f>IFERROR(VLOOKUP(C403,TD!$B$32:$F$36,4,0)," ")</f>
        <v>20240207</v>
      </c>
      <c r="S403" s="52" t="s">
        <v>179</v>
      </c>
      <c r="T403" s="135" t="str">
        <f>IFERROR(VLOOKUP(S403,TD!$J$33:$K$43,2,0)," ")</f>
        <v>Infraestructura Tecnológica   (Sistemas de Información y Tecnologia)</v>
      </c>
      <c r="U403" s="137" t="str">
        <f t="shared" si="24"/>
        <v>11-Infraestructura Tecnológica   (Sistemas de Información y Tecnologia)</v>
      </c>
      <c r="V403" s="52" t="s">
        <v>239</v>
      </c>
      <c r="W403" s="135" t="str">
        <f>IFERROR(VLOOKUP(V403,TD!$N$33:$O$45,2,0)," ")</f>
        <v>Servicios tecnológicos</v>
      </c>
      <c r="X403" s="137" t="str">
        <f t="shared" si="25"/>
        <v>007_Servicios tecnológicos</v>
      </c>
      <c r="Y403" s="137" t="str">
        <f t="shared" si="26"/>
        <v>11-Infraestructura Tecnológica   (Sistemas de Información y Tecnologia) 007_Servicios tecnológicos</v>
      </c>
      <c r="Z403" s="135" t="str">
        <f t="shared" si="27"/>
        <v>O23011745992024020711007</v>
      </c>
      <c r="AA403" s="135" t="str">
        <f>IFERROR(VLOOKUP(Y403,TD!$K$46:$L$64,2,0)," ")</f>
        <v>PM/0131/0111/45990070207</v>
      </c>
      <c r="AB403" s="55" t="s">
        <v>125</v>
      </c>
      <c r="AC403" s="136" t="s">
        <v>204</v>
      </c>
    </row>
    <row r="404" spans="2:29" s="28" customFormat="1" ht="71.5" customHeight="1" x14ac:dyDescent="0.2">
      <c r="B404" s="79">
        <v>20250396</v>
      </c>
      <c r="C404" s="51" t="s">
        <v>208</v>
      </c>
      <c r="D404" s="133" t="s">
        <v>162</v>
      </c>
      <c r="E404" s="52" t="s">
        <v>355</v>
      </c>
      <c r="F404" s="133" t="s">
        <v>726</v>
      </c>
      <c r="G404" s="133" t="s">
        <v>146</v>
      </c>
      <c r="H404" s="100" t="s">
        <v>727</v>
      </c>
      <c r="I404" s="134">
        <v>3</v>
      </c>
      <c r="J404" s="134">
        <v>9</v>
      </c>
      <c r="K404" s="54">
        <v>0</v>
      </c>
      <c r="L404" s="55">
        <v>200000000</v>
      </c>
      <c r="M404" s="133" t="s">
        <v>516</v>
      </c>
      <c r="N404" s="55" t="s">
        <v>95</v>
      </c>
      <c r="O404" s="52" t="s">
        <v>215</v>
      </c>
      <c r="P404" s="135" t="str">
        <f>IFERROR(VLOOKUP(C404,TD!$B$32:$F$36,2,0)," ")</f>
        <v>O230117</v>
      </c>
      <c r="Q404" s="135" t="str">
        <f>IFERROR(VLOOKUP(C404,TD!$B$32:$F$36,3,0)," ")</f>
        <v>4599</v>
      </c>
      <c r="R404" s="135">
        <f>IFERROR(VLOOKUP(C404,TD!$B$32:$F$36,4,0)," ")</f>
        <v>20240207</v>
      </c>
      <c r="S404" s="52" t="s">
        <v>179</v>
      </c>
      <c r="T404" s="135" t="str">
        <f>IFERROR(VLOOKUP(S404,TD!$J$33:$K$43,2,0)," ")</f>
        <v>Infraestructura Tecnológica   (Sistemas de Información y Tecnologia)</v>
      </c>
      <c r="U404" s="137" t="str">
        <f t="shared" si="24"/>
        <v>11-Infraestructura Tecnológica   (Sistemas de Información y Tecnologia)</v>
      </c>
      <c r="V404" s="52" t="s">
        <v>239</v>
      </c>
      <c r="W404" s="135" t="str">
        <f>IFERROR(VLOOKUP(V404,TD!$N$33:$O$45,2,0)," ")</f>
        <v>Servicios tecnológicos</v>
      </c>
      <c r="X404" s="137" t="str">
        <f t="shared" si="25"/>
        <v>007_Servicios tecnológicos</v>
      </c>
      <c r="Y404" s="137" t="str">
        <f t="shared" si="26"/>
        <v>11-Infraestructura Tecnológica   (Sistemas de Información y Tecnologia) 007_Servicios tecnológicos</v>
      </c>
      <c r="Z404" s="135" t="str">
        <f t="shared" si="27"/>
        <v>O23011745992024020711007</v>
      </c>
      <c r="AA404" s="135" t="str">
        <f>IFERROR(VLOOKUP(Y404,TD!$K$46:$L$64,2,0)," ")</f>
        <v>PM/0131/0111/45990070207</v>
      </c>
      <c r="AB404" s="55" t="s">
        <v>125</v>
      </c>
      <c r="AC404" s="136" t="s">
        <v>204</v>
      </c>
    </row>
    <row r="405" spans="2:29" s="28" customFormat="1" ht="71.5" customHeight="1" x14ac:dyDescent="0.2">
      <c r="B405" s="79">
        <v>20250397</v>
      </c>
      <c r="C405" s="51" t="s">
        <v>208</v>
      </c>
      <c r="D405" s="133" t="s">
        <v>162</v>
      </c>
      <c r="E405" s="52" t="s">
        <v>355</v>
      </c>
      <c r="F405" s="133" t="s">
        <v>728</v>
      </c>
      <c r="G405" s="133" t="s">
        <v>149</v>
      </c>
      <c r="H405" s="100">
        <v>81112217</v>
      </c>
      <c r="I405" s="134">
        <v>3</v>
      </c>
      <c r="J405" s="134">
        <v>9</v>
      </c>
      <c r="K405" s="54">
        <v>0</v>
      </c>
      <c r="L405" s="55">
        <v>30000000</v>
      </c>
      <c r="M405" s="133" t="s">
        <v>516</v>
      </c>
      <c r="N405" s="55" t="s">
        <v>113</v>
      </c>
      <c r="O405" s="52" t="s">
        <v>214</v>
      </c>
      <c r="P405" s="135" t="str">
        <f>IFERROR(VLOOKUP(C405,TD!$B$32:$F$36,2,0)," ")</f>
        <v>O230117</v>
      </c>
      <c r="Q405" s="135" t="str">
        <f>IFERROR(VLOOKUP(C405,TD!$B$32:$F$36,3,0)," ")</f>
        <v>4599</v>
      </c>
      <c r="R405" s="135">
        <f>IFERROR(VLOOKUP(C405,TD!$B$32:$F$36,4,0)," ")</f>
        <v>20240207</v>
      </c>
      <c r="S405" s="52" t="s">
        <v>179</v>
      </c>
      <c r="T405" s="135" t="str">
        <f>IFERROR(VLOOKUP(S405,TD!$J$33:$K$43,2,0)," ")</f>
        <v>Infraestructura Tecnológica   (Sistemas de Información y Tecnologia)</v>
      </c>
      <c r="U405" s="137" t="str">
        <f t="shared" si="24"/>
        <v>11-Infraestructura Tecnológica   (Sistemas de Información y Tecnologia)</v>
      </c>
      <c r="V405" s="52" t="s">
        <v>239</v>
      </c>
      <c r="W405" s="135" t="str">
        <f>IFERROR(VLOOKUP(V405,TD!$N$33:$O$45,2,0)," ")</f>
        <v>Servicios tecnológicos</v>
      </c>
      <c r="X405" s="137" t="str">
        <f t="shared" si="25"/>
        <v>007_Servicios tecnológicos</v>
      </c>
      <c r="Y405" s="137" t="str">
        <f t="shared" si="26"/>
        <v>11-Infraestructura Tecnológica   (Sistemas de Información y Tecnologia) 007_Servicios tecnológicos</v>
      </c>
      <c r="Z405" s="135" t="str">
        <f t="shared" si="27"/>
        <v>O23011745992024020711007</v>
      </c>
      <c r="AA405" s="135" t="str">
        <f>IFERROR(VLOOKUP(Y405,TD!$K$46:$L$64,2,0)," ")</f>
        <v>PM/0131/0111/45990070207</v>
      </c>
      <c r="AB405" s="55" t="s">
        <v>125</v>
      </c>
      <c r="AC405" s="136" t="s">
        <v>204</v>
      </c>
    </row>
    <row r="406" spans="2:29" s="28" customFormat="1" ht="71.5" customHeight="1" x14ac:dyDescent="0.2">
      <c r="B406" s="79">
        <v>20250398</v>
      </c>
      <c r="C406" s="51" t="s">
        <v>208</v>
      </c>
      <c r="D406" s="133" t="s">
        <v>162</v>
      </c>
      <c r="E406" s="52" t="s">
        <v>355</v>
      </c>
      <c r="F406" s="133" t="s">
        <v>729</v>
      </c>
      <c r="G406" s="133" t="s">
        <v>149</v>
      </c>
      <c r="H406" s="100">
        <v>81112217</v>
      </c>
      <c r="I406" s="134">
        <v>1</v>
      </c>
      <c r="J406" s="134">
        <v>12</v>
      </c>
      <c r="K406" s="54">
        <v>0</v>
      </c>
      <c r="L406" s="55">
        <v>20000000</v>
      </c>
      <c r="M406" s="133" t="s">
        <v>516</v>
      </c>
      <c r="N406" s="55" t="s">
        <v>113</v>
      </c>
      <c r="O406" s="52" t="s">
        <v>214</v>
      </c>
      <c r="P406" s="135" t="str">
        <f>IFERROR(VLOOKUP(C406,TD!$B$32:$F$36,2,0)," ")</f>
        <v>O230117</v>
      </c>
      <c r="Q406" s="135" t="str">
        <f>IFERROR(VLOOKUP(C406,TD!$B$32:$F$36,3,0)," ")</f>
        <v>4599</v>
      </c>
      <c r="R406" s="135">
        <f>IFERROR(VLOOKUP(C406,TD!$B$32:$F$36,4,0)," ")</f>
        <v>20240207</v>
      </c>
      <c r="S406" s="52" t="s">
        <v>179</v>
      </c>
      <c r="T406" s="135" t="str">
        <f>IFERROR(VLOOKUP(S406,TD!$J$33:$K$43,2,0)," ")</f>
        <v>Infraestructura Tecnológica   (Sistemas de Información y Tecnologia)</v>
      </c>
      <c r="U406" s="137" t="str">
        <f t="shared" si="24"/>
        <v>11-Infraestructura Tecnológica   (Sistemas de Información y Tecnologia)</v>
      </c>
      <c r="V406" s="52" t="s">
        <v>239</v>
      </c>
      <c r="W406" s="135" t="str">
        <f>IFERROR(VLOOKUP(V406,TD!$N$33:$O$45,2,0)," ")</f>
        <v>Servicios tecnológicos</v>
      </c>
      <c r="X406" s="137" t="str">
        <f t="shared" si="25"/>
        <v>007_Servicios tecnológicos</v>
      </c>
      <c r="Y406" s="137" t="str">
        <f t="shared" si="26"/>
        <v>11-Infraestructura Tecnológica   (Sistemas de Información y Tecnologia) 007_Servicios tecnológicos</v>
      </c>
      <c r="Z406" s="135" t="str">
        <f t="shared" si="27"/>
        <v>O23011745992024020711007</v>
      </c>
      <c r="AA406" s="135" t="str">
        <f>IFERROR(VLOOKUP(Y406,TD!$K$46:$L$64,2,0)," ")</f>
        <v>PM/0131/0111/45990070207</v>
      </c>
      <c r="AB406" s="55" t="s">
        <v>125</v>
      </c>
      <c r="AC406" s="136" t="s">
        <v>204</v>
      </c>
    </row>
    <row r="407" spans="2:29" s="28" customFormat="1" ht="71.5" customHeight="1" x14ac:dyDescent="0.2">
      <c r="B407" s="79">
        <v>20250399</v>
      </c>
      <c r="C407" s="51" t="s">
        <v>208</v>
      </c>
      <c r="D407" s="133" t="s">
        <v>162</v>
      </c>
      <c r="E407" s="52" t="s">
        <v>355</v>
      </c>
      <c r="F407" s="133" t="s">
        <v>730</v>
      </c>
      <c r="G407" s="133" t="s">
        <v>96</v>
      </c>
      <c r="H407" s="100" t="s">
        <v>443</v>
      </c>
      <c r="I407" s="134">
        <v>3</v>
      </c>
      <c r="J407" s="134">
        <v>9</v>
      </c>
      <c r="K407" s="54">
        <v>0</v>
      </c>
      <c r="L407" s="55">
        <v>30000000</v>
      </c>
      <c r="M407" s="133" t="s">
        <v>516</v>
      </c>
      <c r="N407" s="55" t="s">
        <v>123</v>
      </c>
      <c r="O407" s="52" t="s">
        <v>215</v>
      </c>
      <c r="P407" s="135" t="str">
        <f>IFERROR(VLOOKUP(C407,TD!$B$32:$F$36,2,0)," ")</f>
        <v>O230117</v>
      </c>
      <c r="Q407" s="135" t="str">
        <f>IFERROR(VLOOKUP(C407,TD!$B$32:$F$36,3,0)," ")</f>
        <v>4599</v>
      </c>
      <c r="R407" s="135">
        <f>IFERROR(VLOOKUP(C407,TD!$B$32:$F$36,4,0)," ")</f>
        <v>20240207</v>
      </c>
      <c r="S407" s="52" t="s">
        <v>179</v>
      </c>
      <c r="T407" s="135" t="str">
        <f>IFERROR(VLOOKUP(S407,TD!$J$33:$K$43,2,0)," ")</f>
        <v>Infraestructura Tecnológica   (Sistemas de Información y Tecnologia)</v>
      </c>
      <c r="U407" s="137" t="str">
        <f t="shared" si="24"/>
        <v>11-Infraestructura Tecnológica   (Sistemas de Información y Tecnologia)</v>
      </c>
      <c r="V407" s="52" t="s">
        <v>239</v>
      </c>
      <c r="W407" s="135" t="str">
        <f>IFERROR(VLOOKUP(V407,TD!$N$33:$O$45,2,0)," ")</f>
        <v>Servicios tecnológicos</v>
      </c>
      <c r="X407" s="137" t="str">
        <f t="shared" si="25"/>
        <v>007_Servicios tecnológicos</v>
      </c>
      <c r="Y407" s="137" t="str">
        <f t="shared" si="26"/>
        <v>11-Infraestructura Tecnológica   (Sistemas de Información y Tecnologia) 007_Servicios tecnológicos</v>
      </c>
      <c r="Z407" s="135" t="str">
        <f t="shared" si="27"/>
        <v>O23011745992024020711007</v>
      </c>
      <c r="AA407" s="135" t="str">
        <f>IFERROR(VLOOKUP(Y407,TD!$K$46:$L$64,2,0)," ")</f>
        <v>PM/0131/0111/45990070207</v>
      </c>
      <c r="AB407" s="55" t="s">
        <v>125</v>
      </c>
      <c r="AC407" s="136" t="s">
        <v>204</v>
      </c>
    </row>
    <row r="408" spans="2:29" s="28" customFormat="1" ht="71.5" customHeight="1" x14ac:dyDescent="0.2">
      <c r="B408" s="79">
        <v>20250400</v>
      </c>
      <c r="C408" s="51" t="s">
        <v>208</v>
      </c>
      <c r="D408" s="133" t="s">
        <v>162</v>
      </c>
      <c r="E408" s="52" t="s">
        <v>355</v>
      </c>
      <c r="F408" s="133" t="s">
        <v>731</v>
      </c>
      <c r="G408" s="133" t="s">
        <v>154</v>
      </c>
      <c r="H408" s="100" t="s">
        <v>732</v>
      </c>
      <c r="I408" s="134">
        <v>3</v>
      </c>
      <c r="J408" s="134">
        <v>9</v>
      </c>
      <c r="K408" s="54">
        <v>0</v>
      </c>
      <c r="L408" s="55">
        <v>200000000</v>
      </c>
      <c r="M408" s="133" t="s">
        <v>516</v>
      </c>
      <c r="N408" s="55" t="s">
        <v>95</v>
      </c>
      <c r="O408" s="52" t="s">
        <v>217</v>
      </c>
      <c r="P408" s="135" t="str">
        <f>IFERROR(VLOOKUP(C408,TD!$B$32:$F$36,2,0)," ")</f>
        <v>O230117</v>
      </c>
      <c r="Q408" s="135" t="str">
        <f>IFERROR(VLOOKUP(C408,TD!$B$32:$F$36,3,0)," ")</f>
        <v>4599</v>
      </c>
      <c r="R408" s="135">
        <f>IFERROR(VLOOKUP(C408,TD!$B$32:$F$36,4,0)," ")</f>
        <v>20240207</v>
      </c>
      <c r="S408" s="52" t="s">
        <v>179</v>
      </c>
      <c r="T408" s="135" t="str">
        <f>IFERROR(VLOOKUP(S408,TD!$J$33:$K$43,2,0)," ")</f>
        <v>Infraestructura Tecnológica   (Sistemas de Información y Tecnologia)</v>
      </c>
      <c r="U408" s="137" t="str">
        <f t="shared" si="24"/>
        <v>11-Infraestructura Tecnológica   (Sistemas de Información y Tecnologia)</v>
      </c>
      <c r="V408" s="52" t="s">
        <v>239</v>
      </c>
      <c r="W408" s="135" t="str">
        <f>IFERROR(VLOOKUP(V408,TD!$N$33:$O$45,2,0)," ")</f>
        <v>Servicios tecnológicos</v>
      </c>
      <c r="X408" s="137" t="str">
        <f t="shared" si="25"/>
        <v>007_Servicios tecnológicos</v>
      </c>
      <c r="Y408" s="137" t="str">
        <f t="shared" si="26"/>
        <v>11-Infraestructura Tecnológica   (Sistemas de Información y Tecnologia) 007_Servicios tecnológicos</v>
      </c>
      <c r="Z408" s="135" t="str">
        <f t="shared" si="27"/>
        <v>O23011745992024020711007</v>
      </c>
      <c r="AA408" s="135" t="str">
        <f>IFERROR(VLOOKUP(Y408,TD!$K$46:$L$64,2,0)," ")</f>
        <v>PM/0131/0111/45990070207</v>
      </c>
      <c r="AB408" s="55" t="s">
        <v>125</v>
      </c>
      <c r="AC408" s="136" t="s">
        <v>204</v>
      </c>
    </row>
    <row r="409" spans="2:29" s="28" customFormat="1" ht="71.5" customHeight="1" x14ac:dyDescent="0.2">
      <c r="B409" s="79">
        <v>20250401</v>
      </c>
      <c r="C409" s="51" t="s">
        <v>208</v>
      </c>
      <c r="D409" s="133" t="s">
        <v>162</v>
      </c>
      <c r="E409" s="52" t="s">
        <v>355</v>
      </c>
      <c r="F409" s="133" t="s">
        <v>733</v>
      </c>
      <c r="G409" s="133" t="s">
        <v>109</v>
      </c>
      <c r="H409" s="100" t="s">
        <v>734</v>
      </c>
      <c r="I409" s="134">
        <v>3</v>
      </c>
      <c r="J409" s="134">
        <v>9</v>
      </c>
      <c r="K409" s="54">
        <v>0</v>
      </c>
      <c r="L409" s="55">
        <v>28000000</v>
      </c>
      <c r="M409" s="133" t="s">
        <v>516</v>
      </c>
      <c r="N409" s="55" t="s">
        <v>95</v>
      </c>
      <c r="O409" s="52" t="s">
        <v>215</v>
      </c>
      <c r="P409" s="135" t="str">
        <f>IFERROR(VLOOKUP(C409,TD!$B$32:$F$36,2,0)," ")</f>
        <v>O230117</v>
      </c>
      <c r="Q409" s="135" t="str">
        <f>IFERROR(VLOOKUP(C409,TD!$B$32:$F$36,3,0)," ")</f>
        <v>4599</v>
      </c>
      <c r="R409" s="135">
        <f>IFERROR(VLOOKUP(C409,TD!$B$32:$F$36,4,0)," ")</f>
        <v>20240207</v>
      </c>
      <c r="S409" s="52" t="s">
        <v>179</v>
      </c>
      <c r="T409" s="135" t="str">
        <f>IFERROR(VLOOKUP(S409,TD!$J$33:$K$43,2,0)," ")</f>
        <v>Infraestructura Tecnológica   (Sistemas de Información y Tecnologia)</v>
      </c>
      <c r="U409" s="137" t="str">
        <f t="shared" si="24"/>
        <v>11-Infraestructura Tecnológica   (Sistemas de Información y Tecnologia)</v>
      </c>
      <c r="V409" s="52" t="s">
        <v>239</v>
      </c>
      <c r="W409" s="135" t="str">
        <f>IFERROR(VLOOKUP(V409,TD!$N$33:$O$45,2,0)," ")</f>
        <v>Servicios tecnológicos</v>
      </c>
      <c r="X409" s="137" t="str">
        <f t="shared" si="25"/>
        <v>007_Servicios tecnológicos</v>
      </c>
      <c r="Y409" s="137" t="str">
        <f t="shared" si="26"/>
        <v>11-Infraestructura Tecnológica   (Sistemas de Información y Tecnologia) 007_Servicios tecnológicos</v>
      </c>
      <c r="Z409" s="135" t="str">
        <f t="shared" si="27"/>
        <v>O23011745992024020711007</v>
      </c>
      <c r="AA409" s="135" t="str">
        <f>IFERROR(VLOOKUP(Y409,TD!$K$46:$L$64,2,0)," ")</f>
        <v>PM/0131/0111/45990070207</v>
      </c>
      <c r="AB409" s="55" t="s">
        <v>125</v>
      </c>
      <c r="AC409" s="52" t="s">
        <v>204</v>
      </c>
    </row>
    <row r="410" spans="2:29" s="28" customFormat="1" ht="71.5" customHeight="1" x14ac:dyDescent="0.2">
      <c r="B410" s="79">
        <v>20250402</v>
      </c>
      <c r="C410" s="51" t="s">
        <v>208</v>
      </c>
      <c r="D410" s="133" t="s">
        <v>162</v>
      </c>
      <c r="E410" s="52" t="s">
        <v>355</v>
      </c>
      <c r="F410" s="133" t="s">
        <v>735</v>
      </c>
      <c r="G410" s="133" t="s">
        <v>96</v>
      </c>
      <c r="H410" s="53" t="s">
        <v>443</v>
      </c>
      <c r="I410" s="134">
        <v>3</v>
      </c>
      <c r="J410" s="134">
        <v>9</v>
      </c>
      <c r="K410" s="54">
        <v>0</v>
      </c>
      <c r="L410" s="55">
        <v>50000000</v>
      </c>
      <c r="M410" s="133" t="s">
        <v>516</v>
      </c>
      <c r="N410" s="55" t="s">
        <v>123</v>
      </c>
      <c r="O410" s="52" t="s">
        <v>215</v>
      </c>
      <c r="P410" s="135" t="str">
        <f>IFERROR(VLOOKUP(C410,TD!$B$32:$F$36,2,0)," ")</f>
        <v>O230117</v>
      </c>
      <c r="Q410" s="135" t="str">
        <f>IFERROR(VLOOKUP(C410,TD!$B$32:$F$36,3,0)," ")</f>
        <v>4599</v>
      </c>
      <c r="R410" s="135">
        <f>IFERROR(VLOOKUP(C410,TD!$B$32:$F$36,4,0)," ")</f>
        <v>20240207</v>
      </c>
      <c r="S410" s="52" t="s">
        <v>179</v>
      </c>
      <c r="T410" s="135" t="str">
        <f>IFERROR(VLOOKUP(S410,TD!$J$33:$K$43,2,0)," ")</f>
        <v>Infraestructura Tecnológica   (Sistemas de Información y Tecnologia)</v>
      </c>
      <c r="U410" s="137" t="str">
        <f t="shared" si="24"/>
        <v>11-Infraestructura Tecnológica   (Sistemas de Información y Tecnologia)</v>
      </c>
      <c r="V410" s="52" t="s">
        <v>239</v>
      </c>
      <c r="W410" s="135" t="str">
        <f>IFERROR(VLOOKUP(V410,TD!$N$33:$O$45,2,0)," ")</f>
        <v>Servicios tecnológicos</v>
      </c>
      <c r="X410" s="137" t="str">
        <f t="shared" si="25"/>
        <v>007_Servicios tecnológicos</v>
      </c>
      <c r="Y410" s="137" t="str">
        <f t="shared" si="26"/>
        <v>11-Infraestructura Tecnológica   (Sistemas de Información y Tecnologia) 007_Servicios tecnológicos</v>
      </c>
      <c r="Z410" s="135" t="str">
        <f t="shared" si="27"/>
        <v>O23011745992024020711007</v>
      </c>
      <c r="AA410" s="135" t="str">
        <f>IFERROR(VLOOKUP(Y410,TD!$K$46:$L$64,2,0)," ")</f>
        <v>PM/0131/0111/45990070207</v>
      </c>
      <c r="AB410" s="55" t="s">
        <v>125</v>
      </c>
      <c r="AC410" s="136" t="s">
        <v>204</v>
      </c>
    </row>
    <row r="411" spans="2:29" s="28" customFormat="1" ht="71.5" customHeight="1" x14ac:dyDescent="0.2">
      <c r="B411" s="79">
        <v>20250403</v>
      </c>
      <c r="C411" s="51" t="s">
        <v>208</v>
      </c>
      <c r="D411" s="133" t="s">
        <v>162</v>
      </c>
      <c r="E411" s="52" t="s">
        <v>355</v>
      </c>
      <c r="F411" s="133" t="s">
        <v>736</v>
      </c>
      <c r="G411" s="133" t="s">
        <v>109</v>
      </c>
      <c r="H411" s="100">
        <v>43201800</v>
      </c>
      <c r="I411" s="134">
        <v>3</v>
      </c>
      <c r="J411" s="134">
        <v>9</v>
      </c>
      <c r="K411" s="54">
        <v>0</v>
      </c>
      <c r="L411" s="55">
        <v>200000000</v>
      </c>
      <c r="M411" s="133" t="s">
        <v>516</v>
      </c>
      <c r="N411" s="55" t="s">
        <v>95</v>
      </c>
      <c r="O411" s="52" t="s">
        <v>215</v>
      </c>
      <c r="P411" s="135" t="str">
        <f>IFERROR(VLOOKUP(C411,TD!$B$32:$F$36,2,0)," ")</f>
        <v>O230117</v>
      </c>
      <c r="Q411" s="135" t="str">
        <f>IFERROR(VLOOKUP(C411,TD!$B$32:$F$36,3,0)," ")</f>
        <v>4599</v>
      </c>
      <c r="R411" s="135">
        <f>IFERROR(VLOOKUP(C411,TD!$B$32:$F$36,4,0)," ")</f>
        <v>20240207</v>
      </c>
      <c r="S411" s="52" t="s">
        <v>179</v>
      </c>
      <c r="T411" s="135" t="str">
        <f>IFERROR(VLOOKUP(S411,TD!$J$33:$K$43,2,0)," ")</f>
        <v>Infraestructura Tecnológica   (Sistemas de Información y Tecnologia)</v>
      </c>
      <c r="U411" s="137" t="str">
        <f t="shared" si="24"/>
        <v>11-Infraestructura Tecnológica   (Sistemas de Información y Tecnologia)</v>
      </c>
      <c r="V411" s="52" t="s">
        <v>239</v>
      </c>
      <c r="W411" s="135" t="str">
        <f>IFERROR(VLOOKUP(V411,TD!$N$33:$O$45,2,0)," ")</f>
        <v>Servicios tecnológicos</v>
      </c>
      <c r="X411" s="137" t="str">
        <f t="shared" si="25"/>
        <v>007_Servicios tecnológicos</v>
      </c>
      <c r="Y411" s="137" t="str">
        <f t="shared" si="26"/>
        <v>11-Infraestructura Tecnológica   (Sistemas de Información y Tecnologia) 007_Servicios tecnológicos</v>
      </c>
      <c r="Z411" s="135" t="str">
        <f t="shared" si="27"/>
        <v>O23011745992024020711007</v>
      </c>
      <c r="AA411" s="135" t="str">
        <f>IFERROR(VLOOKUP(Y411,TD!$K$46:$L$64,2,0)," ")</f>
        <v>PM/0131/0111/45990070207</v>
      </c>
      <c r="AB411" s="55" t="s">
        <v>130</v>
      </c>
      <c r="AC411" s="136" t="s">
        <v>204</v>
      </c>
    </row>
    <row r="412" spans="2:29" s="28" customFormat="1" ht="71.5" customHeight="1" x14ac:dyDescent="0.2">
      <c r="B412" s="79">
        <v>20250404</v>
      </c>
      <c r="C412" s="51" t="s">
        <v>208</v>
      </c>
      <c r="D412" s="133" t="s">
        <v>162</v>
      </c>
      <c r="E412" s="52" t="s">
        <v>355</v>
      </c>
      <c r="F412" s="133" t="s">
        <v>737</v>
      </c>
      <c r="G412" s="133" t="s">
        <v>149</v>
      </c>
      <c r="H412" s="100">
        <v>43222635</v>
      </c>
      <c r="I412" s="134">
        <v>3</v>
      </c>
      <c r="J412" s="134">
        <v>9</v>
      </c>
      <c r="K412" s="54">
        <v>0</v>
      </c>
      <c r="L412" s="55">
        <v>150000000</v>
      </c>
      <c r="M412" s="133" t="s">
        <v>516</v>
      </c>
      <c r="N412" s="55" t="s">
        <v>95</v>
      </c>
      <c r="O412" s="52" t="s">
        <v>215</v>
      </c>
      <c r="P412" s="135" t="str">
        <f>IFERROR(VLOOKUP(C412,TD!$B$32:$F$36,2,0)," ")</f>
        <v>O230117</v>
      </c>
      <c r="Q412" s="135" t="str">
        <f>IFERROR(VLOOKUP(C412,TD!$B$32:$F$36,3,0)," ")</f>
        <v>4599</v>
      </c>
      <c r="R412" s="135">
        <f>IFERROR(VLOOKUP(C412,TD!$B$32:$F$36,4,0)," ")</f>
        <v>20240207</v>
      </c>
      <c r="S412" s="52" t="s">
        <v>179</v>
      </c>
      <c r="T412" s="135" t="str">
        <f>IFERROR(VLOOKUP(S412,TD!$J$33:$K$43,2,0)," ")</f>
        <v>Infraestructura Tecnológica   (Sistemas de Información y Tecnologia)</v>
      </c>
      <c r="U412" s="137" t="str">
        <f t="shared" si="24"/>
        <v>11-Infraestructura Tecnológica   (Sistemas de Información y Tecnologia)</v>
      </c>
      <c r="V412" s="52" t="s">
        <v>239</v>
      </c>
      <c r="W412" s="135" t="str">
        <f>IFERROR(VLOOKUP(V412,TD!$N$33:$O$45,2,0)," ")</f>
        <v>Servicios tecnológicos</v>
      </c>
      <c r="X412" s="137" t="str">
        <f t="shared" si="25"/>
        <v>007_Servicios tecnológicos</v>
      </c>
      <c r="Y412" s="137" t="str">
        <f t="shared" si="26"/>
        <v>11-Infraestructura Tecnológica   (Sistemas de Información y Tecnologia) 007_Servicios tecnológicos</v>
      </c>
      <c r="Z412" s="135" t="str">
        <f t="shared" si="27"/>
        <v>O23011745992024020711007</v>
      </c>
      <c r="AA412" s="135" t="str">
        <f>IFERROR(VLOOKUP(Y412,TD!$K$46:$L$64,2,0)," ")</f>
        <v>PM/0131/0111/45990070207</v>
      </c>
      <c r="AB412" s="55" t="s">
        <v>125</v>
      </c>
      <c r="AC412" s="136" t="s">
        <v>204</v>
      </c>
    </row>
    <row r="413" spans="2:29" s="28" customFormat="1" ht="71.5" customHeight="1" x14ac:dyDescent="0.2">
      <c r="B413" s="79">
        <v>20250405</v>
      </c>
      <c r="C413" s="51" t="s">
        <v>208</v>
      </c>
      <c r="D413" s="133" t="s">
        <v>162</v>
      </c>
      <c r="E413" s="52" t="s">
        <v>355</v>
      </c>
      <c r="F413" s="133" t="s">
        <v>738</v>
      </c>
      <c r="G413" s="133" t="s">
        <v>96</v>
      </c>
      <c r="H413" s="100" t="s">
        <v>739</v>
      </c>
      <c r="I413" s="134">
        <v>3</v>
      </c>
      <c r="J413" s="134">
        <v>9</v>
      </c>
      <c r="K413" s="54">
        <v>0</v>
      </c>
      <c r="L413" s="55">
        <v>200000000</v>
      </c>
      <c r="M413" s="133" t="s">
        <v>516</v>
      </c>
      <c r="N413" s="55" t="s">
        <v>95</v>
      </c>
      <c r="O413" s="52" t="s">
        <v>215</v>
      </c>
      <c r="P413" s="135" t="str">
        <f>IFERROR(VLOOKUP(C413,TD!$B$32:$F$36,2,0)," ")</f>
        <v>O230117</v>
      </c>
      <c r="Q413" s="135" t="str">
        <f>IFERROR(VLOOKUP(C413,TD!$B$32:$F$36,3,0)," ")</f>
        <v>4599</v>
      </c>
      <c r="R413" s="135">
        <f>IFERROR(VLOOKUP(C413,TD!$B$32:$F$36,4,0)," ")</f>
        <v>20240207</v>
      </c>
      <c r="S413" s="52" t="s">
        <v>179</v>
      </c>
      <c r="T413" s="135" t="str">
        <f>IFERROR(VLOOKUP(S413,TD!$J$33:$K$43,2,0)," ")</f>
        <v>Infraestructura Tecnológica   (Sistemas de Información y Tecnologia)</v>
      </c>
      <c r="U413" s="137" t="str">
        <f t="shared" si="24"/>
        <v>11-Infraestructura Tecnológica   (Sistemas de Información y Tecnologia)</v>
      </c>
      <c r="V413" s="52" t="s">
        <v>239</v>
      </c>
      <c r="W413" s="135" t="str">
        <f>IFERROR(VLOOKUP(V413,TD!$N$33:$O$45,2,0)," ")</f>
        <v>Servicios tecnológicos</v>
      </c>
      <c r="X413" s="137" t="str">
        <f t="shared" si="25"/>
        <v>007_Servicios tecnológicos</v>
      </c>
      <c r="Y413" s="137" t="str">
        <f t="shared" si="26"/>
        <v>11-Infraestructura Tecnológica   (Sistemas de Información y Tecnologia) 007_Servicios tecnológicos</v>
      </c>
      <c r="Z413" s="135" t="str">
        <f t="shared" si="27"/>
        <v>O23011745992024020711007</v>
      </c>
      <c r="AA413" s="135" t="str">
        <f>IFERROR(VLOOKUP(Y413,TD!$K$46:$L$64,2,0)," ")</f>
        <v>PM/0131/0111/45990070207</v>
      </c>
      <c r="AB413" s="55" t="s">
        <v>125</v>
      </c>
      <c r="AC413" s="136" t="s">
        <v>204</v>
      </c>
    </row>
    <row r="414" spans="2:29" s="28" customFormat="1" ht="71.5" customHeight="1" x14ac:dyDescent="0.2">
      <c r="B414" s="79">
        <v>20250406</v>
      </c>
      <c r="C414" s="51" t="s">
        <v>208</v>
      </c>
      <c r="D414" s="133" t="s">
        <v>162</v>
      </c>
      <c r="E414" s="52" t="s">
        <v>355</v>
      </c>
      <c r="F414" s="133" t="s">
        <v>740</v>
      </c>
      <c r="G414" s="133" t="s">
        <v>109</v>
      </c>
      <c r="H414" s="100">
        <v>43232505</v>
      </c>
      <c r="I414" s="134">
        <v>3</v>
      </c>
      <c r="J414" s="134">
        <v>9</v>
      </c>
      <c r="K414" s="54">
        <v>0</v>
      </c>
      <c r="L414" s="55">
        <v>200000000</v>
      </c>
      <c r="M414" s="133" t="s">
        <v>516</v>
      </c>
      <c r="N414" s="55" t="s">
        <v>95</v>
      </c>
      <c r="O414" s="52" t="s">
        <v>214</v>
      </c>
      <c r="P414" s="135" t="str">
        <f>IFERROR(VLOOKUP(C414,TD!$B$32:$F$36,2,0)," ")</f>
        <v>O230117</v>
      </c>
      <c r="Q414" s="135" t="str">
        <f>IFERROR(VLOOKUP(C414,TD!$B$32:$F$36,3,0)," ")</f>
        <v>4599</v>
      </c>
      <c r="R414" s="135">
        <f>IFERROR(VLOOKUP(C414,TD!$B$32:$F$36,4,0)," ")</f>
        <v>20240207</v>
      </c>
      <c r="S414" s="52" t="s">
        <v>179</v>
      </c>
      <c r="T414" s="135" t="str">
        <f>IFERROR(VLOOKUP(S414,TD!$J$33:$K$43,2,0)," ")</f>
        <v>Infraestructura Tecnológica   (Sistemas de Información y Tecnologia)</v>
      </c>
      <c r="U414" s="137" t="str">
        <f t="shared" si="24"/>
        <v>11-Infraestructura Tecnológica   (Sistemas de Información y Tecnologia)</v>
      </c>
      <c r="V414" s="52" t="s">
        <v>239</v>
      </c>
      <c r="W414" s="135" t="str">
        <f>IFERROR(VLOOKUP(V414,TD!$N$33:$O$45,2,0)," ")</f>
        <v>Servicios tecnológicos</v>
      </c>
      <c r="X414" s="137" t="str">
        <f t="shared" si="25"/>
        <v>007_Servicios tecnológicos</v>
      </c>
      <c r="Y414" s="137" t="str">
        <f t="shared" si="26"/>
        <v>11-Infraestructura Tecnológica   (Sistemas de Información y Tecnologia) 007_Servicios tecnológicos</v>
      </c>
      <c r="Z414" s="135" t="str">
        <f t="shared" si="27"/>
        <v>O23011745992024020711007</v>
      </c>
      <c r="AA414" s="135" t="str">
        <f>IFERROR(VLOOKUP(Y414,TD!$K$46:$L$64,2,0)," ")</f>
        <v>PM/0131/0111/45990070207</v>
      </c>
      <c r="AB414" s="55" t="s">
        <v>125</v>
      </c>
      <c r="AC414" s="136" t="s">
        <v>204</v>
      </c>
    </row>
    <row r="415" spans="2:29" s="28" customFormat="1" ht="71.5" customHeight="1" x14ac:dyDescent="0.2">
      <c r="B415" s="79">
        <v>20250407</v>
      </c>
      <c r="C415" s="51" t="s">
        <v>208</v>
      </c>
      <c r="D415" s="133" t="s">
        <v>162</v>
      </c>
      <c r="E415" s="52" t="s">
        <v>355</v>
      </c>
      <c r="F415" s="133" t="s">
        <v>741</v>
      </c>
      <c r="G415" s="133" t="s">
        <v>109</v>
      </c>
      <c r="H415" s="100">
        <v>43232505</v>
      </c>
      <c r="I415" s="134">
        <v>3</v>
      </c>
      <c r="J415" s="134">
        <v>9</v>
      </c>
      <c r="K415" s="54">
        <v>0</v>
      </c>
      <c r="L415" s="55">
        <v>326473093</v>
      </c>
      <c r="M415" s="133" t="s">
        <v>516</v>
      </c>
      <c r="N415" s="55" t="s">
        <v>95</v>
      </c>
      <c r="O415" s="52" t="s">
        <v>215</v>
      </c>
      <c r="P415" s="135" t="str">
        <f>IFERROR(VLOOKUP(C415,TD!$B$32:$F$36,2,0)," ")</f>
        <v>O230117</v>
      </c>
      <c r="Q415" s="135" t="str">
        <f>IFERROR(VLOOKUP(C415,TD!$B$32:$F$36,3,0)," ")</f>
        <v>4599</v>
      </c>
      <c r="R415" s="135">
        <f>IFERROR(VLOOKUP(C415,TD!$B$32:$F$36,4,0)," ")</f>
        <v>20240207</v>
      </c>
      <c r="S415" s="52" t="s">
        <v>179</v>
      </c>
      <c r="T415" s="135" t="str">
        <f>IFERROR(VLOOKUP(S415,TD!$J$33:$K$43,2,0)," ")</f>
        <v>Infraestructura Tecnológica   (Sistemas de Información y Tecnologia)</v>
      </c>
      <c r="U415" s="137" t="str">
        <f t="shared" si="24"/>
        <v>11-Infraestructura Tecnológica   (Sistemas de Información y Tecnologia)</v>
      </c>
      <c r="V415" s="52" t="s">
        <v>239</v>
      </c>
      <c r="W415" s="135" t="str">
        <f>IFERROR(VLOOKUP(V415,TD!$N$33:$O$45,2,0)," ")</f>
        <v>Servicios tecnológicos</v>
      </c>
      <c r="X415" s="137" t="str">
        <f t="shared" si="25"/>
        <v>007_Servicios tecnológicos</v>
      </c>
      <c r="Y415" s="137" t="str">
        <f t="shared" si="26"/>
        <v>11-Infraestructura Tecnológica   (Sistemas de Información y Tecnologia) 007_Servicios tecnológicos</v>
      </c>
      <c r="Z415" s="135" t="str">
        <f t="shared" si="27"/>
        <v>O23011745992024020711007</v>
      </c>
      <c r="AA415" s="135" t="str">
        <f>IFERROR(VLOOKUP(Y415,TD!$K$46:$L$64,2,0)," ")</f>
        <v>PM/0131/0111/45990070207</v>
      </c>
      <c r="AB415" s="55" t="s">
        <v>130</v>
      </c>
      <c r="AC415" s="136" t="s">
        <v>204</v>
      </c>
    </row>
    <row r="416" spans="2:29" s="28" customFormat="1" ht="71.5" customHeight="1" x14ac:dyDescent="0.2">
      <c r="B416" s="79">
        <v>20250408</v>
      </c>
      <c r="C416" s="51" t="s">
        <v>208</v>
      </c>
      <c r="D416" s="133" t="s">
        <v>162</v>
      </c>
      <c r="E416" s="52" t="s">
        <v>355</v>
      </c>
      <c r="F416" s="133" t="s">
        <v>742</v>
      </c>
      <c r="G416" s="133" t="s">
        <v>109</v>
      </c>
      <c r="H416" s="100">
        <v>81112100</v>
      </c>
      <c r="I416" s="134">
        <v>3</v>
      </c>
      <c r="J416" s="134">
        <v>9</v>
      </c>
      <c r="K416" s="54">
        <v>0</v>
      </c>
      <c r="L416" s="55">
        <v>80000000</v>
      </c>
      <c r="M416" s="133" t="s">
        <v>516</v>
      </c>
      <c r="N416" s="55" t="s">
        <v>95</v>
      </c>
      <c r="O416" s="52" t="s">
        <v>214</v>
      </c>
      <c r="P416" s="135" t="str">
        <f>IFERROR(VLOOKUP(C416,TD!$B$32:$F$36,2,0)," ")</f>
        <v>O230117</v>
      </c>
      <c r="Q416" s="135" t="str">
        <f>IFERROR(VLOOKUP(C416,TD!$B$32:$F$36,3,0)," ")</f>
        <v>4599</v>
      </c>
      <c r="R416" s="135">
        <f>IFERROR(VLOOKUP(C416,TD!$B$32:$F$36,4,0)," ")</f>
        <v>20240207</v>
      </c>
      <c r="S416" s="52" t="s">
        <v>179</v>
      </c>
      <c r="T416" s="135" t="str">
        <f>IFERROR(VLOOKUP(S416,TD!$J$33:$K$43,2,0)," ")</f>
        <v>Infraestructura Tecnológica   (Sistemas de Información y Tecnologia)</v>
      </c>
      <c r="U416" s="137" t="str">
        <f t="shared" si="24"/>
        <v>11-Infraestructura Tecnológica   (Sistemas de Información y Tecnologia)</v>
      </c>
      <c r="V416" s="52" t="s">
        <v>239</v>
      </c>
      <c r="W416" s="135" t="str">
        <f>IFERROR(VLOOKUP(V416,TD!$N$33:$O$45,2,0)," ")</f>
        <v>Servicios tecnológicos</v>
      </c>
      <c r="X416" s="137" t="str">
        <f t="shared" si="25"/>
        <v>007_Servicios tecnológicos</v>
      </c>
      <c r="Y416" s="137" t="str">
        <f t="shared" si="26"/>
        <v>11-Infraestructura Tecnológica   (Sistemas de Información y Tecnologia) 007_Servicios tecnológicos</v>
      </c>
      <c r="Z416" s="135" t="str">
        <f t="shared" si="27"/>
        <v>O23011745992024020711007</v>
      </c>
      <c r="AA416" s="135" t="str">
        <f>IFERROR(VLOOKUP(Y416,TD!$K$46:$L$64,2,0)," ")</f>
        <v>PM/0131/0111/45990070207</v>
      </c>
      <c r="AB416" s="55" t="s">
        <v>125</v>
      </c>
      <c r="AC416" s="136" t="s">
        <v>204</v>
      </c>
    </row>
    <row r="417" spans="2:29" s="28" customFormat="1" ht="71.5" customHeight="1" x14ac:dyDescent="0.2">
      <c r="B417" s="79">
        <v>20250409</v>
      </c>
      <c r="C417" s="51" t="s">
        <v>208</v>
      </c>
      <c r="D417" s="133" t="s">
        <v>162</v>
      </c>
      <c r="E417" s="52" t="s">
        <v>355</v>
      </c>
      <c r="F417" s="133" t="s">
        <v>743</v>
      </c>
      <c r="G417" s="133" t="s">
        <v>109</v>
      </c>
      <c r="H417" s="101">
        <v>43233700</v>
      </c>
      <c r="I417" s="134">
        <v>3</v>
      </c>
      <c r="J417" s="134">
        <v>9</v>
      </c>
      <c r="K417" s="54">
        <v>0</v>
      </c>
      <c r="L417" s="55">
        <v>400000000</v>
      </c>
      <c r="M417" s="133" t="s">
        <v>516</v>
      </c>
      <c r="N417" s="55" t="s">
        <v>95</v>
      </c>
      <c r="O417" s="52" t="s">
        <v>215</v>
      </c>
      <c r="P417" s="135" t="str">
        <f>IFERROR(VLOOKUP(C417,TD!$B$32:$F$36,2,0)," ")</f>
        <v>O230117</v>
      </c>
      <c r="Q417" s="135" t="str">
        <f>IFERROR(VLOOKUP(C417,TD!$B$32:$F$36,3,0)," ")</f>
        <v>4599</v>
      </c>
      <c r="R417" s="135">
        <f>IFERROR(VLOOKUP(C417,TD!$B$32:$F$36,4,0)," ")</f>
        <v>20240207</v>
      </c>
      <c r="S417" s="52" t="s">
        <v>179</v>
      </c>
      <c r="T417" s="135" t="str">
        <f>IFERROR(VLOOKUP(S417,TD!$J$33:$K$43,2,0)," ")</f>
        <v>Infraestructura Tecnológica   (Sistemas de Información y Tecnologia)</v>
      </c>
      <c r="U417" s="137" t="str">
        <f t="shared" si="24"/>
        <v>11-Infraestructura Tecnológica   (Sistemas de Información y Tecnologia)</v>
      </c>
      <c r="V417" s="52" t="s">
        <v>239</v>
      </c>
      <c r="W417" s="135" t="str">
        <f>IFERROR(VLOOKUP(V417,TD!$N$33:$O$45,2,0)," ")</f>
        <v>Servicios tecnológicos</v>
      </c>
      <c r="X417" s="137" t="str">
        <f t="shared" si="25"/>
        <v>007_Servicios tecnológicos</v>
      </c>
      <c r="Y417" s="137" t="str">
        <f t="shared" si="26"/>
        <v>11-Infraestructura Tecnológica   (Sistemas de Información y Tecnologia) 007_Servicios tecnológicos</v>
      </c>
      <c r="Z417" s="135" t="str">
        <f t="shared" si="27"/>
        <v>O23011745992024020711007</v>
      </c>
      <c r="AA417" s="135" t="str">
        <f>IFERROR(VLOOKUP(Y417,TD!$K$46:$L$64,2,0)," ")</f>
        <v>PM/0131/0111/45990070207</v>
      </c>
      <c r="AB417" s="55" t="s">
        <v>125</v>
      </c>
      <c r="AC417" s="136" t="s">
        <v>204</v>
      </c>
    </row>
    <row r="418" spans="2:29" s="28" customFormat="1" ht="71.5" customHeight="1" x14ac:dyDescent="0.2">
      <c r="B418" s="79">
        <v>20250411</v>
      </c>
      <c r="C418" s="51" t="s">
        <v>208</v>
      </c>
      <c r="D418" s="133" t="s">
        <v>166</v>
      </c>
      <c r="E418" s="52" t="s">
        <v>744</v>
      </c>
      <c r="F418" s="133" t="s">
        <v>745</v>
      </c>
      <c r="G418" s="133" t="s">
        <v>86</v>
      </c>
      <c r="H418" s="101" t="s">
        <v>746</v>
      </c>
      <c r="I418" s="134">
        <v>2</v>
      </c>
      <c r="J418" s="134">
        <v>0</v>
      </c>
      <c r="K418" s="54">
        <v>11</v>
      </c>
      <c r="L418" s="55">
        <v>400000000</v>
      </c>
      <c r="M418" s="133" t="s">
        <v>516</v>
      </c>
      <c r="N418" s="55" t="s">
        <v>814</v>
      </c>
      <c r="O418" s="52" t="s">
        <v>218</v>
      </c>
      <c r="P418" s="135" t="str">
        <f>IFERROR(VLOOKUP(C418,TD!$B$32:$F$36,2,0)," ")</f>
        <v>O230117</v>
      </c>
      <c r="Q418" s="135" t="str">
        <f>IFERROR(VLOOKUP(C418,TD!$B$32:$F$36,3,0)," ")</f>
        <v>4599</v>
      </c>
      <c r="R418" s="135">
        <f>IFERROR(VLOOKUP(C418,TD!$B$32:$F$36,4,0)," ")</f>
        <v>20240207</v>
      </c>
      <c r="S418" s="52" t="s">
        <v>185</v>
      </c>
      <c r="T418" s="135" t="str">
        <f>IFERROR(VLOOKUP(S418,TD!$J$33:$K$43,2,0)," ")</f>
        <v>Infraestructura física, mantenimiento y dotación (Sedes construidas, mantenidas reforzadas)</v>
      </c>
      <c r="U418" s="137" t="str">
        <f t="shared" si="24"/>
        <v>08-Infraestructura física, mantenimiento y dotación (Sedes construidas, mantenidas reforzadas)</v>
      </c>
      <c r="V418" s="52" t="s">
        <v>238</v>
      </c>
      <c r="W418" s="135" t="str">
        <f>IFERROR(VLOOKUP(V418,TD!$N$33:$O$45,2,0)," ")</f>
        <v>Sedes mantenidas</v>
      </c>
      <c r="X418" s="137" t="str">
        <f t="shared" si="25"/>
        <v>016_Sedes mantenidas</v>
      </c>
      <c r="Y418" s="137" t="str">
        <f t="shared" si="26"/>
        <v>08-Infraestructura física, mantenimiento y dotación (Sedes construidas, mantenidas reforzadas) 016_Sedes mantenidas</v>
      </c>
      <c r="Z418" s="135" t="str">
        <f t="shared" si="27"/>
        <v>O23011745992024020708016</v>
      </c>
      <c r="AA418" s="135" t="str">
        <f>IFERROR(VLOOKUP(Y418,TD!$K$46:$L$64,2,0)," ")</f>
        <v>PM/0131/0108/45990160207</v>
      </c>
      <c r="AB418" s="55" t="s">
        <v>896</v>
      </c>
      <c r="AC418" s="136" t="s">
        <v>204</v>
      </c>
    </row>
    <row r="419" spans="2:29" s="28" customFormat="1" ht="71.5" customHeight="1" x14ac:dyDescent="0.2">
      <c r="B419" s="79">
        <v>20250412</v>
      </c>
      <c r="C419" s="51" t="s">
        <v>208</v>
      </c>
      <c r="D419" s="133" t="s">
        <v>166</v>
      </c>
      <c r="E419" s="52" t="s">
        <v>744</v>
      </c>
      <c r="F419" s="133" t="s">
        <v>747</v>
      </c>
      <c r="G419" s="133" t="s">
        <v>156</v>
      </c>
      <c r="H419" s="100" t="s">
        <v>815</v>
      </c>
      <c r="I419" s="134">
        <v>2</v>
      </c>
      <c r="J419" s="134">
        <v>0</v>
      </c>
      <c r="K419" s="54">
        <v>11</v>
      </c>
      <c r="L419" s="55">
        <v>33534424</v>
      </c>
      <c r="M419" s="133" t="s">
        <v>516</v>
      </c>
      <c r="N419" s="55" t="s">
        <v>816</v>
      </c>
      <c r="O419" s="52" t="s">
        <v>219</v>
      </c>
      <c r="P419" s="135" t="str">
        <f>IFERROR(VLOOKUP(C419,TD!$B$32:$F$36,2,0)," ")</f>
        <v>O230117</v>
      </c>
      <c r="Q419" s="135" t="str">
        <f>IFERROR(VLOOKUP(C419,TD!$B$32:$F$36,3,0)," ")</f>
        <v>4599</v>
      </c>
      <c r="R419" s="135">
        <f>IFERROR(VLOOKUP(C419,TD!$B$32:$F$36,4,0)," ")</f>
        <v>20240207</v>
      </c>
      <c r="S419" s="52" t="s">
        <v>185</v>
      </c>
      <c r="T419" s="135" t="str">
        <f>IFERROR(VLOOKUP(S419,TD!$J$33:$K$43,2,0)," ")</f>
        <v>Infraestructura física, mantenimiento y dotación (Sedes construidas, mantenidas reforzadas)</v>
      </c>
      <c r="U419" s="137" t="str">
        <f t="shared" si="24"/>
        <v>08-Infraestructura física, mantenimiento y dotación (Sedes construidas, mantenidas reforzadas)</v>
      </c>
      <c r="V419" s="52" t="s">
        <v>238</v>
      </c>
      <c r="W419" s="135" t="str">
        <f>IFERROR(VLOOKUP(V419,TD!$N$33:$O$45,2,0)," ")</f>
        <v>Sedes mantenidas</v>
      </c>
      <c r="X419" s="137" t="str">
        <f t="shared" si="25"/>
        <v>016_Sedes mantenidas</v>
      </c>
      <c r="Y419" s="137" t="str">
        <f t="shared" si="26"/>
        <v>08-Infraestructura física, mantenimiento y dotación (Sedes construidas, mantenidas reforzadas) 016_Sedes mantenidas</v>
      </c>
      <c r="Z419" s="135" t="str">
        <f t="shared" si="27"/>
        <v>O23011745992024020708016</v>
      </c>
      <c r="AA419" s="135" t="str">
        <f>IFERROR(VLOOKUP(Y419,TD!$K$46:$L$64,2,0)," ")</f>
        <v>PM/0131/0108/45990160207</v>
      </c>
      <c r="AB419" s="55" t="s">
        <v>897</v>
      </c>
      <c r="AC419" s="136" t="s">
        <v>204</v>
      </c>
    </row>
    <row r="420" spans="2:29" s="28" customFormat="1" ht="71.5" customHeight="1" x14ac:dyDescent="0.2">
      <c r="B420" s="79">
        <v>20250413</v>
      </c>
      <c r="C420" s="51" t="s">
        <v>208</v>
      </c>
      <c r="D420" s="133" t="s">
        <v>166</v>
      </c>
      <c r="E420" s="52" t="s">
        <v>744</v>
      </c>
      <c r="F420" s="133" t="s">
        <v>748</v>
      </c>
      <c r="G420" s="133" t="s">
        <v>155</v>
      </c>
      <c r="H420" s="100" t="s">
        <v>815</v>
      </c>
      <c r="I420" s="134">
        <v>2</v>
      </c>
      <c r="J420" s="134">
        <v>0</v>
      </c>
      <c r="K420" s="54">
        <v>11</v>
      </c>
      <c r="L420" s="55">
        <v>99918896</v>
      </c>
      <c r="M420" s="133" t="s">
        <v>516</v>
      </c>
      <c r="N420" s="55" t="s">
        <v>816</v>
      </c>
      <c r="O420" s="52" t="s">
        <v>219</v>
      </c>
      <c r="P420" s="135" t="str">
        <f>IFERROR(VLOOKUP(C420,TD!$B$32:$F$36,2,0)," ")</f>
        <v>O230117</v>
      </c>
      <c r="Q420" s="135" t="str">
        <f>IFERROR(VLOOKUP(C420,TD!$B$32:$F$36,3,0)," ")</f>
        <v>4599</v>
      </c>
      <c r="R420" s="135">
        <f>IFERROR(VLOOKUP(C420,TD!$B$32:$F$36,4,0)," ")</f>
        <v>20240207</v>
      </c>
      <c r="S420" s="52" t="s">
        <v>185</v>
      </c>
      <c r="T420" s="135" t="str">
        <f>IFERROR(VLOOKUP(S420,TD!$J$33:$K$43,2,0)," ")</f>
        <v>Infraestructura física, mantenimiento y dotación (Sedes construidas, mantenidas reforzadas)</v>
      </c>
      <c r="U420" s="137" t="str">
        <f t="shared" si="24"/>
        <v>08-Infraestructura física, mantenimiento y dotación (Sedes construidas, mantenidas reforzadas)</v>
      </c>
      <c r="V420" s="52" t="s">
        <v>238</v>
      </c>
      <c r="W420" s="135" t="str">
        <f>IFERROR(VLOOKUP(V420,TD!$N$33:$O$45,2,0)," ")</f>
        <v>Sedes mantenidas</v>
      </c>
      <c r="X420" s="137" t="str">
        <f t="shared" si="25"/>
        <v>016_Sedes mantenidas</v>
      </c>
      <c r="Y420" s="137" t="str">
        <f t="shared" si="26"/>
        <v>08-Infraestructura física, mantenimiento y dotación (Sedes construidas, mantenidas reforzadas) 016_Sedes mantenidas</v>
      </c>
      <c r="Z420" s="135" t="str">
        <f t="shared" si="27"/>
        <v>O23011745992024020708016</v>
      </c>
      <c r="AA420" s="135" t="str">
        <f>IFERROR(VLOOKUP(Y420,TD!$K$46:$L$64,2,0)," ")</f>
        <v>PM/0131/0108/45990160207</v>
      </c>
      <c r="AB420" s="55" t="s">
        <v>897</v>
      </c>
      <c r="AC420" s="136" t="s">
        <v>204</v>
      </c>
    </row>
    <row r="421" spans="2:29" s="28" customFormat="1" ht="71.5" customHeight="1" x14ac:dyDescent="0.2">
      <c r="B421" s="79">
        <v>20250414</v>
      </c>
      <c r="C421" s="51" t="s">
        <v>208</v>
      </c>
      <c r="D421" s="133" t="s">
        <v>166</v>
      </c>
      <c r="E421" s="52" t="s">
        <v>744</v>
      </c>
      <c r="F421" s="133" t="s">
        <v>747</v>
      </c>
      <c r="G421" s="133" t="s">
        <v>156</v>
      </c>
      <c r="H421" s="100" t="s">
        <v>815</v>
      </c>
      <c r="I421" s="134">
        <v>2</v>
      </c>
      <c r="J421" s="134">
        <v>0</v>
      </c>
      <c r="K421" s="54">
        <v>11</v>
      </c>
      <c r="L421" s="55">
        <v>33534424</v>
      </c>
      <c r="M421" s="133" t="s">
        <v>516</v>
      </c>
      <c r="N421" s="55" t="s">
        <v>816</v>
      </c>
      <c r="O421" s="52" t="s">
        <v>219</v>
      </c>
      <c r="P421" s="135" t="str">
        <f>IFERROR(VLOOKUP(C421,TD!$B$32:$F$36,2,0)," ")</f>
        <v>O230117</v>
      </c>
      <c r="Q421" s="135" t="str">
        <f>IFERROR(VLOOKUP(C421,TD!$B$32:$F$36,3,0)," ")</f>
        <v>4599</v>
      </c>
      <c r="R421" s="135">
        <f>IFERROR(VLOOKUP(C421,TD!$B$32:$F$36,4,0)," ")</f>
        <v>20240207</v>
      </c>
      <c r="S421" s="52" t="s">
        <v>185</v>
      </c>
      <c r="T421" s="135" t="str">
        <f>IFERROR(VLOOKUP(S421,TD!$J$33:$K$43,2,0)," ")</f>
        <v>Infraestructura física, mantenimiento y dotación (Sedes construidas, mantenidas reforzadas)</v>
      </c>
      <c r="U421" s="137" t="str">
        <f t="shared" si="24"/>
        <v>08-Infraestructura física, mantenimiento y dotación (Sedes construidas, mantenidas reforzadas)</v>
      </c>
      <c r="V421" s="52" t="s">
        <v>238</v>
      </c>
      <c r="W421" s="135" t="str">
        <f>IFERROR(VLOOKUP(V421,TD!$N$33:$O$45,2,0)," ")</f>
        <v>Sedes mantenidas</v>
      </c>
      <c r="X421" s="137" t="str">
        <f t="shared" si="25"/>
        <v>016_Sedes mantenidas</v>
      </c>
      <c r="Y421" s="137" t="str">
        <f t="shared" si="26"/>
        <v>08-Infraestructura física, mantenimiento y dotación (Sedes construidas, mantenidas reforzadas) 016_Sedes mantenidas</v>
      </c>
      <c r="Z421" s="135" t="str">
        <f t="shared" si="27"/>
        <v>O23011745992024020708016</v>
      </c>
      <c r="AA421" s="135" t="str">
        <f>IFERROR(VLOOKUP(Y421,TD!$K$46:$L$64,2,0)," ")</f>
        <v>PM/0131/0108/45990160207</v>
      </c>
      <c r="AB421" s="55" t="s">
        <v>897</v>
      </c>
      <c r="AC421" s="136" t="s">
        <v>204</v>
      </c>
    </row>
    <row r="422" spans="2:29" s="28" customFormat="1" ht="71.5" customHeight="1" x14ac:dyDescent="0.2">
      <c r="B422" s="79">
        <v>20250415</v>
      </c>
      <c r="C422" s="51" t="s">
        <v>208</v>
      </c>
      <c r="D422" s="133" t="s">
        <v>166</v>
      </c>
      <c r="E422" s="52" t="s">
        <v>744</v>
      </c>
      <c r="F422" s="133" t="s">
        <v>747</v>
      </c>
      <c r="G422" s="133" t="s">
        <v>156</v>
      </c>
      <c r="H422" s="100" t="s">
        <v>815</v>
      </c>
      <c r="I422" s="134">
        <v>2</v>
      </c>
      <c r="J422" s="134">
        <v>0</v>
      </c>
      <c r="K422" s="54">
        <v>11</v>
      </c>
      <c r="L422" s="55">
        <v>33534424</v>
      </c>
      <c r="M422" s="133" t="s">
        <v>516</v>
      </c>
      <c r="N422" s="55" t="s">
        <v>816</v>
      </c>
      <c r="O422" s="52" t="s">
        <v>219</v>
      </c>
      <c r="P422" s="135" t="str">
        <f>IFERROR(VLOOKUP(C422,TD!$B$32:$F$36,2,0)," ")</f>
        <v>O230117</v>
      </c>
      <c r="Q422" s="135" t="str">
        <f>IFERROR(VLOOKUP(C422,TD!$B$32:$F$36,3,0)," ")</f>
        <v>4599</v>
      </c>
      <c r="R422" s="135">
        <f>IFERROR(VLOOKUP(C422,TD!$B$32:$F$36,4,0)," ")</f>
        <v>20240207</v>
      </c>
      <c r="S422" s="52" t="s">
        <v>185</v>
      </c>
      <c r="T422" s="135" t="str">
        <f>IFERROR(VLOOKUP(S422,TD!$J$33:$K$43,2,0)," ")</f>
        <v>Infraestructura física, mantenimiento y dotación (Sedes construidas, mantenidas reforzadas)</v>
      </c>
      <c r="U422" s="137" t="str">
        <f t="shared" si="24"/>
        <v>08-Infraestructura física, mantenimiento y dotación (Sedes construidas, mantenidas reforzadas)</v>
      </c>
      <c r="V422" s="52" t="s">
        <v>238</v>
      </c>
      <c r="W422" s="135" t="str">
        <f>IFERROR(VLOOKUP(V422,TD!$N$33:$O$45,2,0)," ")</f>
        <v>Sedes mantenidas</v>
      </c>
      <c r="X422" s="137" t="str">
        <f t="shared" si="25"/>
        <v>016_Sedes mantenidas</v>
      </c>
      <c r="Y422" s="137" t="str">
        <f t="shared" si="26"/>
        <v>08-Infraestructura física, mantenimiento y dotación (Sedes construidas, mantenidas reforzadas) 016_Sedes mantenidas</v>
      </c>
      <c r="Z422" s="135" t="str">
        <f t="shared" si="27"/>
        <v>O23011745992024020708016</v>
      </c>
      <c r="AA422" s="135" t="str">
        <f>IFERROR(VLOOKUP(Y422,TD!$K$46:$L$64,2,0)," ")</f>
        <v>PM/0131/0108/45990160207</v>
      </c>
      <c r="AB422" s="55" t="s">
        <v>897</v>
      </c>
      <c r="AC422" s="136" t="s">
        <v>204</v>
      </c>
    </row>
    <row r="423" spans="2:29" s="28" customFormat="1" ht="71.5" customHeight="1" x14ac:dyDescent="0.2">
      <c r="B423" s="79">
        <v>20250416</v>
      </c>
      <c r="C423" s="51" t="s">
        <v>208</v>
      </c>
      <c r="D423" s="133" t="s">
        <v>166</v>
      </c>
      <c r="E423" s="52" t="s">
        <v>744</v>
      </c>
      <c r="F423" s="133" t="s">
        <v>747</v>
      </c>
      <c r="G423" s="133" t="s">
        <v>156</v>
      </c>
      <c r="H423" s="100" t="s">
        <v>815</v>
      </c>
      <c r="I423" s="134">
        <v>2</v>
      </c>
      <c r="J423" s="134">
        <v>0</v>
      </c>
      <c r="K423" s="54">
        <v>11</v>
      </c>
      <c r="L423" s="55">
        <v>33534424</v>
      </c>
      <c r="M423" s="133" t="s">
        <v>516</v>
      </c>
      <c r="N423" s="55" t="s">
        <v>816</v>
      </c>
      <c r="O423" s="52" t="s">
        <v>219</v>
      </c>
      <c r="P423" s="135" t="str">
        <f>IFERROR(VLOOKUP(C423,TD!$B$32:$F$36,2,0)," ")</f>
        <v>O230117</v>
      </c>
      <c r="Q423" s="135" t="str">
        <f>IFERROR(VLOOKUP(C423,TD!$B$32:$F$36,3,0)," ")</f>
        <v>4599</v>
      </c>
      <c r="R423" s="135">
        <f>IFERROR(VLOOKUP(C423,TD!$B$32:$F$36,4,0)," ")</f>
        <v>20240207</v>
      </c>
      <c r="S423" s="52" t="s">
        <v>185</v>
      </c>
      <c r="T423" s="135" t="str">
        <f>IFERROR(VLOOKUP(S423,TD!$J$33:$K$43,2,0)," ")</f>
        <v>Infraestructura física, mantenimiento y dotación (Sedes construidas, mantenidas reforzadas)</v>
      </c>
      <c r="U423" s="137" t="str">
        <f t="shared" si="24"/>
        <v>08-Infraestructura física, mantenimiento y dotación (Sedes construidas, mantenidas reforzadas)</v>
      </c>
      <c r="V423" s="52" t="s">
        <v>238</v>
      </c>
      <c r="W423" s="135" t="str">
        <f>IFERROR(VLOOKUP(V423,TD!$N$33:$O$45,2,0)," ")</f>
        <v>Sedes mantenidas</v>
      </c>
      <c r="X423" s="137" t="str">
        <f t="shared" si="25"/>
        <v>016_Sedes mantenidas</v>
      </c>
      <c r="Y423" s="137" t="str">
        <f t="shared" si="26"/>
        <v>08-Infraestructura física, mantenimiento y dotación (Sedes construidas, mantenidas reforzadas) 016_Sedes mantenidas</v>
      </c>
      <c r="Z423" s="135" t="str">
        <f t="shared" si="27"/>
        <v>O23011745992024020708016</v>
      </c>
      <c r="AA423" s="135" t="str">
        <f>IFERROR(VLOOKUP(Y423,TD!$K$46:$L$64,2,0)," ")</f>
        <v>PM/0131/0108/45990160207</v>
      </c>
      <c r="AB423" s="55" t="s">
        <v>897</v>
      </c>
      <c r="AC423" s="136" t="s">
        <v>204</v>
      </c>
    </row>
    <row r="424" spans="2:29" s="28" customFormat="1" ht="71.5" customHeight="1" x14ac:dyDescent="0.2">
      <c r="B424" s="79">
        <v>20250417</v>
      </c>
      <c r="C424" s="51" t="s">
        <v>208</v>
      </c>
      <c r="D424" s="133" t="s">
        <v>166</v>
      </c>
      <c r="E424" s="52" t="s">
        <v>744</v>
      </c>
      <c r="F424" s="133" t="s">
        <v>747</v>
      </c>
      <c r="G424" s="133" t="s">
        <v>156</v>
      </c>
      <c r="H424" s="100" t="s">
        <v>815</v>
      </c>
      <c r="I424" s="134">
        <v>2</v>
      </c>
      <c r="J424" s="134">
        <v>0</v>
      </c>
      <c r="K424" s="54">
        <v>11</v>
      </c>
      <c r="L424" s="55">
        <v>33534424</v>
      </c>
      <c r="M424" s="133" t="s">
        <v>516</v>
      </c>
      <c r="N424" s="55" t="s">
        <v>816</v>
      </c>
      <c r="O424" s="52" t="s">
        <v>219</v>
      </c>
      <c r="P424" s="135" t="str">
        <f>IFERROR(VLOOKUP(C424,TD!$B$32:$F$36,2,0)," ")</f>
        <v>O230117</v>
      </c>
      <c r="Q424" s="135" t="str">
        <f>IFERROR(VLOOKUP(C424,TD!$B$32:$F$36,3,0)," ")</f>
        <v>4599</v>
      </c>
      <c r="R424" s="135">
        <f>IFERROR(VLOOKUP(C424,TD!$B$32:$F$36,4,0)," ")</f>
        <v>20240207</v>
      </c>
      <c r="S424" s="52" t="s">
        <v>185</v>
      </c>
      <c r="T424" s="135" t="str">
        <f>IFERROR(VLOOKUP(S424,TD!$J$33:$K$43,2,0)," ")</f>
        <v>Infraestructura física, mantenimiento y dotación (Sedes construidas, mantenidas reforzadas)</v>
      </c>
      <c r="U424" s="137" t="str">
        <f t="shared" si="24"/>
        <v>08-Infraestructura física, mantenimiento y dotación (Sedes construidas, mantenidas reforzadas)</v>
      </c>
      <c r="V424" s="52" t="s">
        <v>238</v>
      </c>
      <c r="W424" s="135" t="str">
        <f>IFERROR(VLOOKUP(V424,TD!$N$33:$O$45,2,0)," ")</f>
        <v>Sedes mantenidas</v>
      </c>
      <c r="X424" s="137" t="str">
        <f t="shared" si="25"/>
        <v>016_Sedes mantenidas</v>
      </c>
      <c r="Y424" s="137" t="str">
        <f t="shared" si="26"/>
        <v>08-Infraestructura física, mantenimiento y dotación (Sedes construidas, mantenidas reforzadas) 016_Sedes mantenidas</v>
      </c>
      <c r="Z424" s="135" t="str">
        <f t="shared" si="27"/>
        <v>O23011745992024020708016</v>
      </c>
      <c r="AA424" s="135" t="str">
        <f>IFERROR(VLOOKUP(Y424,TD!$K$46:$L$64,2,0)," ")</f>
        <v>PM/0131/0108/45990160207</v>
      </c>
      <c r="AB424" s="55" t="s">
        <v>897</v>
      </c>
      <c r="AC424" s="136" t="s">
        <v>204</v>
      </c>
    </row>
    <row r="425" spans="2:29" s="28" customFormat="1" ht="71.5" customHeight="1" x14ac:dyDescent="0.2">
      <c r="B425" s="79">
        <v>20250418</v>
      </c>
      <c r="C425" s="51" t="s">
        <v>208</v>
      </c>
      <c r="D425" s="133" t="s">
        <v>166</v>
      </c>
      <c r="E425" s="52" t="s">
        <v>744</v>
      </c>
      <c r="F425" s="133" t="s">
        <v>747</v>
      </c>
      <c r="G425" s="133" t="s">
        <v>156</v>
      </c>
      <c r="H425" s="100" t="s">
        <v>815</v>
      </c>
      <c r="I425" s="134">
        <v>2</v>
      </c>
      <c r="J425" s="134">
        <v>0</v>
      </c>
      <c r="K425" s="54">
        <v>11</v>
      </c>
      <c r="L425" s="55">
        <v>33534424</v>
      </c>
      <c r="M425" s="133" t="s">
        <v>516</v>
      </c>
      <c r="N425" s="55" t="s">
        <v>816</v>
      </c>
      <c r="O425" s="52" t="s">
        <v>219</v>
      </c>
      <c r="P425" s="135" t="str">
        <f>IFERROR(VLOOKUP(C425,TD!$B$32:$F$36,2,0)," ")</f>
        <v>O230117</v>
      </c>
      <c r="Q425" s="135" t="str">
        <f>IFERROR(VLOOKUP(C425,TD!$B$32:$F$36,3,0)," ")</f>
        <v>4599</v>
      </c>
      <c r="R425" s="135">
        <f>IFERROR(VLOOKUP(C425,TD!$B$32:$F$36,4,0)," ")</f>
        <v>20240207</v>
      </c>
      <c r="S425" s="52" t="s">
        <v>185</v>
      </c>
      <c r="T425" s="135" t="str">
        <f>IFERROR(VLOOKUP(S425,TD!$J$33:$K$43,2,0)," ")</f>
        <v>Infraestructura física, mantenimiento y dotación (Sedes construidas, mantenidas reforzadas)</v>
      </c>
      <c r="U425" s="137" t="str">
        <f t="shared" si="24"/>
        <v>08-Infraestructura física, mantenimiento y dotación (Sedes construidas, mantenidas reforzadas)</v>
      </c>
      <c r="V425" s="52" t="s">
        <v>238</v>
      </c>
      <c r="W425" s="135" t="str">
        <f>IFERROR(VLOOKUP(V425,TD!$N$33:$O$45,2,0)," ")</f>
        <v>Sedes mantenidas</v>
      </c>
      <c r="X425" s="137" t="str">
        <f t="shared" si="25"/>
        <v>016_Sedes mantenidas</v>
      </c>
      <c r="Y425" s="137" t="str">
        <f t="shared" si="26"/>
        <v>08-Infraestructura física, mantenimiento y dotación (Sedes construidas, mantenidas reforzadas) 016_Sedes mantenidas</v>
      </c>
      <c r="Z425" s="135" t="str">
        <f t="shared" si="27"/>
        <v>O23011745992024020708016</v>
      </c>
      <c r="AA425" s="135" t="str">
        <f>IFERROR(VLOOKUP(Y425,TD!$K$46:$L$64,2,0)," ")</f>
        <v>PM/0131/0108/45990160207</v>
      </c>
      <c r="AB425" s="55" t="s">
        <v>897</v>
      </c>
      <c r="AC425" s="136" t="s">
        <v>204</v>
      </c>
    </row>
    <row r="426" spans="2:29" s="28" customFormat="1" ht="71.5" customHeight="1" x14ac:dyDescent="0.2">
      <c r="B426" s="79">
        <v>20250419</v>
      </c>
      <c r="C426" s="51" t="s">
        <v>208</v>
      </c>
      <c r="D426" s="133" t="s">
        <v>166</v>
      </c>
      <c r="E426" s="52" t="s">
        <v>744</v>
      </c>
      <c r="F426" s="133" t="s">
        <v>747</v>
      </c>
      <c r="G426" s="133" t="s">
        <v>156</v>
      </c>
      <c r="H426" s="100" t="s">
        <v>815</v>
      </c>
      <c r="I426" s="134">
        <v>2</v>
      </c>
      <c r="J426" s="134">
        <v>0</v>
      </c>
      <c r="K426" s="54">
        <v>11</v>
      </c>
      <c r="L426" s="55">
        <v>33534424</v>
      </c>
      <c r="M426" s="133" t="s">
        <v>516</v>
      </c>
      <c r="N426" s="55" t="s">
        <v>816</v>
      </c>
      <c r="O426" s="52" t="s">
        <v>219</v>
      </c>
      <c r="P426" s="135" t="str">
        <f>IFERROR(VLOOKUP(C426,TD!$B$32:$F$36,2,0)," ")</f>
        <v>O230117</v>
      </c>
      <c r="Q426" s="135" t="str">
        <f>IFERROR(VLOOKUP(C426,TD!$B$32:$F$36,3,0)," ")</f>
        <v>4599</v>
      </c>
      <c r="R426" s="135">
        <f>IFERROR(VLOOKUP(C426,TD!$B$32:$F$36,4,0)," ")</f>
        <v>20240207</v>
      </c>
      <c r="S426" s="52" t="s">
        <v>185</v>
      </c>
      <c r="T426" s="135" t="str">
        <f>IFERROR(VLOOKUP(S426,TD!$J$33:$K$43,2,0)," ")</f>
        <v>Infraestructura física, mantenimiento y dotación (Sedes construidas, mantenidas reforzadas)</v>
      </c>
      <c r="U426" s="137" t="str">
        <f t="shared" si="24"/>
        <v>08-Infraestructura física, mantenimiento y dotación (Sedes construidas, mantenidas reforzadas)</v>
      </c>
      <c r="V426" s="52" t="s">
        <v>238</v>
      </c>
      <c r="W426" s="135" t="str">
        <f>IFERROR(VLOOKUP(V426,TD!$N$33:$O$45,2,0)," ")</f>
        <v>Sedes mantenidas</v>
      </c>
      <c r="X426" s="137" t="str">
        <f t="shared" si="25"/>
        <v>016_Sedes mantenidas</v>
      </c>
      <c r="Y426" s="137" t="str">
        <f t="shared" si="26"/>
        <v>08-Infraestructura física, mantenimiento y dotación (Sedes construidas, mantenidas reforzadas) 016_Sedes mantenidas</v>
      </c>
      <c r="Z426" s="135" t="str">
        <f t="shared" si="27"/>
        <v>O23011745992024020708016</v>
      </c>
      <c r="AA426" s="135" t="str">
        <f>IFERROR(VLOOKUP(Y426,TD!$K$46:$L$64,2,0)," ")</f>
        <v>PM/0131/0108/45990160207</v>
      </c>
      <c r="AB426" s="55" t="s">
        <v>897</v>
      </c>
      <c r="AC426" s="136" t="s">
        <v>204</v>
      </c>
    </row>
    <row r="427" spans="2:29" s="28" customFormat="1" ht="71.5" customHeight="1" x14ac:dyDescent="0.2">
      <c r="B427" s="79">
        <v>20250420</v>
      </c>
      <c r="C427" s="51" t="s">
        <v>208</v>
      </c>
      <c r="D427" s="133" t="s">
        <v>166</v>
      </c>
      <c r="E427" s="52" t="s">
        <v>744</v>
      </c>
      <c r="F427" s="133" t="s">
        <v>747</v>
      </c>
      <c r="G427" s="133" t="s">
        <v>156</v>
      </c>
      <c r="H427" s="100" t="s">
        <v>815</v>
      </c>
      <c r="I427" s="134">
        <v>2</v>
      </c>
      <c r="J427" s="134">
        <v>0</v>
      </c>
      <c r="K427" s="54">
        <v>11</v>
      </c>
      <c r="L427" s="55">
        <v>33534424</v>
      </c>
      <c r="M427" s="133" t="s">
        <v>516</v>
      </c>
      <c r="N427" s="55" t="s">
        <v>816</v>
      </c>
      <c r="O427" s="52" t="s">
        <v>219</v>
      </c>
      <c r="P427" s="135" t="str">
        <f>IFERROR(VLOOKUP(C427,TD!$B$32:$F$36,2,0)," ")</f>
        <v>O230117</v>
      </c>
      <c r="Q427" s="135" t="str">
        <f>IFERROR(VLOOKUP(C427,TD!$B$32:$F$36,3,0)," ")</f>
        <v>4599</v>
      </c>
      <c r="R427" s="135">
        <f>IFERROR(VLOOKUP(C427,TD!$B$32:$F$36,4,0)," ")</f>
        <v>20240207</v>
      </c>
      <c r="S427" s="52" t="s">
        <v>185</v>
      </c>
      <c r="T427" s="135" t="str">
        <f>IFERROR(VLOOKUP(S427,TD!$J$33:$K$43,2,0)," ")</f>
        <v>Infraestructura física, mantenimiento y dotación (Sedes construidas, mantenidas reforzadas)</v>
      </c>
      <c r="U427" s="137" t="str">
        <f t="shared" si="24"/>
        <v>08-Infraestructura física, mantenimiento y dotación (Sedes construidas, mantenidas reforzadas)</v>
      </c>
      <c r="V427" s="52" t="s">
        <v>238</v>
      </c>
      <c r="W427" s="135" t="str">
        <f>IFERROR(VLOOKUP(V427,TD!$N$33:$O$45,2,0)," ")</f>
        <v>Sedes mantenidas</v>
      </c>
      <c r="X427" s="137" t="str">
        <f t="shared" si="25"/>
        <v>016_Sedes mantenidas</v>
      </c>
      <c r="Y427" s="137" t="str">
        <f t="shared" si="26"/>
        <v>08-Infraestructura física, mantenimiento y dotación (Sedes construidas, mantenidas reforzadas) 016_Sedes mantenidas</v>
      </c>
      <c r="Z427" s="135" t="str">
        <f t="shared" si="27"/>
        <v>O23011745992024020708016</v>
      </c>
      <c r="AA427" s="135" t="str">
        <f>IFERROR(VLOOKUP(Y427,TD!$K$46:$L$64,2,0)," ")</f>
        <v>PM/0131/0108/45990160207</v>
      </c>
      <c r="AB427" s="55" t="s">
        <v>897</v>
      </c>
      <c r="AC427" s="136" t="s">
        <v>204</v>
      </c>
    </row>
    <row r="428" spans="2:29" s="28" customFormat="1" ht="71.5" customHeight="1" x14ac:dyDescent="0.2">
      <c r="B428" s="79">
        <v>20250421</v>
      </c>
      <c r="C428" s="51" t="s">
        <v>208</v>
      </c>
      <c r="D428" s="133" t="s">
        <v>166</v>
      </c>
      <c r="E428" s="52" t="s">
        <v>744</v>
      </c>
      <c r="F428" s="133" t="s">
        <v>747</v>
      </c>
      <c r="G428" s="133" t="s">
        <v>156</v>
      </c>
      <c r="H428" s="100" t="s">
        <v>815</v>
      </c>
      <c r="I428" s="134">
        <v>2</v>
      </c>
      <c r="J428" s="134">
        <v>0</v>
      </c>
      <c r="K428" s="54">
        <v>11</v>
      </c>
      <c r="L428" s="55">
        <v>33534424</v>
      </c>
      <c r="M428" s="133" t="s">
        <v>516</v>
      </c>
      <c r="N428" s="55" t="s">
        <v>816</v>
      </c>
      <c r="O428" s="52" t="s">
        <v>219</v>
      </c>
      <c r="P428" s="135" t="str">
        <f>IFERROR(VLOOKUP(C428,TD!$B$32:$F$36,2,0)," ")</f>
        <v>O230117</v>
      </c>
      <c r="Q428" s="135" t="str">
        <f>IFERROR(VLOOKUP(C428,TD!$B$32:$F$36,3,0)," ")</f>
        <v>4599</v>
      </c>
      <c r="R428" s="135">
        <f>IFERROR(VLOOKUP(C428,TD!$B$32:$F$36,4,0)," ")</f>
        <v>20240207</v>
      </c>
      <c r="S428" s="52" t="s">
        <v>185</v>
      </c>
      <c r="T428" s="135" t="str">
        <f>IFERROR(VLOOKUP(S428,TD!$J$33:$K$43,2,0)," ")</f>
        <v>Infraestructura física, mantenimiento y dotación (Sedes construidas, mantenidas reforzadas)</v>
      </c>
      <c r="U428" s="137" t="str">
        <f t="shared" si="24"/>
        <v>08-Infraestructura física, mantenimiento y dotación (Sedes construidas, mantenidas reforzadas)</v>
      </c>
      <c r="V428" s="52" t="s">
        <v>238</v>
      </c>
      <c r="W428" s="135" t="str">
        <f>IFERROR(VLOOKUP(V428,TD!$N$33:$O$45,2,0)," ")</f>
        <v>Sedes mantenidas</v>
      </c>
      <c r="X428" s="137" t="str">
        <f t="shared" si="25"/>
        <v>016_Sedes mantenidas</v>
      </c>
      <c r="Y428" s="137" t="str">
        <f t="shared" si="26"/>
        <v>08-Infraestructura física, mantenimiento y dotación (Sedes construidas, mantenidas reforzadas) 016_Sedes mantenidas</v>
      </c>
      <c r="Z428" s="135" t="str">
        <f t="shared" si="27"/>
        <v>O23011745992024020708016</v>
      </c>
      <c r="AA428" s="135" t="str">
        <f>IFERROR(VLOOKUP(Y428,TD!$K$46:$L$64,2,0)," ")</f>
        <v>PM/0131/0108/45990160207</v>
      </c>
      <c r="AB428" s="55" t="s">
        <v>897</v>
      </c>
      <c r="AC428" s="136" t="s">
        <v>204</v>
      </c>
    </row>
    <row r="429" spans="2:29" s="28" customFormat="1" ht="71.5" customHeight="1" x14ac:dyDescent="0.2">
      <c r="B429" s="79">
        <v>20250422</v>
      </c>
      <c r="C429" s="51" t="s">
        <v>208</v>
      </c>
      <c r="D429" s="133" t="s">
        <v>166</v>
      </c>
      <c r="E429" s="52" t="s">
        <v>744</v>
      </c>
      <c r="F429" s="133" t="s">
        <v>747</v>
      </c>
      <c r="G429" s="133" t="s">
        <v>156</v>
      </c>
      <c r="H429" s="100" t="s">
        <v>815</v>
      </c>
      <c r="I429" s="134">
        <v>2</v>
      </c>
      <c r="J429" s="134">
        <v>0</v>
      </c>
      <c r="K429" s="54">
        <v>11</v>
      </c>
      <c r="L429" s="55">
        <v>33534424</v>
      </c>
      <c r="M429" s="133" t="s">
        <v>516</v>
      </c>
      <c r="N429" s="55" t="s">
        <v>816</v>
      </c>
      <c r="O429" s="52" t="s">
        <v>219</v>
      </c>
      <c r="P429" s="135" t="str">
        <f>IFERROR(VLOOKUP(C429,TD!$B$32:$F$36,2,0)," ")</f>
        <v>O230117</v>
      </c>
      <c r="Q429" s="135" t="str">
        <f>IFERROR(VLOOKUP(C429,TD!$B$32:$F$36,3,0)," ")</f>
        <v>4599</v>
      </c>
      <c r="R429" s="135">
        <f>IFERROR(VLOOKUP(C429,TD!$B$32:$F$36,4,0)," ")</f>
        <v>20240207</v>
      </c>
      <c r="S429" s="52" t="s">
        <v>185</v>
      </c>
      <c r="T429" s="135" t="str">
        <f>IFERROR(VLOOKUP(S429,TD!$J$33:$K$43,2,0)," ")</f>
        <v>Infraestructura física, mantenimiento y dotación (Sedes construidas, mantenidas reforzadas)</v>
      </c>
      <c r="U429" s="137" t="str">
        <f t="shared" si="24"/>
        <v>08-Infraestructura física, mantenimiento y dotación (Sedes construidas, mantenidas reforzadas)</v>
      </c>
      <c r="V429" s="52" t="s">
        <v>238</v>
      </c>
      <c r="W429" s="135" t="str">
        <f>IFERROR(VLOOKUP(V429,TD!$N$33:$O$45,2,0)," ")</f>
        <v>Sedes mantenidas</v>
      </c>
      <c r="X429" s="137" t="str">
        <f t="shared" si="25"/>
        <v>016_Sedes mantenidas</v>
      </c>
      <c r="Y429" s="137" t="str">
        <f t="shared" si="26"/>
        <v>08-Infraestructura física, mantenimiento y dotación (Sedes construidas, mantenidas reforzadas) 016_Sedes mantenidas</v>
      </c>
      <c r="Z429" s="135" t="str">
        <f t="shared" si="27"/>
        <v>O23011745992024020708016</v>
      </c>
      <c r="AA429" s="135" t="str">
        <f>IFERROR(VLOOKUP(Y429,TD!$K$46:$L$64,2,0)," ")</f>
        <v>PM/0131/0108/45990160207</v>
      </c>
      <c r="AB429" s="55" t="s">
        <v>897</v>
      </c>
      <c r="AC429" s="136" t="s">
        <v>204</v>
      </c>
    </row>
    <row r="430" spans="2:29" s="28" customFormat="1" ht="71.5" customHeight="1" x14ac:dyDescent="0.2">
      <c r="B430" s="79">
        <v>20250423</v>
      </c>
      <c r="C430" s="51" t="s">
        <v>208</v>
      </c>
      <c r="D430" s="133" t="s">
        <v>166</v>
      </c>
      <c r="E430" s="52" t="s">
        <v>744</v>
      </c>
      <c r="F430" s="133" t="s">
        <v>747</v>
      </c>
      <c r="G430" s="133" t="s">
        <v>156</v>
      </c>
      <c r="H430" s="100" t="s">
        <v>815</v>
      </c>
      <c r="I430" s="134">
        <v>2</v>
      </c>
      <c r="J430" s="134">
        <v>0</v>
      </c>
      <c r="K430" s="54">
        <v>11</v>
      </c>
      <c r="L430" s="55">
        <v>33534424</v>
      </c>
      <c r="M430" s="133" t="s">
        <v>516</v>
      </c>
      <c r="N430" s="55" t="s">
        <v>816</v>
      </c>
      <c r="O430" s="52" t="s">
        <v>219</v>
      </c>
      <c r="P430" s="135" t="str">
        <f>IFERROR(VLOOKUP(C430,TD!$B$32:$F$36,2,0)," ")</f>
        <v>O230117</v>
      </c>
      <c r="Q430" s="135" t="str">
        <f>IFERROR(VLOOKUP(C430,TD!$B$32:$F$36,3,0)," ")</f>
        <v>4599</v>
      </c>
      <c r="R430" s="135">
        <f>IFERROR(VLOOKUP(C430,TD!$B$32:$F$36,4,0)," ")</f>
        <v>20240207</v>
      </c>
      <c r="S430" s="52" t="s">
        <v>185</v>
      </c>
      <c r="T430" s="135" t="str">
        <f>IFERROR(VLOOKUP(S430,TD!$J$33:$K$43,2,0)," ")</f>
        <v>Infraestructura física, mantenimiento y dotación (Sedes construidas, mantenidas reforzadas)</v>
      </c>
      <c r="U430" s="137" t="str">
        <f t="shared" si="24"/>
        <v>08-Infraestructura física, mantenimiento y dotación (Sedes construidas, mantenidas reforzadas)</v>
      </c>
      <c r="V430" s="52" t="s">
        <v>238</v>
      </c>
      <c r="W430" s="135" t="str">
        <f>IFERROR(VLOOKUP(V430,TD!$N$33:$O$45,2,0)," ")</f>
        <v>Sedes mantenidas</v>
      </c>
      <c r="X430" s="137" t="str">
        <f t="shared" si="25"/>
        <v>016_Sedes mantenidas</v>
      </c>
      <c r="Y430" s="137" t="str">
        <f t="shared" si="26"/>
        <v>08-Infraestructura física, mantenimiento y dotación (Sedes construidas, mantenidas reforzadas) 016_Sedes mantenidas</v>
      </c>
      <c r="Z430" s="135" t="str">
        <f t="shared" si="27"/>
        <v>O23011745992024020708016</v>
      </c>
      <c r="AA430" s="135" t="str">
        <f>IFERROR(VLOOKUP(Y430,TD!$K$46:$L$64,2,0)," ")</f>
        <v>PM/0131/0108/45990160207</v>
      </c>
      <c r="AB430" s="55" t="s">
        <v>897</v>
      </c>
      <c r="AC430" s="136" t="s">
        <v>204</v>
      </c>
    </row>
    <row r="431" spans="2:29" s="28" customFormat="1" ht="71.5" customHeight="1" x14ac:dyDescent="0.2">
      <c r="B431" s="79">
        <v>20250424</v>
      </c>
      <c r="C431" s="51" t="s">
        <v>208</v>
      </c>
      <c r="D431" s="133" t="s">
        <v>166</v>
      </c>
      <c r="E431" s="52" t="s">
        <v>744</v>
      </c>
      <c r="F431" s="133" t="s">
        <v>749</v>
      </c>
      <c r="G431" s="133" t="s">
        <v>155</v>
      </c>
      <c r="H431" s="100" t="s">
        <v>815</v>
      </c>
      <c r="I431" s="134">
        <v>2</v>
      </c>
      <c r="J431" s="134">
        <v>0</v>
      </c>
      <c r="K431" s="54">
        <v>11</v>
      </c>
      <c r="L431" s="55">
        <v>76505000</v>
      </c>
      <c r="M431" s="133" t="s">
        <v>516</v>
      </c>
      <c r="N431" s="55" t="s">
        <v>816</v>
      </c>
      <c r="O431" s="52" t="s">
        <v>219</v>
      </c>
      <c r="P431" s="135" t="str">
        <f>IFERROR(VLOOKUP(C431,TD!$B$32:$F$36,2,0)," ")</f>
        <v>O230117</v>
      </c>
      <c r="Q431" s="135" t="str">
        <f>IFERROR(VLOOKUP(C431,TD!$B$32:$F$36,3,0)," ")</f>
        <v>4599</v>
      </c>
      <c r="R431" s="135">
        <f>IFERROR(VLOOKUP(C431,TD!$B$32:$F$36,4,0)," ")</f>
        <v>20240207</v>
      </c>
      <c r="S431" s="52" t="s">
        <v>185</v>
      </c>
      <c r="T431" s="135" t="str">
        <f>IFERROR(VLOOKUP(S431,TD!$J$33:$K$43,2,0)," ")</f>
        <v>Infraestructura física, mantenimiento y dotación (Sedes construidas, mantenidas reforzadas)</v>
      </c>
      <c r="U431" s="137" t="str">
        <f t="shared" si="24"/>
        <v>08-Infraestructura física, mantenimiento y dotación (Sedes construidas, mantenidas reforzadas)</v>
      </c>
      <c r="V431" s="52" t="s">
        <v>238</v>
      </c>
      <c r="W431" s="135" t="str">
        <f>IFERROR(VLOOKUP(V431,TD!$N$33:$O$45,2,0)," ")</f>
        <v>Sedes mantenidas</v>
      </c>
      <c r="X431" s="137" t="str">
        <f t="shared" si="25"/>
        <v>016_Sedes mantenidas</v>
      </c>
      <c r="Y431" s="137" t="str">
        <f t="shared" si="26"/>
        <v>08-Infraestructura física, mantenimiento y dotación (Sedes construidas, mantenidas reforzadas) 016_Sedes mantenidas</v>
      </c>
      <c r="Z431" s="135" t="str">
        <f t="shared" si="27"/>
        <v>O23011745992024020708016</v>
      </c>
      <c r="AA431" s="135" t="str">
        <f>IFERROR(VLOOKUP(Y431,TD!$K$46:$L$64,2,0)," ")</f>
        <v>PM/0131/0108/45990160207</v>
      </c>
      <c r="AB431" s="55" t="s">
        <v>897</v>
      </c>
      <c r="AC431" s="136" t="s">
        <v>204</v>
      </c>
    </row>
    <row r="432" spans="2:29" s="28" customFormat="1" ht="71.5" customHeight="1" x14ac:dyDescent="0.2">
      <c r="B432" s="79">
        <v>20250425</v>
      </c>
      <c r="C432" s="51" t="s">
        <v>208</v>
      </c>
      <c r="D432" s="133" t="s">
        <v>166</v>
      </c>
      <c r="E432" s="52" t="s">
        <v>744</v>
      </c>
      <c r="F432" s="133" t="s">
        <v>750</v>
      </c>
      <c r="G432" s="133" t="s">
        <v>156</v>
      </c>
      <c r="H432" s="100" t="s">
        <v>815</v>
      </c>
      <c r="I432" s="134">
        <v>2</v>
      </c>
      <c r="J432" s="134">
        <v>0</v>
      </c>
      <c r="K432" s="54">
        <v>11</v>
      </c>
      <c r="L432" s="55">
        <v>33534424</v>
      </c>
      <c r="M432" s="133" t="s">
        <v>516</v>
      </c>
      <c r="N432" s="55" t="s">
        <v>816</v>
      </c>
      <c r="O432" s="52" t="s">
        <v>219</v>
      </c>
      <c r="P432" s="135" t="str">
        <f>IFERROR(VLOOKUP(C432,TD!$B$32:$F$36,2,0)," ")</f>
        <v>O230117</v>
      </c>
      <c r="Q432" s="135" t="str">
        <f>IFERROR(VLOOKUP(C432,TD!$B$32:$F$36,3,0)," ")</f>
        <v>4599</v>
      </c>
      <c r="R432" s="135">
        <f>IFERROR(VLOOKUP(C432,TD!$B$32:$F$36,4,0)," ")</f>
        <v>20240207</v>
      </c>
      <c r="S432" s="52" t="s">
        <v>185</v>
      </c>
      <c r="T432" s="135" t="str">
        <f>IFERROR(VLOOKUP(S432,TD!$J$33:$K$43,2,0)," ")</f>
        <v>Infraestructura física, mantenimiento y dotación (Sedes construidas, mantenidas reforzadas)</v>
      </c>
      <c r="U432" s="137" t="str">
        <f t="shared" si="24"/>
        <v>08-Infraestructura física, mantenimiento y dotación (Sedes construidas, mantenidas reforzadas)</v>
      </c>
      <c r="V432" s="52" t="s">
        <v>238</v>
      </c>
      <c r="W432" s="135" t="str">
        <f>IFERROR(VLOOKUP(V432,TD!$N$33:$O$45,2,0)," ")</f>
        <v>Sedes mantenidas</v>
      </c>
      <c r="X432" s="137" t="str">
        <f t="shared" si="25"/>
        <v>016_Sedes mantenidas</v>
      </c>
      <c r="Y432" s="137" t="str">
        <f t="shared" si="26"/>
        <v>08-Infraestructura física, mantenimiento y dotación (Sedes construidas, mantenidas reforzadas) 016_Sedes mantenidas</v>
      </c>
      <c r="Z432" s="135" t="str">
        <f t="shared" si="27"/>
        <v>O23011745992024020708016</v>
      </c>
      <c r="AA432" s="135" t="str">
        <f>IFERROR(VLOOKUP(Y432,TD!$K$46:$L$64,2,0)," ")</f>
        <v>PM/0131/0108/45990160207</v>
      </c>
      <c r="AB432" s="55" t="s">
        <v>897</v>
      </c>
      <c r="AC432" s="136" t="s">
        <v>204</v>
      </c>
    </row>
    <row r="433" spans="2:29" s="28" customFormat="1" ht="71.5" customHeight="1" x14ac:dyDescent="0.2">
      <c r="B433" s="79">
        <v>20250426</v>
      </c>
      <c r="C433" s="51" t="s">
        <v>208</v>
      </c>
      <c r="D433" s="133" t="s">
        <v>166</v>
      </c>
      <c r="E433" s="52" t="s">
        <v>744</v>
      </c>
      <c r="F433" s="133" t="s">
        <v>751</v>
      </c>
      <c r="G433" s="133" t="s">
        <v>155</v>
      </c>
      <c r="H433" s="100" t="s">
        <v>815</v>
      </c>
      <c r="I433" s="134">
        <v>2</v>
      </c>
      <c r="J433" s="134">
        <v>0</v>
      </c>
      <c r="K433" s="54">
        <v>11</v>
      </c>
      <c r="L433" s="55">
        <v>44000000</v>
      </c>
      <c r="M433" s="133" t="s">
        <v>516</v>
      </c>
      <c r="N433" s="55" t="s">
        <v>816</v>
      </c>
      <c r="O433" s="52" t="s">
        <v>219</v>
      </c>
      <c r="P433" s="135" t="str">
        <f>IFERROR(VLOOKUP(C433,TD!$B$32:$F$36,2,0)," ")</f>
        <v>O230117</v>
      </c>
      <c r="Q433" s="135" t="str">
        <f>IFERROR(VLOOKUP(C433,TD!$B$32:$F$36,3,0)," ")</f>
        <v>4599</v>
      </c>
      <c r="R433" s="135">
        <f>IFERROR(VLOOKUP(C433,TD!$B$32:$F$36,4,0)," ")</f>
        <v>20240207</v>
      </c>
      <c r="S433" s="52" t="s">
        <v>185</v>
      </c>
      <c r="T433" s="135" t="str">
        <f>IFERROR(VLOOKUP(S433,TD!$J$33:$K$43,2,0)," ")</f>
        <v>Infraestructura física, mantenimiento y dotación (Sedes construidas, mantenidas reforzadas)</v>
      </c>
      <c r="U433" s="137" t="str">
        <f t="shared" si="24"/>
        <v>08-Infraestructura física, mantenimiento y dotación (Sedes construidas, mantenidas reforzadas)</v>
      </c>
      <c r="V433" s="52" t="s">
        <v>238</v>
      </c>
      <c r="W433" s="135" t="str">
        <f>IFERROR(VLOOKUP(V433,TD!$N$33:$O$45,2,0)," ")</f>
        <v>Sedes mantenidas</v>
      </c>
      <c r="X433" s="137" t="str">
        <f t="shared" si="25"/>
        <v>016_Sedes mantenidas</v>
      </c>
      <c r="Y433" s="137" t="str">
        <f t="shared" si="26"/>
        <v>08-Infraestructura física, mantenimiento y dotación (Sedes construidas, mantenidas reforzadas) 016_Sedes mantenidas</v>
      </c>
      <c r="Z433" s="135" t="str">
        <f t="shared" si="27"/>
        <v>O23011745992024020708016</v>
      </c>
      <c r="AA433" s="135" t="str">
        <f>IFERROR(VLOOKUP(Y433,TD!$K$46:$L$64,2,0)," ")</f>
        <v>PM/0131/0108/45990160207</v>
      </c>
      <c r="AB433" s="55" t="s">
        <v>897</v>
      </c>
      <c r="AC433" s="136" t="s">
        <v>204</v>
      </c>
    </row>
    <row r="434" spans="2:29" s="28" customFormat="1" ht="71.5" customHeight="1" x14ac:dyDescent="0.2">
      <c r="B434" s="79">
        <v>20250427</v>
      </c>
      <c r="C434" s="51" t="s">
        <v>208</v>
      </c>
      <c r="D434" s="133" t="s">
        <v>166</v>
      </c>
      <c r="E434" s="52" t="s">
        <v>744</v>
      </c>
      <c r="F434" s="133" t="s">
        <v>752</v>
      </c>
      <c r="G434" s="133" t="s">
        <v>156</v>
      </c>
      <c r="H434" s="100" t="s">
        <v>815</v>
      </c>
      <c r="I434" s="134">
        <v>2</v>
      </c>
      <c r="J434" s="134">
        <v>0</v>
      </c>
      <c r="K434" s="54">
        <v>11</v>
      </c>
      <c r="L434" s="55">
        <v>33534424</v>
      </c>
      <c r="M434" s="133" t="s">
        <v>516</v>
      </c>
      <c r="N434" s="55" t="s">
        <v>816</v>
      </c>
      <c r="O434" s="52" t="s">
        <v>219</v>
      </c>
      <c r="P434" s="135" t="str">
        <f>IFERROR(VLOOKUP(C434,TD!$B$32:$F$36,2,0)," ")</f>
        <v>O230117</v>
      </c>
      <c r="Q434" s="135" t="str">
        <f>IFERROR(VLOOKUP(C434,TD!$B$32:$F$36,3,0)," ")</f>
        <v>4599</v>
      </c>
      <c r="R434" s="135">
        <f>IFERROR(VLOOKUP(C434,TD!$B$32:$F$36,4,0)," ")</f>
        <v>20240207</v>
      </c>
      <c r="S434" s="52" t="s">
        <v>185</v>
      </c>
      <c r="T434" s="135" t="str">
        <f>IFERROR(VLOOKUP(S434,TD!$J$33:$K$43,2,0)," ")</f>
        <v>Infraestructura física, mantenimiento y dotación (Sedes construidas, mantenidas reforzadas)</v>
      </c>
      <c r="U434" s="137" t="str">
        <f t="shared" si="24"/>
        <v>08-Infraestructura física, mantenimiento y dotación (Sedes construidas, mantenidas reforzadas)</v>
      </c>
      <c r="V434" s="52" t="s">
        <v>238</v>
      </c>
      <c r="W434" s="135" t="str">
        <f>IFERROR(VLOOKUP(V434,TD!$N$33:$O$45,2,0)," ")</f>
        <v>Sedes mantenidas</v>
      </c>
      <c r="X434" s="137" t="str">
        <f t="shared" si="25"/>
        <v>016_Sedes mantenidas</v>
      </c>
      <c r="Y434" s="137" t="str">
        <f t="shared" si="26"/>
        <v>08-Infraestructura física, mantenimiento y dotación (Sedes construidas, mantenidas reforzadas) 016_Sedes mantenidas</v>
      </c>
      <c r="Z434" s="135" t="str">
        <f t="shared" si="27"/>
        <v>O23011745992024020708016</v>
      </c>
      <c r="AA434" s="135" t="str">
        <f>IFERROR(VLOOKUP(Y434,TD!$K$46:$L$64,2,0)," ")</f>
        <v>PM/0131/0108/45990160207</v>
      </c>
      <c r="AB434" s="55" t="s">
        <v>897</v>
      </c>
      <c r="AC434" s="136" t="s">
        <v>204</v>
      </c>
    </row>
    <row r="435" spans="2:29" s="28" customFormat="1" ht="71.5" customHeight="1" x14ac:dyDescent="0.2">
      <c r="B435" s="79">
        <v>20250428</v>
      </c>
      <c r="C435" s="51" t="s">
        <v>208</v>
      </c>
      <c r="D435" s="133" t="s">
        <v>166</v>
      </c>
      <c r="E435" s="52" t="s">
        <v>744</v>
      </c>
      <c r="F435" s="133" t="s">
        <v>817</v>
      </c>
      <c r="G435" s="133" t="s">
        <v>155</v>
      </c>
      <c r="H435" s="100" t="s">
        <v>815</v>
      </c>
      <c r="I435" s="134">
        <v>2</v>
      </c>
      <c r="J435" s="134">
        <v>0</v>
      </c>
      <c r="K435" s="54">
        <v>11</v>
      </c>
      <c r="L435" s="55">
        <v>84613760</v>
      </c>
      <c r="M435" s="133" t="s">
        <v>516</v>
      </c>
      <c r="N435" s="55" t="s">
        <v>816</v>
      </c>
      <c r="O435" s="52" t="s">
        <v>219</v>
      </c>
      <c r="P435" s="135" t="str">
        <f>IFERROR(VLOOKUP(C435,TD!$B$32:$F$36,2,0)," ")</f>
        <v>O230117</v>
      </c>
      <c r="Q435" s="135" t="str">
        <f>IFERROR(VLOOKUP(C435,TD!$B$32:$F$36,3,0)," ")</f>
        <v>4599</v>
      </c>
      <c r="R435" s="135">
        <f>IFERROR(VLOOKUP(C435,TD!$B$32:$F$36,4,0)," ")</f>
        <v>20240207</v>
      </c>
      <c r="S435" s="52" t="s">
        <v>185</v>
      </c>
      <c r="T435" s="135" t="str">
        <f>IFERROR(VLOOKUP(S435,TD!$J$33:$K$43,2,0)," ")</f>
        <v>Infraestructura física, mantenimiento y dotación (Sedes construidas, mantenidas reforzadas)</v>
      </c>
      <c r="U435" s="137" t="str">
        <f t="shared" si="24"/>
        <v>08-Infraestructura física, mantenimiento y dotación (Sedes construidas, mantenidas reforzadas)</v>
      </c>
      <c r="V435" s="52" t="s">
        <v>238</v>
      </c>
      <c r="W435" s="135" t="str">
        <f>IFERROR(VLOOKUP(V435,TD!$N$33:$O$45,2,0)," ")</f>
        <v>Sedes mantenidas</v>
      </c>
      <c r="X435" s="137" t="str">
        <f t="shared" si="25"/>
        <v>016_Sedes mantenidas</v>
      </c>
      <c r="Y435" s="137" t="str">
        <f t="shared" si="26"/>
        <v>08-Infraestructura física, mantenimiento y dotación (Sedes construidas, mantenidas reforzadas) 016_Sedes mantenidas</v>
      </c>
      <c r="Z435" s="135" t="str">
        <f t="shared" si="27"/>
        <v>O23011745992024020708016</v>
      </c>
      <c r="AA435" s="135" t="str">
        <f>IFERROR(VLOOKUP(Y435,TD!$K$46:$L$64,2,0)," ")</f>
        <v>PM/0131/0108/45990160207</v>
      </c>
      <c r="AB435" s="55" t="s">
        <v>897</v>
      </c>
      <c r="AC435" s="136" t="s">
        <v>204</v>
      </c>
    </row>
    <row r="436" spans="2:29" s="28" customFormat="1" ht="71.5" customHeight="1" x14ac:dyDescent="0.2">
      <c r="B436" s="79">
        <v>20250429</v>
      </c>
      <c r="C436" s="51" t="s">
        <v>208</v>
      </c>
      <c r="D436" s="133" t="s">
        <v>166</v>
      </c>
      <c r="E436" s="52" t="s">
        <v>744</v>
      </c>
      <c r="F436" s="133" t="s">
        <v>753</v>
      </c>
      <c r="G436" s="133" t="s">
        <v>155</v>
      </c>
      <c r="H436" s="100" t="s">
        <v>815</v>
      </c>
      <c r="I436" s="134">
        <v>2</v>
      </c>
      <c r="J436" s="134">
        <v>0</v>
      </c>
      <c r="K436" s="54">
        <v>11</v>
      </c>
      <c r="L436" s="55">
        <v>66550000</v>
      </c>
      <c r="M436" s="133" t="s">
        <v>516</v>
      </c>
      <c r="N436" s="55" t="s">
        <v>816</v>
      </c>
      <c r="O436" s="52" t="s">
        <v>219</v>
      </c>
      <c r="P436" s="135" t="str">
        <f>IFERROR(VLOOKUP(C436,TD!$B$32:$F$36,2,0)," ")</f>
        <v>O230117</v>
      </c>
      <c r="Q436" s="135" t="str">
        <f>IFERROR(VLOOKUP(C436,TD!$B$32:$F$36,3,0)," ")</f>
        <v>4599</v>
      </c>
      <c r="R436" s="135">
        <f>IFERROR(VLOOKUP(C436,TD!$B$32:$F$36,4,0)," ")</f>
        <v>20240207</v>
      </c>
      <c r="S436" s="52" t="s">
        <v>185</v>
      </c>
      <c r="T436" s="135" t="str">
        <f>IFERROR(VLOOKUP(S436,TD!$J$33:$K$43,2,0)," ")</f>
        <v>Infraestructura física, mantenimiento y dotación (Sedes construidas, mantenidas reforzadas)</v>
      </c>
      <c r="U436" s="137" t="str">
        <f t="shared" si="24"/>
        <v>08-Infraestructura física, mantenimiento y dotación (Sedes construidas, mantenidas reforzadas)</v>
      </c>
      <c r="V436" s="52" t="s">
        <v>238</v>
      </c>
      <c r="W436" s="135" t="str">
        <f>IFERROR(VLOOKUP(V436,TD!$N$33:$O$45,2,0)," ")</f>
        <v>Sedes mantenidas</v>
      </c>
      <c r="X436" s="137" t="str">
        <f t="shared" si="25"/>
        <v>016_Sedes mantenidas</v>
      </c>
      <c r="Y436" s="137" t="str">
        <f t="shared" si="26"/>
        <v>08-Infraestructura física, mantenimiento y dotación (Sedes construidas, mantenidas reforzadas) 016_Sedes mantenidas</v>
      </c>
      <c r="Z436" s="135" t="str">
        <f t="shared" si="27"/>
        <v>O23011745992024020708016</v>
      </c>
      <c r="AA436" s="135" t="str">
        <f>IFERROR(VLOOKUP(Y436,TD!$K$46:$L$64,2,0)," ")</f>
        <v>PM/0131/0108/45990160207</v>
      </c>
      <c r="AB436" s="55" t="s">
        <v>138</v>
      </c>
      <c r="AC436" s="136" t="s">
        <v>204</v>
      </c>
    </row>
    <row r="437" spans="2:29" s="28" customFormat="1" ht="71.5" customHeight="1" x14ac:dyDescent="0.2">
      <c r="B437" s="79">
        <v>20250430</v>
      </c>
      <c r="C437" s="51" t="s">
        <v>208</v>
      </c>
      <c r="D437" s="133" t="s">
        <v>166</v>
      </c>
      <c r="E437" s="52" t="s">
        <v>744</v>
      </c>
      <c r="F437" s="133" t="s">
        <v>755</v>
      </c>
      <c r="G437" s="133" t="s">
        <v>156</v>
      </c>
      <c r="H437" s="100" t="s">
        <v>815</v>
      </c>
      <c r="I437" s="134">
        <v>2</v>
      </c>
      <c r="J437" s="134">
        <v>0</v>
      </c>
      <c r="K437" s="54">
        <v>11</v>
      </c>
      <c r="L437" s="55">
        <v>33534424</v>
      </c>
      <c r="M437" s="133" t="s">
        <v>516</v>
      </c>
      <c r="N437" s="55" t="s">
        <v>816</v>
      </c>
      <c r="O437" s="52" t="s">
        <v>219</v>
      </c>
      <c r="P437" s="135" t="str">
        <f>IFERROR(VLOOKUP(C437,TD!$B$32:$F$36,2,0)," ")</f>
        <v>O230117</v>
      </c>
      <c r="Q437" s="135" t="str">
        <f>IFERROR(VLOOKUP(C437,TD!$B$32:$F$36,3,0)," ")</f>
        <v>4599</v>
      </c>
      <c r="R437" s="135">
        <f>IFERROR(VLOOKUP(C437,TD!$B$32:$F$36,4,0)," ")</f>
        <v>20240207</v>
      </c>
      <c r="S437" s="52" t="s">
        <v>185</v>
      </c>
      <c r="T437" s="135" t="str">
        <f>IFERROR(VLOOKUP(S437,TD!$J$33:$K$43,2,0)," ")</f>
        <v>Infraestructura física, mantenimiento y dotación (Sedes construidas, mantenidas reforzadas)</v>
      </c>
      <c r="U437" s="137" t="str">
        <f t="shared" si="24"/>
        <v>08-Infraestructura física, mantenimiento y dotación (Sedes construidas, mantenidas reforzadas)</v>
      </c>
      <c r="V437" s="52" t="s">
        <v>238</v>
      </c>
      <c r="W437" s="135" t="str">
        <f>IFERROR(VLOOKUP(V437,TD!$N$33:$O$45,2,0)," ")</f>
        <v>Sedes mantenidas</v>
      </c>
      <c r="X437" s="137" t="str">
        <f t="shared" si="25"/>
        <v>016_Sedes mantenidas</v>
      </c>
      <c r="Y437" s="137" t="str">
        <f t="shared" si="26"/>
        <v>08-Infraestructura física, mantenimiento y dotación (Sedes construidas, mantenidas reforzadas) 016_Sedes mantenidas</v>
      </c>
      <c r="Z437" s="135" t="str">
        <f t="shared" si="27"/>
        <v>O23011745992024020708016</v>
      </c>
      <c r="AA437" s="135" t="str">
        <f>IFERROR(VLOOKUP(Y437,TD!$K$46:$L$64,2,0)," ")</f>
        <v>PM/0131/0108/45990160207</v>
      </c>
      <c r="AB437" s="55" t="s">
        <v>897</v>
      </c>
      <c r="AC437" s="136" t="s">
        <v>204</v>
      </c>
    </row>
    <row r="438" spans="2:29" s="28" customFormat="1" ht="71.5" customHeight="1" x14ac:dyDescent="0.2">
      <c r="B438" s="79">
        <v>20250431</v>
      </c>
      <c r="C438" s="51" t="s">
        <v>208</v>
      </c>
      <c r="D438" s="133" t="s">
        <v>166</v>
      </c>
      <c r="E438" s="52" t="s">
        <v>744</v>
      </c>
      <c r="F438" s="133" t="s">
        <v>755</v>
      </c>
      <c r="G438" s="133" t="s">
        <v>156</v>
      </c>
      <c r="H438" s="100" t="s">
        <v>815</v>
      </c>
      <c r="I438" s="134">
        <v>2</v>
      </c>
      <c r="J438" s="134">
        <v>0</v>
      </c>
      <c r="K438" s="54">
        <v>11</v>
      </c>
      <c r="L438" s="55">
        <v>33534424</v>
      </c>
      <c r="M438" s="133" t="s">
        <v>516</v>
      </c>
      <c r="N438" s="55" t="s">
        <v>816</v>
      </c>
      <c r="O438" s="52" t="s">
        <v>219</v>
      </c>
      <c r="P438" s="135" t="str">
        <f>IFERROR(VLOOKUP(C438,TD!$B$32:$F$36,2,0)," ")</f>
        <v>O230117</v>
      </c>
      <c r="Q438" s="135" t="str">
        <f>IFERROR(VLOOKUP(C438,TD!$B$32:$F$36,3,0)," ")</f>
        <v>4599</v>
      </c>
      <c r="R438" s="135">
        <f>IFERROR(VLOOKUP(C438,TD!$B$32:$F$36,4,0)," ")</f>
        <v>20240207</v>
      </c>
      <c r="S438" s="52" t="s">
        <v>185</v>
      </c>
      <c r="T438" s="135" t="str">
        <f>IFERROR(VLOOKUP(S438,TD!$J$33:$K$43,2,0)," ")</f>
        <v>Infraestructura física, mantenimiento y dotación (Sedes construidas, mantenidas reforzadas)</v>
      </c>
      <c r="U438" s="137" t="str">
        <f t="shared" si="24"/>
        <v>08-Infraestructura física, mantenimiento y dotación (Sedes construidas, mantenidas reforzadas)</v>
      </c>
      <c r="V438" s="52" t="s">
        <v>238</v>
      </c>
      <c r="W438" s="135" t="str">
        <f>IFERROR(VLOOKUP(V438,TD!$N$33:$O$45,2,0)," ")</f>
        <v>Sedes mantenidas</v>
      </c>
      <c r="X438" s="137" t="str">
        <f t="shared" si="25"/>
        <v>016_Sedes mantenidas</v>
      </c>
      <c r="Y438" s="137" t="str">
        <f t="shared" si="26"/>
        <v>08-Infraestructura física, mantenimiento y dotación (Sedes construidas, mantenidas reforzadas) 016_Sedes mantenidas</v>
      </c>
      <c r="Z438" s="135" t="str">
        <f t="shared" si="27"/>
        <v>O23011745992024020708016</v>
      </c>
      <c r="AA438" s="135" t="str">
        <f>IFERROR(VLOOKUP(Y438,TD!$K$46:$L$64,2,0)," ")</f>
        <v>PM/0131/0108/45990160207</v>
      </c>
      <c r="AB438" s="55" t="s">
        <v>897</v>
      </c>
      <c r="AC438" s="136" t="s">
        <v>204</v>
      </c>
    </row>
    <row r="439" spans="2:29" s="28" customFormat="1" ht="71.5" customHeight="1" x14ac:dyDescent="0.2">
      <c r="B439" s="79">
        <v>20250432</v>
      </c>
      <c r="C439" s="51" t="s">
        <v>208</v>
      </c>
      <c r="D439" s="133" t="s">
        <v>166</v>
      </c>
      <c r="E439" s="52" t="s">
        <v>744</v>
      </c>
      <c r="F439" s="133" t="s">
        <v>755</v>
      </c>
      <c r="G439" s="133" t="s">
        <v>156</v>
      </c>
      <c r="H439" s="100" t="s">
        <v>815</v>
      </c>
      <c r="I439" s="134">
        <v>2</v>
      </c>
      <c r="J439" s="134">
        <v>0</v>
      </c>
      <c r="K439" s="54">
        <v>11</v>
      </c>
      <c r="L439" s="55">
        <v>33534424</v>
      </c>
      <c r="M439" s="133" t="s">
        <v>516</v>
      </c>
      <c r="N439" s="55" t="s">
        <v>816</v>
      </c>
      <c r="O439" s="52" t="s">
        <v>219</v>
      </c>
      <c r="P439" s="135" t="str">
        <f>IFERROR(VLOOKUP(C439,TD!$B$32:$F$36,2,0)," ")</f>
        <v>O230117</v>
      </c>
      <c r="Q439" s="135" t="str">
        <f>IFERROR(VLOOKUP(C439,TD!$B$32:$F$36,3,0)," ")</f>
        <v>4599</v>
      </c>
      <c r="R439" s="135">
        <f>IFERROR(VLOOKUP(C439,TD!$B$32:$F$36,4,0)," ")</f>
        <v>20240207</v>
      </c>
      <c r="S439" s="52" t="s">
        <v>185</v>
      </c>
      <c r="T439" s="135" t="str">
        <f>IFERROR(VLOOKUP(S439,TD!$J$33:$K$43,2,0)," ")</f>
        <v>Infraestructura física, mantenimiento y dotación (Sedes construidas, mantenidas reforzadas)</v>
      </c>
      <c r="U439" s="137" t="str">
        <f t="shared" si="24"/>
        <v>08-Infraestructura física, mantenimiento y dotación (Sedes construidas, mantenidas reforzadas)</v>
      </c>
      <c r="V439" s="52" t="s">
        <v>238</v>
      </c>
      <c r="W439" s="135" t="str">
        <f>IFERROR(VLOOKUP(V439,TD!$N$33:$O$45,2,0)," ")</f>
        <v>Sedes mantenidas</v>
      </c>
      <c r="X439" s="137" t="str">
        <f t="shared" si="25"/>
        <v>016_Sedes mantenidas</v>
      </c>
      <c r="Y439" s="137" t="str">
        <f t="shared" si="26"/>
        <v>08-Infraestructura física, mantenimiento y dotación (Sedes construidas, mantenidas reforzadas) 016_Sedes mantenidas</v>
      </c>
      <c r="Z439" s="135" t="str">
        <f t="shared" si="27"/>
        <v>O23011745992024020708016</v>
      </c>
      <c r="AA439" s="135" t="str">
        <f>IFERROR(VLOOKUP(Y439,TD!$K$46:$L$64,2,0)," ")</f>
        <v>PM/0131/0108/45990160207</v>
      </c>
      <c r="AB439" s="55" t="s">
        <v>897</v>
      </c>
      <c r="AC439" s="136" t="s">
        <v>204</v>
      </c>
    </row>
    <row r="440" spans="2:29" s="28" customFormat="1" ht="71.5" customHeight="1" x14ac:dyDescent="0.2">
      <c r="B440" s="79">
        <v>20250433</v>
      </c>
      <c r="C440" s="51" t="s">
        <v>208</v>
      </c>
      <c r="D440" s="133" t="s">
        <v>166</v>
      </c>
      <c r="E440" s="52" t="s">
        <v>744</v>
      </c>
      <c r="F440" s="133" t="s">
        <v>755</v>
      </c>
      <c r="G440" s="133" t="s">
        <v>156</v>
      </c>
      <c r="H440" s="100" t="s">
        <v>815</v>
      </c>
      <c r="I440" s="134">
        <v>2</v>
      </c>
      <c r="J440" s="134">
        <v>0</v>
      </c>
      <c r="K440" s="54">
        <v>11</v>
      </c>
      <c r="L440" s="55">
        <v>33534424</v>
      </c>
      <c r="M440" s="133" t="s">
        <v>516</v>
      </c>
      <c r="N440" s="55" t="s">
        <v>816</v>
      </c>
      <c r="O440" s="52" t="s">
        <v>219</v>
      </c>
      <c r="P440" s="135" t="str">
        <f>IFERROR(VLOOKUP(C440,TD!$B$32:$F$36,2,0)," ")</f>
        <v>O230117</v>
      </c>
      <c r="Q440" s="135" t="str">
        <f>IFERROR(VLOOKUP(C440,TD!$B$32:$F$36,3,0)," ")</f>
        <v>4599</v>
      </c>
      <c r="R440" s="135">
        <f>IFERROR(VLOOKUP(C440,TD!$B$32:$F$36,4,0)," ")</f>
        <v>20240207</v>
      </c>
      <c r="S440" s="52" t="s">
        <v>185</v>
      </c>
      <c r="T440" s="135" t="str">
        <f>IFERROR(VLOOKUP(S440,TD!$J$33:$K$43,2,0)," ")</f>
        <v>Infraestructura física, mantenimiento y dotación (Sedes construidas, mantenidas reforzadas)</v>
      </c>
      <c r="U440" s="137" t="str">
        <f t="shared" si="24"/>
        <v>08-Infraestructura física, mantenimiento y dotación (Sedes construidas, mantenidas reforzadas)</v>
      </c>
      <c r="V440" s="52" t="s">
        <v>238</v>
      </c>
      <c r="W440" s="135" t="str">
        <f>IFERROR(VLOOKUP(V440,TD!$N$33:$O$45,2,0)," ")</f>
        <v>Sedes mantenidas</v>
      </c>
      <c r="X440" s="137" t="str">
        <f t="shared" si="25"/>
        <v>016_Sedes mantenidas</v>
      </c>
      <c r="Y440" s="137" t="str">
        <f t="shared" si="26"/>
        <v>08-Infraestructura física, mantenimiento y dotación (Sedes construidas, mantenidas reforzadas) 016_Sedes mantenidas</v>
      </c>
      <c r="Z440" s="135" t="str">
        <f t="shared" si="27"/>
        <v>O23011745992024020708016</v>
      </c>
      <c r="AA440" s="135" t="str">
        <f>IFERROR(VLOOKUP(Y440,TD!$K$46:$L$64,2,0)," ")</f>
        <v>PM/0131/0108/45990160207</v>
      </c>
      <c r="AB440" s="55" t="s">
        <v>897</v>
      </c>
      <c r="AC440" s="136" t="s">
        <v>204</v>
      </c>
    </row>
    <row r="441" spans="2:29" s="28" customFormat="1" ht="71.5" customHeight="1" x14ac:dyDescent="0.2">
      <c r="B441" s="79">
        <v>20250434</v>
      </c>
      <c r="C441" s="51" t="s">
        <v>208</v>
      </c>
      <c r="D441" s="133" t="s">
        <v>166</v>
      </c>
      <c r="E441" s="52" t="s">
        <v>744</v>
      </c>
      <c r="F441" s="133" t="s">
        <v>773</v>
      </c>
      <c r="G441" s="133" t="s">
        <v>155</v>
      </c>
      <c r="H441" s="100" t="s">
        <v>815</v>
      </c>
      <c r="I441" s="134">
        <v>2</v>
      </c>
      <c r="J441" s="134">
        <v>0</v>
      </c>
      <c r="K441" s="54">
        <v>11</v>
      </c>
      <c r="L441" s="55">
        <v>88039600</v>
      </c>
      <c r="M441" s="133" t="s">
        <v>516</v>
      </c>
      <c r="N441" s="55" t="s">
        <v>816</v>
      </c>
      <c r="O441" s="52" t="s">
        <v>219</v>
      </c>
      <c r="P441" s="135" t="str">
        <f>IFERROR(VLOOKUP(C441,TD!$B$32:$F$36,2,0)," ")</f>
        <v>O230117</v>
      </c>
      <c r="Q441" s="135" t="str">
        <f>IFERROR(VLOOKUP(C441,TD!$B$32:$F$36,3,0)," ")</f>
        <v>4599</v>
      </c>
      <c r="R441" s="135">
        <f>IFERROR(VLOOKUP(C441,TD!$B$32:$F$36,4,0)," ")</f>
        <v>20240207</v>
      </c>
      <c r="S441" s="52" t="s">
        <v>185</v>
      </c>
      <c r="T441" s="135" t="str">
        <f>IFERROR(VLOOKUP(S441,TD!$J$33:$K$43,2,0)," ")</f>
        <v>Infraestructura física, mantenimiento y dotación (Sedes construidas, mantenidas reforzadas)</v>
      </c>
      <c r="U441" s="137" t="str">
        <f t="shared" si="24"/>
        <v>08-Infraestructura física, mantenimiento y dotación (Sedes construidas, mantenidas reforzadas)</v>
      </c>
      <c r="V441" s="52" t="s">
        <v>238</v>
      </c>
      <c r="W441" s="135" t="str">
        <f>IFERROR(VLOOKUP(V441,TD!$N$33:$O$45,2,0)," ")</f>
        <v>Sedes mantenidas</v>
      </c>
      <c r="X441" s="137" t="str">
        <f t="shared" si="25"/>
        <v>016_Sedes mantenidas</v>
      </c>
      <c r="Y441" s="137" t="str">
        <f t="shared" si="26"/>
        <v>08-Infraestructura física, mantenimiento y dotación (Sedes construidas, mantenidas reforzadas) 016_Sedes mantenidas</v>
      </c>
      <c r="Z441" s="135" t="str">
        <f t="shared" si="27"/>
        <v>O23011745992024020708016</v>
      </c>
      <c r="AA441" s="135" t="str">
        <f>IFERROR(VLOOKUP(Y441,TD!$K$46:$L$64,2,0)," ")</f>
        <v>PM/0131/0108/45990160207</v>
      </c>
      <c r="AB441" s="55" t="s">
        <v>897</v>
      </c>
      <c r="AC441" s="136" t="s">
        <v>204</v>
      </c>
    </row>
    <row r="442" spans="2:29" s="28" customFormat="1" ht="71.5" customHeight="1" x14ac:dyDescent="0.2">
      <c r="B442" s="79">
        <v>20250435</v>
      </c>
      <c r="C442" s="51" t="s">
        <v>208</v>
      </c>
      <c r="D442" s="133" t="s">
        <v>166</v>
      </c>
      <c r="E442" s="52" t="s">
        <v>744</v>
      </c>
      <c r="F442" s="133" t="s">
        <v>818</v>
      </c>
      <c r="G442" s="133" t="s">
        <v>155</v>
      </c>
      <c r="H442" s="100" t="s">
        <v>815</v>
      </c>
      <c r="I442" s="134">
        <v>2</v>
      </c>
      <c r="J442" s="134">
        <v>0</v>
      </c>
      <c r="K442" s="54">
        <v>11</v>
      </c>
      <c r="L442" s="55">
        <v>48400000</v>
      </c>
      <c r="M442" s="133" t="s">
        <v>516</v>
      </c>
      <c r="N442" s="55" t="s">
        <v>816</v>
      </c>
      <c r="O442" s="52" t="s">
        <v>219</v>
      </c>
      <c r="P442" s="135" t="str">
        <f>IFERROR(VLOOKUP(C442,TD!$B$32:$F$36,2,0)," ")</f>
        <v>O230117</v>
      </c>
      <c r="Q442" s="135" t="str">
        <f>IFERROR(VLOOKUP(C442,TD!$B$32:$F$36,3,0)," ")</f>
        <v>4599</v>
      </c>
      <c r="R442" s="135">
        <f>IFERROR(VLOOKUP(C442,TD!$B$32:$F$36,4,0)," ")</f>
        <v>20240207</v>
      </c>
      <c r="S442" s="52" t="s">
        <v>185</v>
      </c>
      <c r="T442" s="135" t="str">
        <f>IFERROR(VLOOKUP(S442,TD!$J$33:$K$43,2,0)," ")</f>
        <v>Infraestructura física, mantenimiento y dotación (Sedes construidas, mantenidas reforzadas)</v>
      </c>
      <c r="U442" s="137" t="str">
        <f t="shared" si="24"/>
        <v>08-Infraestructura física, mantenimiento y dotación (Sedes construidas, mantenidas reforzadas)</v>
      </c>
      <c r="V442" s="52" t="s">
        <v>238</v>
      </c>
      <c r="W442" s="135" t="str">
        <f>IFERROR(VLOOKUP(V442,TD!$N$33:$O$45,2,0)," ")</f>
        <v>Sedes mantenidas</v>
      </c>
      <c r="X442" s="137" t="str">
        <f t="shared" si="25"/>
        <v>016_Sedes mantenidas</v>
      </c>
      <c r="Y442" s="137" t="str">
        <f t="shared" si="26"/>
        <v>08-Infraestructura física, mantenimiento y dotación (Sedes construidas, mantenidas reforzadas) 016_Sedes mantenidas</v>
      </c>
      <c r="Z442" s="135" t="str">
        <f t="shared" si="27"/>
        <v>O23011745992024020708016</v>
      </c>
      <c r="AA442" s="135" t="str">
        <f>IFERROR(VLOOKUP(Y442,TD!$K$46:$L$64,2,0)," ")</f>
        <v>PM/0131/0108/45990160207</v>
      </c>
      <c r="AB442" s="55" t="s">
        <v>897</v>
      </c>
      <c r="AC442" s="136" t="s">
        <v>204</v>
      </c>
    </row>
    <row r="443" spans="2:29" s="28" customFormat="1" ht="71.5" customHeight="1" x14ac:dyDescent="0.2">
      <c r="B443" s="79">
        <v>20250436</v>
      </c>
      <c r="C443" s="51" t="s">
        <v>208</v>
      </c>
      <c r="D443" s="133" t="s">
        <v>166</v>
      </c>
      <c r="E443" s="52" t="s">
        <v>744</v>
      </c>
      <c r="F443" s="133" t="s">
        <v>775</v>
      </c>
      <c r="G443" s="133" t="s">
        <v>155</v>
      </c>
      <c r="H443" s="100" t="s">
        <v>815</v>
      </c>
      <c r="I443" s="134">
        <v>2</v>
      </c>
      <c r="J443" s="134">
        <v>0</v>
      </c>
      <c r="K443" s="54">
        <v>11</v>
      </c>
      <c r="L443" s="55">
        <v>82390000</v>
      </c>
      <c r="M443" s="133" t="s">
        <v>516</v>
      </c>
      <c r="N443" s="55" t="s">
        <v>816</v>
      </c>
      <c r="O443" s="52" t="s">
        <v>219</v>
      </c>
      <c r="P443" s="135" t="str">
        <f>IFERROR(VLOOKUP(C443,TD!$B$32:$F$36,2,0)," ")</f>
        <v>O230117</v>
      </c>
      <c r="Q443" s="135" t="str">
        <f>IFERROR(VLOOKUP(C443,TD!$B$32:$F$36,3,0)," ")</f>
        <v>4599</v>
      </c>
      <c r="R443" s="135">
        <f>IFERROR(VLOOKUP(C443,TD!$B$32:$F$36,4,0)," ")</f>
        <v>20240207</v>
      </c>
      <c r="S443" s="52" t="s">
        <v>185</v>
      </c>
      <c r="T443" s="135" t="str">
        <f>IFERROR(VLOOKUP(S443,TD!$J$33:$K$43,2,0)," ")</f>
        <v>Infraestructura física, mantenimiento y dotación (Sedes construidas, mantenidas reforzadas)</v>
      </c>
      <c r="U443" s="137" t="str">
        <f t="shared" si="24"/>
        <v>08-Infraestructura física, mantenimiento y dotación (Sedes construidas, mantenidas reforzadas)</v>
      </c>
      <c r="V443" s="52" t="s">
        <v>238</v>
      </c>
      <c r="W443" s="135" t="str">
        <f>IFERROR(VLOOKUP(V443,TD!$N$33:$O$45,2,0)," ")</f>
        <v>Sedes mantenidas</v>
      </c>
      <c r="X443" s="137" t="str">
        <f t="shared" si="25"/>
        <v>016_Sedes mantenidas</v>
      </c>
      <c r="Y443" s="137" t="str">
        <f t="shared" si="26"/>
        <v>08-Infraestructura física, mantenimiento y dotación (Sedes construidas, mantenidas reforzadas) 016_Sedes mantenidas</v>
      </c>
      <c r="Z443" s="135" t="str">
        <f t="shared" si="27"/>
        <v>O23011745992024020708016</v>
      </c>
      <c r="AA443" s="135" t="str">
        <f>IFERROR(VLOOKUP(Y443,TD!$K$46:$L$64,2,0)," ")</f>
        <v>PM/0131/0108/45990160207</v>
      </c>
      <c r="AB443" s="55" t="s">
        <v>897</v>
      </c>
      <c r="AC443" s="136" t="s">
        <v>204</v>
      </c>
    </row>
    <row r="444" spans="2:29" s="28" customFormat="1" ht="71.5" customHeight="1" x14ac:dyDescent="0.2">
      <c r="B444" s="79">
        <v>20250437</v>
      </c>
      <c r="C444" s="51" t="s">
        <v>208</v>
      </c>
      <c r="D444" s="133" t="s">
        <v>166</v>
      </c>
      <c r="E444" s="52" t="s">
        <v>744</v>
      </c>
      <c r="F444" s="133" t="s">
        <v>776</v>
      </c>
      <c r="G444" s="133" t="s">
        <v>155</v>
      </c>
      <c r="H444" s="100" t="s">
        <v>815</v>
      </c>
      <c r="I444" s="134">
        <v>2</v>
      </c>
      <c r="J444" s="134">
        <v>0</v>
      </c>
      <c r="K444" s="54">
        <v>11</v>
      </c>
      <c r="L444" s="55">
        <v>77000000</v>
      </c>
      <c r="M444" s="133" t="s">
        <v>516</v>
      </c>
      <c r="N444" s="55" t="s">
        <v>816</v>
      </c>
      <c r="O444" s="52" t="s">
        <v>219</v>
      </c>
      <c r="P444" s="135" t="str">
        <f>IFERROR(VLOOKUP(C444,TD!$B$32:$F$36,2,0)," ")</f>
        <v>O230117</v>
      </c>
      <c r="Q444" s="135" t="str">
        <f>IFERROR(VLOOKUP(C444,TD!$B$32:$F$36,3,0)," ")</f>
        <v>4599</v>
      </c>
      <c r="R444" s="135">
        <f>IFERROR(VLOOKUP(C444,TD!$B$32:$F$36,4,0)," ")</f>
        <v>20240207</v>
      </c>
      <c r="S444" s="52" t="s">
        <v>185</v>
      </c>
      <c r="T444" s="135" t="str">
        <f>IFERROR(VLOOKUP(S444,TD!$J$33:$K$43,2,0)," ")</f>
        <v>Infraestructura física, mantenimiento y dotación (Sedes construidas, mantenidas reforzadas)</v>
      </c>
      <c r="U444" s="137" t="str">
        <f t="shared" si="24"/>
        <v>08-Infraestructura física, mantenimiento y dotación (Sedes construidas, mantenidas reforzadas)</v>
      </c>
      <c r="V444" s="52" t="s">
        <v>238</v>
      </c>
      <c r="W444" s="135" t="str">
        <f>IFERROR(VLOOKUP(V444,TD!$N$33:$O$45,2,0)," ")</f>
        <v>Sedes mantenidas</v>
      </c>
      <c r="X444" s="137" t="str">
        <f t="shared" si="25"/>
        <v>016_Sedes mantenidas</v>
      </c>
      <c r="Y444" s="137" t="str">
        <f t="shared" si="26"/>
        <v>08-Infraestructura física, mantenimiento y dotación (Sedes construidas, mantenidas reforzadas) 016_Sedes mantenidas</v>
      </c>
      <c r="Z444" s="135" t="str">
        <f t="shared" si="27"/>
        <v>O23011745992024020708016</v>
      </c>
      <c r="AA444" s="135" t="str">
        <f>IFERROR(VLOOKUP(Y444,TD!$K$46:$L$64,2,0)," ")</f>
        <v>PM/0131/0108/45990160207</v>
      </c>
      <c r="AB444" s="55" t="s">
        <v>897</v>
      </c>
      <c r="AC444" s="136" t="s">
        <v>204</v>
      </c>
    </row>
    <row r="445" spans="2:29" s="28" customFormat="1" ht="71.5" customHeight="1" x14ac:dyDescent="0.2">
      <c r="B445" s="79">
        <v>20250438</v>
      </c>
      <c r="C445" s="51" t="s">
        <v>208</v>
      </c>
      <c r="D445" s="133" t="s">
        <v>166</v>
      </c>
      <c r="E445" s="52" t="s">
        <v>744</v>
      </c>
      <c r="F445" s="133" t="s">
        <v>777</v>
      </c>
      <c r="G445" s="133" t="s">
        <v>156</v>
      </c>
      <c r="H445" s="100" t="s">
        <v>815</v>
      </c>
      <c r="I445" s="134">
        <v>2</v>
      </c>
      <c r="J445" s="134">
        <v>0</v>
      </c>
      <c r="K445" s="54">
        <v>11</v>
      </c>
      <c r="L445" s="55">
        <v>33534424</v>
      </c>
      <c r="M445" s="133" t="s">
        <v>516</v>
      </c>
      <c r="N445" s="55" t="s">
        <v>816</v>
      </c>
      <c r="O445" s="52" t="s">
        <v>219</v>
      </c>
      <c r="P445" s="135" t="str">
        <f>IFERROR(VLOOKUP(C445,TD!$B$32:$F$36,2,0)," ")</f>
        <v>O230117</v>
      </c>
      <c r="Q445" s="135" t="str">
        <f>IFERROR(VLOOKUP(C445,TD!$B$32:$F$36,3,0)," ")</f>
        <v>4599</v>
      </c>
      <c r="R445" s="135">
        <f>IFERROR(VLOOKUP(C445,TD!$B$32:$F$36,4,0)," ")</f>
        <v>20240207</v>
      </c>
      <c r="S445" s="52" t="s">
        <v>185</v>
      </c>
      <c r="T445" s="135" t="str">
        <f>IFERROR(VLOOKUP(S445,TD!$J$33:$K$43,2,0)," ")</f>
        <v>Infraestructura física, mantenimiento y dotación (Sedes construidas, mantenidas reforzadas)</v>
      </c>
      <c r="U445" s="137" t="str">
        <f t="shared" si="24"/>
        <v>08-Infraestructura física, mantenimiento y dotación (Sedes construidas, mantenidas reforzadas)</v>
      </c>
      <c r="V445" s="52" t="s">
        <v>238</v>
      </c>
      <c r="W445" s="135" t="str">
        <f>IFERROR(VLOOKUP(V445,TD!$N$33:$O$45,2,0)," ")</f>
        <v>Sedes mantenidas</v>
      </c>
      <c r="X445" s="137" t="str">
        <f t="shared" si="25"/>
        <v>016_Sedes mantenidas</v>
      </c>
      <c r="Y445" s="137" t="str">
        <f t="shared" si="26"/>
        <v>08-Infraestructura física, mantenimiento y dotación (Sedes construidas, mantenidas reforzadas) 016_Sedes mantenidas</v>
      </c>
      <c r="Z445" s="135" t="str">
        <f t="shared" si="27"/>
        <v>O23011745992024020708016</v>
      </c>
      <c r="AA445" s="135" t="str">
        <f>IFERROR(VLOOKUP(Y445,TD!$K$46:$L$64,2,0)," ")</f>
        <v>PM/0131/0108/45990160207</v>
      </c>
      <c r="AB445" s="55" t="s">
        <v>897</v>
      </c>
      <c r="AC445" s="136" t="s">
        <v>204</v>
      </c>
    </row>
    <row r="446" spans="2:29" s="28" customFormat="1" ht="71.5" customHeight="1" x14ac:dyDescent="0.2">
      <c r="B446" s="79">
        <v>20250439</v>
      </c>
      <c r="C446" s="51" t="s">
        <v>208</v>
      </c>
      <c r="D446" s="133" t="s">
        <v>166</v>
      </c>
      <c r="E446" s="52" t="s">
        <v>744</v>
      </c>
      <c r="F446" s="133" t="s">
        <v>778</v>
      </c>
      <c r="G446" s="133" t="s">
        <v>155</v>
      </c>
      <c r="H446" s="100" t="s">
        <v>815</v>
      </c>
      <c r="I446" s="134">
        <v>2</v>
      </c>
      <c r="J446" s="134">
        <v>0</v>
      </c>
      <c r="K446" s="54">
        <v>11</v>
      </c>
      <c r="L446" s="55">
        <v>61593840</v>
      </c>
      <c r="M446" s="133" t="s">
        <v>516</v>
      </c>
      <c r="N446" s="55" t="s">
        <v>816</v>
      </c>
      <c r="O446" s="52" t="s">
        <v>219</v>
      </c>
      <c r="P446" s="135" t="str">
        <f>IFERROR(VLOOKUP(C446,TD!$B$32:$F$36,2,0)," ")</f>
        <v>O230117</v>
      </c>
      <c r="Q446" s="135" t="str">
        <f>IFERROR(VLOOKUP(C446,TD!$B$32:$F$36,3,0)," ")</f>
        <v>4599</v>
      </c>
      <c r="R446" s="135">
        <f>IFERROR(VLOOKUP(C446,TD!$B$32:$F$36,4,0)," ")</f>
        <v>20240207</v>
      </c>
      <c r="S446" s="52" t="s">
        <v>185</v>
      </c>
      <c r="T446" s="135" t="str">
        <f>IFERROR(VLOOKUP(S446,TD!$J$33:$K$43,2,0)," ")</f>
        <v>Infraestructura física, mantenimiento y dotación (Sedes construidas, mantenidas reforzadas)</v>
      </c>
      <c r="U446" s="137" t="str">
        <f t="shared" si="24"/>
        <v>08-Infraestructura física, mantenimiento y dotación (Sedes construidas, mantenidas reforzadas)</v>
      </c>
      <c r="V446" s="52" t="s">
        <v>238</v>
      </c>
      <c r="W446" s="135" t="str">
        <f>IFERROR(VLOOKUP(V446,TD!$N$33:$O$45,2,0)," ")</f>
        <v>Sedes mantenidas</v>
      </c>
      <c r="X446" s="137" t="str">
        <f t="shared" si="25"/>
        <v>016_Sedes mantenidas</v>
      </c>
      <c r="Y446" s="137" t="str">
        <f t="shared" si="26"/>
        <v>08-Infraestructura física, mantenimiento y dotación (Sedes construidas, mantenidas reforzadas) 016_Sedes mantenidas</v>
      </c>
      <c r="Z446" s="135" t="str">
        <f t="shared" si="27"/>
        <v>O23011745992024020708016</v>
      </c>
      <c r="AA446" s="135" t="str">
        <f>IFERROR(VLOOKUP(Y446,TD!$K$46:$L$64,2,0)," ")</f>
        <v>PM/0131/0108/45990160207</v>
      </c>
      <c r="AB446" s="55" t="s">
        <v>897</v>
      </c>
      <c r="AC446" s="136" t="s">
        <v>204</v>
      </c>
    </row>
    <row r="447" spans="2:29" s="28" customFormat="1" ht="71.5" customHeight="1" x14ac:dyDescent="0.2">
      <c r="B447" s="79">
        <v>20250440</v>
      </c>
      <c r="C447" s="51" t="s">
        <v>208</v>
      </c>
      <c r="D447" s="133" t="s">
        <v>166</v>
      </c>
      <c r="E447" s="52" t="s">
        <v>744</v>
      </c>
      <c r="F447" s="133" t="s">
        <v>779</v>
      </c>
      <c r="G447" s="133" t="s">
        <v>156</v>
      </c>
      <c r="H447" s="100" t="s">
        <v>815</v>
      </c>
      <c r="I447" s="134">
        <v>2</v>
      </c>
      <c r="J447" s="134">
        <v>0</v>
      </c>
      <c r="K447" s="54">
        <v>11</v>
      </c>
      <c r="L447" s="55">
        <v>33534424</v>
      </c>
      <c r="M447" s="133" t="s">
        <v>516</v>
      </c>
      <c r="N447" s="55" t="s">
        <v>816</v>
      </c>
      <c r="O447" s="52" t="s">
        <v>219</v>
      </c>
      <c r="P447" s="135" t="str">
        <f>IFERROR(VLOOKUP(C447,TD!$B$32:$F$36,2,0)," ")</f>
        <v>O230117</v>
      </c>
      <c r="Q447" s="135" t="str">
        <f>IFERROR(VLOOKUP(C447,TD!$B$32:$F$36,3,0)," ")</f>
        <v>4599</v>
      </c>
      <c r="R447" s="135">
        <f>IFERROR(VLOOKUP(C447,TD!$B$32:$F$36,4,0)," ")</f>
        <v>20240207</v>
      </c>
      <c r="S447" s="52" t="s">
        <v>185</v>
      </c>
      <c r="T447" s="135" t="str">
        <f>IFERROR(VLOOKUP(S447,TD!$J$33:$K$43,2,0)," ")</f>
        <v>Infraestructura física, mantenimiento y dotación (Sedes construidas, mantenidas reforzadas)</v>
      </c>
      <c r="U447" s="137" t="str">
        <f t="shared" si="24"/>
        <v>08-Infraestructura física, mantenimiento y dotación (Sedes construidas, mantenidas reforzadas)</v>
      </c>
      <c r="V447" s="52" t="s">
        <v>238</v>
      </c>
      <c r="W447" s="135" t="str">
        <f>IFERROR(VLOOKUP(V447,TD!$N$33:$O$45,2,0)," ")</f>
        <v>Sedes mantenidas</v>
      </c>
      <c r="X447" s="137" t="str">
        <f t="shared" si="25"/>
        <v>016_Sedes mantenidas</v>
      </c>
      <c r="Y447" s="137" t="str">
        <f t="shared" si="26"/>
        <v>08-Infraestructura física, mantenimiento y dotación (Sedes construidas, mantenidas reforzadas) 016_Sedes mantenidas</v>
      </c>
      <c r="Z447" s="135" t="str">
        <f t="shared" si="27"/>
        <v>O23011745992024020708016</v>
      </c>
      <c r="AA447" s="135" t="str">
        <f>IFERROR(VLOOKUP(Y447,TD!$K$46:$L$64,2,0)," ")</f>
        <v>PM/0131/0108/45990160207</v>
      </c>
      <c r="AB447" s="55" t="s">
        <v>897</v>
      </c>
      <c r="AC447" s="136" t="s">
        <v>204</v>
      </c>
    </row>
    <row r="448" spans="2:29" s="28" customFormat="1" ht="71.5" customHeight="1" x14ac:dyDescent="0.2">
      <c r="B448" s="79">
        <v>20250441</v>
      </c>
      <c r="C448" s="51" t="s">
        <v>208</v>
      </c>
      <c r="D448" s="133" t="s">
        <v>166</v>
      </c>
      <c r="E448" s="52" t="s">
        <v>744</v>
      </c>
      <c r="F448" s="133" t="s">
        <v>780</v>
      </c>
      <c r="G448" s="133" t="s">
        <v>156</v>
      </c>
      <c r="H448" s="100" t="s">
        <v>815</v>
      </c>
      <c r="I448" s="134">
        <v>2</v>
      </c>
      <c r="J448" s="134">
        <v>0</v>
      </c>
      <c r="K448" s="54">
        <v>11</v>
      </c>
      <c r="L448" s="55">
        <v>33534424</v>
      </c>
      <c r="M448" s="133" t="s">
        <v>516</v>
      </c>
      <c r="N448" s="55" t="s">
        <v>816</v>
      </c>
      <c r="O448" s="52" t="s">
        <v>219</v>
      </c>
      <c r="P448" s="135" t="str">
        <f>IFERROR(VLOOKUP(C448,TD!$B$32:$F$36,2,0)," ")</f>
        <v>O230117</v>
      </c>
      <c r="Q448" s="135" t="str">
        <f>IFERROR(VLOOKUP(C448,TD!$B$32:$F$36,3,0)," ")</f>
        <v>4599</v>
      </c>
      <c r="R448" s="135">
        <f>IFERROR(VLOOKUP(C448,TD!$B$32:$F$36,4,0)," ")</f>
        <v>20240207</v>
      </c>
      <c r="S448" s="52" t="s">
        <v>185</v>
      </c>
      <c r="T448" s="135" t="str">
        <f>IFERROR(VLOOKUP(S448,TD!$J$33:$K$43,2,0)," ")</f>
        <v>Infraestructura física, mantenimiento y dotación (Sedes construidas, mantenidas reforzadas)</v>
      </c>
      <c r="U448" s="137" t="str">
        <f t="shared" ref="U448:U511" si="28">CONCATENATE(S448,"-",T448)</f>
        <v>08-Infraestructura física, mantenimiento y dotación (Sedes construidas, mantenidas reforzadas)</v>
      </c>
      <c r="V448" s="52" t="s">
        <v>238</v>
      </c>
      <c r="W448" s="135" t="str">
        <f>IFERROR(VLOOKUP(V448,TD!$N$33:$O$45,2,0)," ")</f>
        <v>Sedes mantenidas</v>
      </c>
      <c r="X448" s="137" t="str">
        <f t="shared" ref="X448:X511" si="29">CONCATENATE(V448,"_",W448)</f>
        <v>016_Sedes mantenidas</v>
      </c>
      <c r="Y448" s="137" t="str">
        <f t="shared" ref="Y448:Y511" si="30">CONCATENATE(U448," ",X448)</f>
        <v>08-Infraestructura física, mantenimiento y dotación (Sedes construidas, mantenidas reforzadas) 016_Sedes mantenidas</v>
      </c>
      <c r="Z448" s="135" t="str">
        <f t="shared" ref="Z448:Z511" si="31">CONCATENATE(P448,Q448,R448,S448,V448)</f>
        <v>O23011745992024020708016</v>
      </c>
      <c r="AA448" s="135" t="str">
        <f>IFERROR(VLOOKUP(Y448,TD!$K$46:$L$64,2,0)," ")</f>
        <v>PM/0131/0108/45990160207</v>
      </c>
      <c r="AB448" s="55" t="s">
        <v>897</v>
      </c>
      <c r="AC448" s="136" t="s">
        <v>204</v>
      </c>
    </row>
    <row r="449" spans="2:29" s="28" customFormat="1" ht="71.5" customHeight="1" x14ac:dyDescent="0.2">
      <c r="B449" s="79">
        <v>20250442</v>
      </c>
      <c r="C449" s="51" t="s">
        <v>208</v>
      </c>
      <c r="D449" s="133" t="s">
        <v>166</v>
      </c>
      <c r="E449" s="52" t="s">
        <v>744</v>
      </c>
      <c r="F449" s="133" t="s">
        <v>779</v>
      </c>
      <c r="G449" s="133" t="s">
        <v>156</v>
      </c>
      <c r="H449" s="53" t="s">
        <v>815</v>
      </c>
      <c r="I449" s="110">
        <v>2</v>
      </c>
      <c r="J449" s="110">
        <v>0</v>
      </c>
      <c r="K449" s="111">
        <v>11</v>
      </c>
      <c r="L449" s="55">
        <v>33534424</v>
      </c>
      <c r="M449" s="133" t="s">
        <v>516</v>
      </c>
      <c r="N449" s="55" t="s">
        <v>816</v>
      </c>
      <c r="O449" s="52" t="s">
        <v>219</v>
      </c>
      <c r="P449" s="135" t="str">
        <f>IFERROR(VLOOKUP(C449,TD!$B$32:$F$36,2,0)," ")</f>
        <v>O230117</v>
      </c>
      <c r="Q449" s="135" t="str">
        <f>IFERROR(VLOOKUP(C449,TD!$B$32:$F$36,3,0)," ")</f>
        <v>4599</v>
      </c>
      <c r="R449" s="135">
        <f>IFERROR(VLOOKUP(C449,TD!$B$32:$F$36,4,0)," ")</f>
        <v>20240207</v>
      </c>
      <c r="S449" s="52" t="s">
        <v>185</v>
      </c>
      <c r="T449" s="135" t="str">
        <f>IFERROR(VLOOKUP(S449,TD!$J$33:$K$43,2,0)," ")</f>
        <v>Infraestructura física, mantenimiento y dotación (Sedes construidas, mantenidas reforzadas)</v>
      </c>
      <c r="U449" s="137" t="str">
        <f t="shared" si="28"/>
        <v>08-Infraestructura física, mantenimiento y dotación (Sedes construidas, mantenidas reforzadas)</v>
      </c>
      <c r="V449" s="52" t="s">
        <v>238</v>
      </c>
      <c r="W449" s="135" t="str">
        <f>IFERROR(VLOOKUP(V449,TD!$N$33:$O$45,2,0)," ")</f>
        <v>Sedes mantenidas</v>
      </c>
      <c r="X449" s="137" t="str">
        <f t="shared" si="29"/>
        <v>016_Sedes mantenidas</v>
      </c>
      <c r="Y449" s="137" t="str">
        <f t="shared" si="30"/>
        <v>08-Infraestructura física, mantenimiento y dotación (Sedes construidas, mantenidas reforzadas) 016_Sedes mantenidas</v>
      </c>
      <c r="Z449" s="135" t="str">
        <f t="shared" si="31"/>
        <v>O23011745992024020708016</v>
      </c>
      <c r="AA449" s="135" t="str">
        <f>IFERROR(VLOOKUP(Y449,TD!$K$46:$L$64,2,0)," ")</f>
        <v>PM/0131/0108/45990160207</v>
      </c>
      <c r="AB449" s="55" t="s">
        <v>897</v>
      </c>
      <c r="AC449" s="136" t="s">
        <v>204</v>
      </c>
    </row>
    <row r="450" spans="2:29" s="28" customFormat="1" ht="71.5" customHeight="1" x14ac:dyDescent="0.2">
      <c r="B450" s="79">
        <v>20250443</v>
      </c>
      <c r="C450" s="51" t="s">
        <v>208</v>
      </c>
      <c r="D450" s="133" t="s">
        <v>166</v>
      </c>
      <c r="E450" s="52" t="s">
        <v>744</v>
      </c>
      <c r="F450" s="133" t="s">
        <v>779</v>
      </c>
      <c r="G450" s="133" t="s">
        <v>156</v>
      </c>
      <c r="H450" s="53" t="s">
        <v>815</v>
      </c>
      <c r="I450" s="110">
        <v>2</v>
      </c>
      <c r="J450" s="110">
        <v>0</v>
      </c>
      <c r="K450" s="111">
        <v>11</v>
      </c>
      <c r="L450" s="55">
        <v>33534424</v>
      </c>
      <c r="M450" s="133" t="s">
        <v>516</v>
      </c>
      <c r="N450" s="55" t="s">
        <v>816</v>
      </c>
      <c r="O450" s="52" t="s">
        <v>219</v>
      </c>
      <c r="P450" s="135" t="str">
        <f>IFERROR(VLOOKUP(C450,TD!$B$32:$F$36,2,0)," ")</f>
        <v>O230117</v>
      </c>
      <c r="Q450" s="135" t="str">
        <f>IFERROR(VLOOKUP(C450,TD!$B$32:$F$36,3,0)," ")</f>
        <v>4599</v>
      </c>
      <c r="R450" s="135">
        <f>IFERROR(VLOOKUP(C450,TD!$B$32:$F$36,4,0)," ")</f>
        <v>20240207</v>
      </c>
      <c r="S450" s="52" t="s">
        <v>185</v>
      </c>
      <c r="T450" s="135" t="str">
        <f>IFERROR(VLOOKUP(S450,TD!$J$33:$K$43,2,0)," ")</f>
        <v>Infraestructura física, mantenimiento y dotación (Sedes construidas, mantenidas reforzadas)</v>
      </c>
      <c r="U450" s="137" t="str">
        <f t="shared" si="28"/>
        <v>08-Infraestructura física, mantenimiento y dotación (Sedes construidas, mantenidas reforzadas)</v>
      </c>
      <c r="V450" s="52" t="s">
        <v>238</v>
      </c>
      <c r="W450" s="135" t="str">
        <f>IFERROR(VLOOKUP(V450,TD!$N$33:$O$45,2,0)," ")</f>
        <v>Sedes mantenidas</v>
      </c>
      <c r="X450" s="137" t="str">
        <f t="shared" si="29"/>
        <v>016_Sedes mantenidas</v>
      </c>
      <c r="Y450" s="137" t="str">
        <f t="shared" si="30"/>
        <v>08-Infraestructura física, mantenimiento y dotación (Sedes construidas, mantenidas reforzadas) 016_Sedes mantenidas</v>
      </c>
      <c r="Z450" s="135" t="str">
        <f t="shared" si="31"/>
        <v>O23011745992024020708016</v>
      </c>
      <c r="AA450" s="135" t="str">
        <f>IFERROR(VLOOKUP(Y450,TD!$K$46:$L$64,2,0)," ")</f>
        <v>PM/0131/0108/45990160207</v>
      </c>
      <c r="AB450" s="55" t="s">
        <v>897</v>
      </c>
      <c r="AC450" s="136" t="s">
        <v>204</v>
      </c>
    </row>
    <row r="451" spans="2:29" s="28" customFormat="1" ht="71.5" customHeight="1" x14ac:dyDescent="0.2">
      <c r="B451" s="79">
        <v>20250444</v>
      </c>
      <c r="C451" s="51" t="s">
        <v>208</v>
      </c>
      <c r="D451" s="133" t="s">
        <v>166</v>
      </c>
      <c r="E451" s="52" t="s">
        <v>744</v>
      </c>
      <c r="F451" s="133" t="s">
        <v>781</v>
      </c>
      <c r="G451" s="133" t="s">
        <v>155</v>
      </c>
      <c r="H451" s="100" t="s">
        <v>815</v>
      </c>
      <c r="I451" s="134">
        <v>2</v>
      </c>
      <c r="J451" s="134">
        <v>0</v>
      </c>
      <c r="K451" s="54">
        <v>11</v>
      </c>
      <c r="L451" s="55">
        <v>52454952</v>
      </c>
      <c r="M451" s="133" t="s">
        <v>516</v>
      </c>
      <c r="N451" s="55" t="s">
        <v>816</v>
      </c>
      <c r="O451" s="52" t="s">
        <v>219</v>
      </c>
      <c r="P451" s="135" t="str">
        <f>IFERROR(VLOOKUP(C451,TD!$B$32:$F$36,2,0)," ")</f>
        <v>O230117</v>
      </c>
      <c r="Q451" s="135" t="str">
        <f>IFERROR(VLOOKUP(C451,TD!$B$32:$F$36,3,0)," ")</f>
        <v>4599</v>
      </c>
      <c r="R451" s="135">
        <f>IFERROR(VLOOKUP(C451,TD!$B$32:$F$36,4,0)," ")</f>
        <v>20240207</v>
      </c>
      <c r="S451" s="52" t="s">
        <v>185</v>
      </c>
      <c r="T451" s="135" t="str">
        <f>IFERROR(VLOOKUP(S451,TD!$J$33:$K$43,2,0)," ")</f>
        <v>Infraestructura física, mantenimiento y dotación (Sedes construidas, mantenidas reforzadas)</v>
      </c>
      <c r="U451" s="137" t="str">
        <f t="shared" si="28"/>
        <v>08-Infraestructura física, mantenimiento y dotación (Sedes construidas, mantenidas reforzadas)</v>
      </c>
      <c r="V451" s="52" t="s">
        <v>238</v>
      </c>
      <c r="W451" s="135" t="str">
        <f>IFERROR(VLOOKUP(V451,TD!$N$33:$O$45,2,0)," ")</f>
        <v>Sedes mantenidas</v>
      </c>
      <c r="X451" s="137" t="str">
        <f t="shared" si="29"/>
        <v>016_Sedes mantenidas</v>
      </c>
      <c r="Y451" s="137" t="str">
        <f t="shared" si="30"/>
        <v>08-Infraestructura física, mantenimiento y dotación (Sedes construidas, mantenidas reforzadas) 016_Sedes mantenidas</v>
      </c>
      <c r="Z451" s="135" t="str">
        <f t="shared" si="31"/>
        <v>O23011745992024020708016</v>
      </c>
      <c r="AA451" s="135" t="str">
        <f>IFERROR(VLOOKUP(Y451,TD!$K$46:$L$64,2,0)," ")</f>
        <v>PM/0131/0108/45990160207</v>
      </c>
      <c r="AB451" s="55" t="s">
        <v>897</v>
      </c>
      <c r="AC451" s="136" t="s">
        <v>204</v>
      </c>
    </row>
    <row r="452" spans="2:29" s="28" customFormat="1" ht="71.5" customHeight="1" x14ac:dyDescent="0.2">
      <c r="B452" s="79">
        <v>20250445</v>
      </c>
      <c r="C452" s="51" t="s">
        <v>208</v>
      </c>
      <c r="D452" s="133" t="s">
        <v>166</v>
      </c>
      <c r="E452" s="52" t="s">
        <v>744</v>
      </c>
      <c r="F452" s="133" t="s">
        <v>782</v>
      </c>
      <c r="G452" s="133" t="s">
        <v>155</v>
      </c>
      <c r="H452" s="100" t="s">
        <v>815</v>
      </c>
      <c r="I452" s="134">
        <v>2</v>
      </c>
      <c r="J452" s="134">
        <v>0</v>
      </c>
      <c r="K452" s="54">
        <v>11</v>
      </c>
      <c r="L452" s="55">
        <v>52454952</v>
      </c>
      <c r="M452" s="133" t="s">
        <v>516</v>
      </c>
      <c r="N452" s="55" t="s">
        <v>816</v>
      </c>
      <c r="O452" s="52" t="s">
        <v>219</v>
      </c>
      <c r="P452" s="135" t="str">
        <f>IFERROR(VLOOKUP(C452,TD!$B$32:$F$36,2,0)," ")</f>
        <v>O230117</v>
      </c>
      <c r="Q452" s="135" t="str">
        <f>IFERROR(VLOOKUP(C452,TD!$B$32:$F$36,3,0)," ")</f>
        <v>4599</v>
      </c>
      <c r="R452" s="135">
        <f>IFERROR(VLOOKUP(C452,TD!$B$32:$F$36,4,0)," ")</f>
        <v>20240207</v>
      </c>
      <c r="S452" s="52" t="s">
        <v>185</v>
      </c>
      <c r="T452" s="135" t="str">
        <f>IFERROR(VLOOKUP(S452,TD!$J$33:$K$43,2,0)," ")</f>
        <v>Infraestructura física, mantenimiento y dotación (Sedes construidas, mantenidas reforzadas)</v>
      </c>
      <c r="U452" s="137" t="str">
        <f t="shared" si="28"/>
        <v>08-Infraestructura física, mantenimiento y dotación (Sedes construidas, mantenidas reforzadas)</v>
      </c>
      <c r="V452" s="52" t="s">
        <v>238</v>
      </c>
      <c r="W452" s="135" t="str">
        <f>IFERROR(VLOOKUP(V452,TD!$N$33:$O$45,2,0)," ")</f>
        <v>Sedes mantenidas</v>
      </c>
      <c r="X452" s="137" t="str">
        <f t="shared" si="29"/>
        <v>016_Sedes mantenidas</v>
      </c>
      <c r="Y452" s="137" t="str">
        <f t="shared" si="30"/>
        <v>08-Infraestructura física, mantenimiento y dotación (Sedes construidas, mantenidas reforzadas) 016_Sedes mantenidas</v>
      </c>
      <c r="Z452" s="135" t="str">
        <f t="shared" si="31"/>
        <v>O23011745992024020708016</v>
      </c>
      <c r="AA452" s="135" t="str">
        <f>IFERROR(VLOOKUP(Y452,TD!$K$46:$L$64,2,0)," ")</f>
        <v>PM/0131/0108/45990160207</v>
      </c>
      <c r="AB452" s="55" t="s">
        <v>897</v>
      </c>
      <c r="AC452" s="136" t="s">
        <v>204</v>
      </c>
    </row>
    <row r="453" spans="2:29" s="28" customFormat="1" ht="71.5" customHeight="1" x14ac:dyDescent="0.2">
      <c r="B453" s="79">
        <v>20250446</v>
      </c>
      <c r="C453" s="51" t="s">
        <v>208</v>
      </c>
      <c r="D453" s="133" t="s">
        <v>166</v>
      </c>
      <c r="E453" s="52" t="s">
        <v>744</v>
      </c>
      <c r="F453" s="133" t="s">
        <v>782</v>
      </c>
      <c r="G453" s="133" t="s">
        <v>155</v>
      </c>
      <c r="H453" s="100" t="s">
        <v>815</v>
      </c>
      <c r="I453" s="134">
        <v>2</v>
      </c>
      <c r="J453" s="134">
        <v>0</v>
      </c>
      <c r="K453" s="54">
        <v>11</v>
      </c>
      <c r="L453" s="55">
        <v>52454952</v>
      </c>
      <c r="M453" s="133" t="s">
        <v>516</v>
      </c>
      <c r="N453" s="55" t="s">
        <v>816</v>
      </c>
      <c r="O453" s="52" t="s">
        <v>219</v>
      </c>
      <c r="P453" s="135" t="str">
        <f>IFERROR(VLOOKUP(C453,TD!$B$32:$F$36,2,0)," ")</f>
        <v>O230117</v>
      </c>
      <c r="Q453" s="135" t="str">
        <f>IFERROR(VLOOKUP(C453,TD!$B$32:$F$36,3,0)," ")</f>
        <v>4599</v>
      </c>
      <c r="R453" s="135">
        <f>IFERROR(VLOOKUP(C453,TD!$B$32:$F$36,4,0)," ")</f>
        <v>20240207</v>
      </c>
      <c r="S453" s="52" t="s">
        <v>185</v>
      </c>
      <c r="T453" s="135" t="str">
        <f>IFERROR(VLOOKUP(S453,TD!$J$33:$K$43,2,0)," ")</f>
        <v>Infraestructura física, mantenimiento y dotación (Sedes construidas, mantenidas reforzadas)</v>
      </c>
      <c r="U453" s="137" t="str">
        <f t="shared" si="28"/>
        <v>08-Infraestructura física, mantenimiento y dotación (Sedes construidas, mantenidas reforzadas)</v>
      </c>
      <c r="V453" s="52" t="s">
        <v>238</v>
      </c>
      <c r="W453" s="135" t="str">
        <f>IFERROR(VLOOKUP(V453,TD!$N$33:$O$45,2,0)," ")</f>
        <v>Sedes mantenidas</v>
      </c>
      <c r="X453" s="137" t="str">
        <f t="shared" si="29"/>
        <v>016_Sedes mantenidas</v>
      </c>
      <c r="Y453" s="137" t="str">
        <f t="shared" si="30"/>
        <v>08-Infraestructura física, mantenimiento y dotación (Sedes construidas, mantenidas reforzadas) 016_Sedes mantenidas</v>
      </c>
      <c r="Z453" s="135" t="str">
        <f t="shared" si="31"/>
        <v>O23011745992024020708016</v>
      </c>
      <c r="AA453" s="135" t="str">
        <f>IFERROR(VLOOKUP(Y453,TD!$K$46:$L$64,2,0)," ")</f>
        <v>PM/0131/0108/45990160207</v>
      </c>
      <c r="AB453" s="55" t="s">
        <v>897</v>
      </c>
      <c r="AC453" s="136" t="s">
        <v>204</v>
      </c>
    </row>
    <row r="454" spans="2:29" s="28" customFormat="1" ht="71.5" customHeight="1" x14ac:dyDescent="0.2">
      <c r="B454" s="79">
        <v>20250447</v>
      </c>
      <c r="C454" s="51" t="s">
        <v>208</v>
      </c>
      <c r="D454" s="133" t="s">
        <v>166</v>
      </c>
      <c r="E454" s="52" t="s">
        <v>744</v>
      </c>
      <c r="F454" s="133" t="s">
        <v>783</v>
      </c>
      <c r="G454" s="133" t="s">
        <v>155</v>
      </c>
      <c r="H454" s="100" t="s">
        <v>815</v>
      </c>
      <c r="I454" s="134">
        <v>2</v>
      </c>
      <c r="J454" s="134">
        <v>0</v>
      </c>
      <c r="K454" s="54">
        <v>11</v>
      </c>
      <c r="L454" s="55">
        <v>75281360</v>
      </c>
      <c r="M454" s="133" t="s">
        <v>516</v>
      </c>
      <c r="N454" s="55" t="s">
        <v>816</v>
      </c>
      <c r="O454" s="52" t="s">
        <v>219</v>
      </c>
      <c r="P454" s="135" t="str">
        <f>IFERROR(VLOOKUP(C454,TD!$B$32:$F$36,2,0)," ")</f>
        <v>O230117</v>
      </c>
      <c r="Q454" s="135" t="str">
        <f>IFERROR(VLOOKUP(C454,TD!$B$32:$F$36,3,0)," ")</f>
        <v>4599</v>
      </c>
      <c r="R454" s="135">
        <f>IFERROR(VLOOKUP(C454,TD!$B$32:$F$36,4,0)," ")</f>
        <v>20240207</v>
      </c>
      <c r="S454" s="52" t="s">
        <v>185</v>
      </c>
      <c r="T454" s="135" t="str">
        <f>IFERROR(VLOOKUP(S454,TD!$J$33:$K$43,2,0)," ")</f>
        <v>Infraestructura física, mantenimiento y dotación (Sedes construidas, mantenidas reforzadas)</v>
      </c>
      <c r="U454" s="137" t="str">
        <f t="shared" si="28"/>
        <v>08-Infraestructura física, mantenimiento y dotación (Sedes construidas, mantenidas reforzadas)</v>
      </c>
      <c r="V454" s="52" t="s">
        <v>238</v>
      </c>
      <c r="W454" s="135" t="str">
        <f>IFERROR(VLOOKUP(V454,TD!$N$33:$O$45,2,0)," ")</f>
        <v>Sedes mantenidas</v>
      </c>
      <c r="X454" s="137" t="str">
        <f t="shared" si="29"/>
        <v>016_Sedes mantenidas</v>
      </c>
      <c r="Y454" s="137" t="str">
        <f t="shared" si="30"/>
        <v>08-Infraestructura física, mantenimiento y dotación (Sedes construidas, mantenidas reforzadas) 016_Sedes mantenidas</v>
      </c>
      <c r="Z454" s="135" t="str">
        <f t="shared" si="31"/>
        <v>O23011745992024020708016</v>
      </c>
      <c r="AA454" s="135" t="str">
        <f>IFERROR(VLOOKUP(Y454,TD!$K$46:$L$64,2,0)," ")</f>
        <v>PM/0131/0108/45990160207</v>
      </c>
      <c r="AB454" s="55" t="s">
        <v>897</v>
      </c>
      <c r="AC454" s="136" t="s">
        <v>204</v>
      </c>
    </row>
    <row r="455" spans="2:29" s="28" customFormat="1" ht="71.5" customHeight="1" x14ac:dyDescent="0.2">
      <c r="B455" s="79">
        <v>20250448</v>
      </c>
      <c r="C455" s="51" t="s">
        <v>208</v>
      </c>
      <c r="D455" s="133" t="s">
        <v>166</v>
      </c>
      <c r="E455" s="52" t="s">
        <v>744</v>
      </c>
      <c r="F455" s="133" t="s">
        <v>754</v>
      </c>
      <c r="G455" s="133" t="s">
        <v>156</v>
      </c>
      <c r="H455" s="100" t="s">
        <v>815</v>
      </c>
      <c r="I455" s="134">
        <v>2</v>
      </c>
      <c r="J455" s="134">
        <v>0</v>
      </c>
      <c r="K455" s="54">
        <v>11</v>
      </c>
      <c r="L455" s="55">
        <v>38325056</v>
      </c>
      <c r="M455" s="133" t="s">
        <v>516</v>
      </c>
      <c r="N455" s="55" t="s">
        <v>816</v>
      </c>
      <c r="O455" s="52" t="s">
        <v>219</v>
      </c>
      <c r="P455" s="135" t="str">
        <f>IFERROR(VLOOKUP(C455,TD!$B$32:$F$36,2,0)," ")</f>
        <v>O230117</v>
      </c>
      <c r="Q455" s="135" t="str">
        <f>IFERROR(VLOOKUP(C455,TD!$B$32:$F$36,3,0)," ")</f>
        <v>4599</v>
      </c>
      <c r="R455" s="135">
        <f>IFERROR(VLOOKUP(C455,TD!$B$32:$F$36,4,0)," ")</f>
        <v>20240207</v>
      </c>
      <c r="S455" s="52" t="s">
        <v>185</v>
      </c>
      <c r="T455" s="135" t="str">
        <f>IFERROR(VLOOKUP(S455,TD!$J$33:$K$43,2,0)," ")</f>
        <v>Infraestructura física, mantenimiento y dotación (Sedes construidas, mantenidas reforzadas)</v>
      </c>
      <c r="U455" s="137" t="str">
        <f t="shared" si="28"/>
        <v>08-Infraestructura física, mantenimiento y dotación (Sedes construidas, mantenidas reforzadas)</v>
      </c>
      <c r="V455" s="52" t="s">
        <v>238</v>
      </c>
      <c r="W455" s="135" t="str">
        <f>IFERROR(VLOOKUP(V455,TD!$N$33:$O$45,2,0)," ")</f>
        <v>Sedes mantenidas</v>
      </c>
      <c r="X455" s="137" t="str">
        <f t="shared" si="29"/>
        <v>016_Sedes mantenidas</v>
      </c>
      <c r="Y455" s="137" t="str">
        <f t="shared" si="30"/>
        <v>08-Infraestructura física, mantenimiento y dotación (Sedes construidas, mantenidas reforzadas) 016_Sedes mantenidas</v>
      </c>
      <c r="Z455" s="135" t="str">
        <f t="shared" si="31"/>
        <v>O23011745992024020708016</v>
      </c>
      <c r="AA455" s="135" t="str">
        <f>IFERROR(VLOOKUP(Y455,TD!$K$46:$L$64,2,0)," ")</f>
        <v>PM/0131/0108/45990160207</v>
      </c>
      <c r="AB455" s="55" t="s">
        <v>897</v>
      </c>
      <c r="AC455" s="136" t="s">
        <v>204</v>
      </c>
    </row>
    <row r="456" spans="2:29" s="28" customFormat="1" ht="71.5" customHeight="1" x14ac:dyDescent="0.2">
      <c r="B456" s="79">
        <v>20250449</v>
      </c>
      <c r="C456" s="51" t="s">
        <v>208</v>
      </c>
      <c r="D456" s="133" t="s">
        <v>166</v>
      </c>
      <c r="E456" s="52" t="s">
        <v>744</v>
      </c>
      <c r="F456" s="133" t="s">
        <v>756</v>
      </c>
      <c r="G456" s="133" t="s">
        <v>156</v>
      </c>
      <c r="H456" s="100" t="s">
        <v>815</v>
      </c>
      <c r="I456" s="134">
        <v>2</v>
      </c>
      <c r="J456" s="134">
        <v>0</v>
      </c>
      <c r="K456" s="54">
        <v>11</v>
      </c>
      <c r="L456" s="55">
        <v>42350000</v>
      </c>
      <c r="M456" s="133" t="s">
        <v>516</v>
      </c>
      <c r="N456" s="55" t="s">
        <v>816</v>
      </c>
      <c r="O456" s="52" t="s">
        <v>219</v>
      </c>
      <c r="P456" s="135" t="str">
        <f>IFERROR(VLOOKUP(C456,TD!$B$32:$F$36,2,0)," ")</f>
        <v>O230117</v>
      </c>
      <c r="Q456" s="135" t="str">
        <f>IFERROR(VLOOKUP(C456,TD!$B$32:$F$36,3,0)," ")</f>
        <v>4599</v>
      </c>
      <c r="R456" s="135">
        <f>IFERROR(VLOOKUP(C456,TD!$B$32:$F$36,4,0)," ")</f>
        <v>20240207</v>
      </c>
      <c r="S456" s="52" t="s">
        <v>185</v>
      </c>
      <c r="T456" s="135" t="str">
        <f>IFERROR(VLOOKUP(S456,TD!$J$33:$K$43,2,0)," ")</f>
        <v>Infraestructura física, mantenimiento y dotación (Sedes construidas, mantenidas reforzadas)</v>
      </c>
      <c r="U456" s="137" t="str">
        <f t="shared" si="28"/>
        <v>08-Infraestructura física, mantenimiento y dotación (Sedes construidas, mantenidas reforzadas)</v>
      </c>
      <c r="V456" s="52" t="s">
        <v>238</v>
      </c>
      <c r="W456" s="135" t="str">
        <f>IFERROR(VLOOKUP(V456,TD!$N$33:$O$45,2,0)," ")</f>
        <v>Sedes mantenidas</v>
      </c>
      <c r="X456" s="137" t="str">
        <f t="shared" si="29"/>
        <v>016_Sedes mantenidas</v>
      </c>
      <c r="Y456" s="137" t="str">
        <f t="shared" si="30"/>
        <v>08-Infraestructura física, mantenimiento y dotación (Sedes construidas, mantenidas reforzadas) 016_Sedes mantenidas</v>
      </c>
      <c r="Z456" s="135" t="str">
        <f t="shared" si="31"/>
        <v>O23011745992024020708016</v>
      </c>
      <c r="AA456" s="135" t="str">
        <f>IFERROR(VLOOKUP(Y456,TD!$K$46:$L$64,2,0)," ")</f>
        <v>PM/0131/0108/45990160207</v>
      </c>
      <c r="AB456" s="55" t="s">
        <v>897</v>
      </c>
      <c r="AC456" s="136" t="s">
        <v>204</v>
      </c>
    </row>
    <row r="457" spans="2:29" s="28" customFormat="1" ht="71.5" customHeight="1" x14ac:dyDescent="0.2">
      <c r="B457" s="79">
        <v>20250450</v>
      </c>
      <c r="C457" s="51" t="s">
        <v>208</v>
      </c>
      <c r="D457" s="133" t="s">
        <v>166</v>
      </c>
      <c r="E457" s="52" t="s">
        <v>744</v>
      </c>
      <c r="F457" s="133" t="s">
        <v>757</v>
      </c>
      <c r="G457" s="133" t="s">
        <v>155</v>
      </c>
      <c r="H457" s="100" t="s">
        <v>815</v>
      </c>
      <c r="I457" s="134">
        <v>2</v>
      </c>
      <c r="J457" s="134">
        <v>0</v>
      </c>
      <c r="K457" s="54">
        <v>11</v>
      </c>
      <c r="L457" s="55">
        <v>75281360</v>
      </c>
      <c r="M457" s="133" t="s">
        <v>516</v>
      </c>
      <c r="N457" s="55" t="s">
        <v>816</v>
      </c>
      <c r="O457" s="52" t="s">
        <v>219</v>
      </c>
      <c r="P457" s="135" t="str">
        <f>IFERROR(VLOOKUP(C457,TD!$B$32:$F$36,2,0)," ")</f>
        <v>O230117</v>
      </c>
      <c r="Q457" s="135" t="str">
        <f>IFERROR(VLOOKUP(C457,TD!$B$32:$F$36,3,0)," ")</f>
        <v>4599</v>
      </c>
      <c r="R457" s="135">
        <f>IFERROR(VLOOKUP(C457,TD!$B$32:$F$36,4,0)," ")</f>
        <v>20240207</v>
      </c>
      <c r="S457" s="52" t="s">
        <v>185</v>
      </c>
      <c r="T457" s="135" t="str">
        <f>IFERROR(VLOOKUP(S457,TD!$J$33:$K$43,2,0)," ")</f>
        <v>Infraestructura física, mantenimiento y dotación (Sedes construidas, mantenidas reforzadas)</v>
      </c>
      <c r="U457" s="137" t="str">
        <f t="shared" si="28"/>
        <v>08-Infraestructura física, mantenimiento y dotación (Sedes construidas, mantenidas reforzadas)</v>
      </c>
      <c r="V457" s="52" t="s">
        <v>238</v>
      </c>
      <c r="W457" s="135" t="str">
        <f>IFERROR(VLOOKUP(V457,TD!$N$33:$O$45,2,0)," ")</f>
        <v>Sedes mantenidas</v>
      </c>
      <c r="X457" s="137" t="str">
        <f t="shared" si="29"/>
        <v>016_Sedes mantenidas</v>
      </c>
      <c r="Y457" s="137" t="str">
        <f t="shared" si="30"/>
        <v>08-Infraestructura física, mantenimiento y dotación (Sedes construidas, mantenidas reforzadas) 016_Sedes mantenidas</v>
      </c>
      <c r="Z457" s="135" t="str">
        <f t="shared" si="31"/>
        <v>O23011745992024020708016</v>
      </c>
      <c r="AA457" s="135" t="str">
        <f>IFERROR(VLOOKUP(Y457,TD!$K$46:$L$64,2,0)," ")</f>
        <v>PM/0131/0108/45990160207</v>
      </c>
      <c r="AB457" s="55" t="s">
        <v>897</v>
      </c>
      <c r="AC457" s="136" t="s">
        <v>204</v>
      </c>
    </row>
    <row r="458" spans="2:29" s="28" customFormat="1" ht="71.5" customHeight="1" x14ac:dyDescent="0.2">
      <c r="B458" s="79">
        <v>20250451</v>
      </c>
      <c r="C458" s="51" t="s">
        <v>208</v>
      </c>
      <c r="D458" s="133" t="s">
        <v>166</v>
      </c>
      <c r="E458" s="52" t="s">
        <v>744</v>
      </c>
      <c r="F458" s="133" t="s">
        <v>758</v>
      </c>
      <c r="G458" s="133" t="s">
        <v>155</v>
      </c>
      <c r="H458" s="100" t="s">
        <v>815</v>
      </c>
      <c r="I458" s="134">
        <v>2</v>
      </c>
      <c r="J458" s="134">
        <v>0</v>
      </c>
      <c r="K458" s="54">
        <v>11</v>
      </c>
      <c r="L458" s="55">
        <v>72600000</v>
      </c>
      <c r="M458" s="133" t="s">
        <v>516</v>
      </c>
      <c r="N458" s="55" t="s">
        <v>816</v>
      </c>
      <c r="O458" s="52" t="s">
        <v>219</v>
      </c>
      <c r="P458" s="135" t="str">
        <f>IFERROR(VLOOKUP(C458,TD!$B$32:$F$36,2,0)," ")</f>
        <v>O230117</v>
      </c>
      <c r="Q458" s="135" t="str">
        <f>IFERROR(VLOOKUP(C458,TD!$B$32:$F$36,3,0)," ")</f>
        <v>4599</v>
      </c>
      <c r="R458" s="135">
        <f>IFERROR(VLOOKUP(C458,TD!$B$32:$F$36,4,0)," ")</f>
        <v>20240207</v>
      </c>
      <c r="S458" s="52" t="s">
        <v>185</v>
      </c>
      <c r="T458" s="135" t="str">
        <f>IFERROR(VLOOKUP(S458,TD!$J$33:$K$43,2,0)," ")</f>
        <v>Infraestructura física, mantenimiento y dotación (Sedes construidas, mantenidas reforzadas)</v>
      </c>
      <c r="U458" s="137" t="str">
        <f t="shared" si="28"/>
        <v>08-Infraestructura física, mantenimiento y dotación (Sedes construidas, mantenidas reforzadas)</v>
      </c>
      <c r="V458" s="52" t="s">
        <v>238</v>
      </c>
      <c r="W458" s="135" t="str">
        <f>IFERROR(VLOOKUP(V458,TD!$N$33:$O$45,2,0)," ")</f>
        <v>Sedes mantenidas</v>
      </c>
      <c r="X458" s="137" t="str">
        <f t="shared" si="29"/>
        <v>016_Sedes mantenidas</v>
      </c>
      <c r="Y458" s="137" t="str">
        <f t="shared" si="30"/>
        <v>08-Infraestructura física, mantenimiento y dotación (Sedes construidas, mantenidas reforzadas) 016_Sedes mantenidas</v>
      </c>
      <c r="Z458" s="135" t="str">
        <f t="shared" si="31"/>
        <v>O23011745992024020708016</v>
      </c>
      <c r="AA458" s="135" t="str">
        <f>IFERROR(VLOOKUP(Y458,TD!$K$46:$L$64,2,0)," ")</f>
        <v>PM/0131/0108/45990160207</v>
      </c>
      <c r="AB458" s="55" t="s">
        <v>898</v>
      </c>
      <c r="AC458" s="136" t="s">
        <v>204</v>
      </c>
    </row>
    <row r="459" spans="2:29" s="28" customFormat="1" ht="71.5" customHeight="1" x14ac:dyDescent="0.2">
      <c r="B459" s="79">
        <v>20250452</v>
      </c>
      <c r="C459" s="51" t="s">
        <v>208</v>
      </c>
      <c r="D459" s="133" t="s">
        <v>166</v>
      </c>
      <c r="E459" s="52" t="s">
        <v>744</v>
      </c>
      <c r="F459" s="133" t="s">
        <v>787</v>
      </c>
      <c r="G459" s="133" t="s">
        <v>146</v>
      </c>
      <c r="H459" s="100" t="s">
        <v>819</v>
      </c>
      <c r="I459" s="134">
        <v>3</v>
      </c>
      <c r="J459" s="134">
        <v>0</v>
      </c>
      <c r="K459" s="54">
        <v>8</v>
      </c>
      <c r="L459" s="55">
        <v>60000000</v>
      </c>
      <c r="M459" s="133" t="s">
        <v>516</v>
      </c>
      <c r="N459" s="55" t="s">
        <v>820</v>
      </c>
      <c r="O459" s="52" t="s">
        <v>218</v>
      </c>
      <c r="P459" s="135" t="str">
        <f>IFERROR(VLOOKUP(C459,TD!$B$32:$F$36,2,0)," ")</f>
        <v>O230117</v>
      </c>
      <c r="Q459" s="135" t="str">
        <f>IFERROR(VLOOKUP(C459,TD!$B$32:$F$36,3,0)," ")</f>
        <v>4599</v>
      </c>
      <c r="R459" s="135">
        <f>IFERROR(VLOOKUP(C459,TD!$B$32:$F$36,4,0)," ")</f>
        <v>20240207</v>
      </c>
      <c r="S459" s="52" t="s">
        <v>185</v>
      </c>
      <c r="T459" s="135" t="str">
        <f>IFERROR(VLOOKUP(S459,TD!$J$33:$K$43,2,0)," ")</f>
        <v>Infraestructura física, mantenimiento y dotación (Sedes construidas, mantenidas reforzadas)</v>
      </c>
      <c r="U459" s="137" t="str">
        <f t="shared" si="28"/>
        <v>08-Infraestructura física, mantenimiento y dotación (Sedes construidas, mantenidas reforzadas)</v>
      </c>
      <c r="V459" s="52" t="s">
        <v>238</v>
      </c>
      <c r="W459" s="135" t="str">
        <f>IFERROR(VLOOKUP(V459,TD!$N$33:$O$45,2,0)," ")</f>
        <v>Sedes mantenidas</v>
      </c>
      <c r="X459" s="137" t="str">
        <f t="shared" si="29"/>
        <v>016_Sedes mantenidas</v>
      </c>
      <c r="Y459" s="137" t="str">
        <f t="shared" si="30"/>
        <v>08-Infraestructura física, mantenimiento y dotación (Sedes construidas, mantenidas reforzadas) 016_Sedes mantenidas</v>
      </c>
      <c r="Z459" s="135" t="str">
        <f t="shared" si="31"/>
        <v>O23011745992024020708016</v>
      </c>
      <c r="AA459" s="135" t="str">
        <f>IFERROR(VLOOKUP(Y459,TD!$K$46:$L$64,2,0)," ")</f>
        <v>PM/0131/0108/45990160207</v>
      </c>
      <c r="AB459" s="55" t="s">
        <v>899</v>
      </c>
      <c r="AC459" s="136" t="s">
        <v>204</v>
      </c>
    </row>
    <row r="460" spans="2:29" s="28" customFormat="1" ht="71.5" customHeight="1" x14ac:dyDescent="0.2">
      <c r="B460" s="79">
        <v>20250453</v>
      </c>
      <c r="C460" s="51" t="s">
        <v>208</v>
      </c>
      <c r="D460" s="133" t="s">
        <v>166</v>
      </c>
      <c r="E460" s="52" t="s">
        <v>744</v>
      </c>
      <c r="F460" s="133" t="s">
        <v>788</v>
      </c>
      <c r="G460" s="133" t="s">
        <v>146</v>
      </c>
      <c r="H460" s="100" t="s">
        <v>821</v>
      </c>
      <c r="I460" s="134">
        <v>3</v>
      </c>
      <c r="J460" s="134">
        <v>0</v>
      </c>
      <c r="K460" s="54">
        <v>8</v>
      </c>
      <c r="L460" s="55">
        <v>60000000</v>
      </c>
      <c r="M460" s="133" t="s">
        <v>516</v>
      </c>
      <c r="N460" s="55" t="s">
        <v>820</v>
      </c>
      <c r="O460" s="52" t="s">
        <v>218</v>
      </c>
      <c r="P460" s="135" t="str">
        <f>IFERROR(VLOOKUP(C460,TD!$B$32:$F$36,2,0)," ")</f>
        <v>O230117</v>
      </c>
      <c r="Q460" s="135" t="str">
        <f>IFERROR(VLOOKUP(C460,TD!$B$32:$F$36,3,0)," ")</f>
        <v>4599</v>
      </c>
      <c r="R460" s="135">
        <f>IFERROR(VLOOKUP(C460,TD!$B$32:$F$36,4,0)," ")</f>
        <v>20240207</v>
      </c>
      <c r="S460" s="52" t="s">
        <v>185</v>
      </c>
      <c r="T460" s="135" t="str">
        <f>IFERROR(VLOOKUP(S460,TD!$J$33:$K$43,2,0)," ")</f>
        <v>Infraestructura física, mantenimiento y dotación (Sedes construidas, mantenidas reforzadas)</v>
      </c>
      <c r="U460" s="137" t="str">
        <f t="shared" si="28"/>
        <v>08-Infraestructura física, mantenimiento y dotación (Sedes construidas, mantenidas reforzadas)</v>
      </c>
      <c r="V460" s="52" t="s">
        <v>238</v>
      </c>
      <c r="W460" s="135" t="str">
        <f>IFERROR(VLOOKUP(V460,TD!$N$33:$O$45,2,0)," ")</f>
        <v>Sedes mantenidas</v>
      </c>
      <c r="X460" s="137" t="str">
        <f t="shared" si="29"/>
        <v>016_Sedes mantenidas</v>
      </c>
      <c r="Y460" s="137" t="str">
        <f t="shared" si="30"/>
        <v>08-Infraestructura física, mantenimiento y dotación (Sedes construidas, mantenidas reforzadas) 016_Sedes mantenidas</v>
      </c>
      <c r="Z460" s="135" t="str">
        <f t="shared" si="31"/>
        <v>O23011745992024020708016</v>
      </c>
      <c r="AA460" s="135" t="str">
        <f>IFERROR(VLOOKUP(Y460,TD!$K$46:$L$64,2,0)," ")</f>
        <v>PM/0131/0108/45990160207</v>
      </c>
      <c r="AB460" s="55" t="s">
        <v>899</v>
      </c>
      <c r="AC460" s="136" t="s">
        <v>204</v>
      </c>
    </row>
    <row r="461" spans="2:29" s="28" customFormat="1" ht="71.5" customHeight="1" x14ac:dyDescent="0.2">
      <c r="B461" s="79">
        <v>20250454</v>
      </c>
      <c r="C461" s="51" t="s">
        <v>208</v>
      </c>
      <c r="D461" s="133" t="s">
        <v>166</v>
      </c>
      <c r="E461" s="52" t="s">
        <v>744</v>
      </c>
      <c r="F461" s="133" t="s">
        <v>822</v>
      </c>
      <c r="G461" s="133" t="s">
        <v>146</v>
      </c>
      <c r="H461" s="100" t="s">
        <v>823</v>
      </c>
      <c r="I461" s="134">
        <v>8</v>
      </c>
      <c r="J461" s="134">
        <v>0</v>
      </c>
      <c r="K461" s="54">
        <v>8</v>
      </c>
      <c r="L461" s="55">
        <v>12000000</v>
      </c>
      <c r="M461" s="133" t="s">
        <v>516</v>
      </c>
      <c r="N461" s="55" t="s">
        <v>95</v>
      </c>
      <c r="O461" s="52" t="s">
        <v>218</v>
      </c>
      <c r="P461" s="135" t="str">
        <f>IFERROR(VLOOKUP(C461,TD!$B$32:$F$36,2,0)," ")</f>
        <v>O230117</v>
      </c>
      <c r="Q461" s="135" t="str">
        <f>IFERROR(VLOOKUP(C461,TD!$B$32:$F$36,3,0)," ")</f>
        <v>4599</v>
      </c>
      <c r="R461" s="135">
        <f>IFERROR(VLOOKUP(C461,TD!$B$32:$F$36,4,0)," ")</f>
        <v>20240207</v>
      </c>
      <c r="S461" s="52" t="s">
        <v>185</v>
      </c>
      <c r="T461" s="135" t="str">
        <f>IFERROR(VLOOKUP(S461,TD!$J$33:$K$43,2,0)," ")</f>
        <v>Infraestructura física, mantenimiento y dotación (Sedes construidas, mantenidas reforzadas)</v>
      </c>
      <c r="U461" s="137" t="str">
        <f t="shared" si="28"/>
        <v>08-Infraestructura física, mantenimiento y dotación (Sedes construidas, mantenidas reforzadas)</v>
      </c>
      <c r="V461" s="52" t="s">
        <v>238</v>
      </c>
      <c r="W461" s="135" t="str">
        <f>IFERROR(VLOOKUP(V461,TD!$N$33:$O$45,2,0)," ")</f>
        <v>Sedes mantenidas</v>
      </c>
      <c r="X461" s="137" t="str">
        <f t="shared" si="29"/>
        <v>016_Sedes mantenidas</v>
      </c>
      <c r="Y461" s="137" t="str">
        <f t="shared" si="30"/>
        <v>08-Infraestructura física, mantenimiento y dotación (Sedes construidas, mantenidas reforzadas) 016_Sedes mantenidas</v>
      </c>
      <c r="Z461" s="135" t="str">
        <f t="shared" si="31"/>
        <v>O23011745992024020708016</v>
      </c>
      <c r="AA461" s="135" t="str">
        <f>IFERROR(VLOOKUP(Y461,TD!$K$46:$L$64,2,0)," ")</f>
        <v>PM/0131/0108/45990160207</v>
      </c>
      <c r="AB461" s="55" t="s">
        <v>899</v>
      </c>
      <c r="AC461" s="136" t="s">
        <v>204</v>
      </c>
    </row>
    <row r="462" spans="2:29" s="28" customFormat="1" ht="71.5" customHeight="1" x14ac:dyDescent="0.2">
      <c r="B462" s="79">
        <v>20250455</v>
      </c>
      <c r="C462" s="51" t="s">
        <v>208</v>
      </c>
      <c r="D462" s="133" t="s">
        <v>166</v>
      </c>
      <c r="E462" s="52" t="s">
        <v>744</v>
      </c>
      <c r="F462" s="133" t="s">
        <v>789</v>
      </c>
      <c r="G462" s="133" t="s">
        <v>146</v>
      </c>
      <c r="H462" s="100" t="s">
        <v>823</v>
      </c>
      <c r="I462" s="134">
        <v>8</v>
      </c>
      <c r="J462" s="134">
        <v>0</v>
      </c>
      <c r="K462" s="54">
        <v>8</v>
      </c>
      <c r="L462" s="55">
        <v>80000000</v>
      </c>
      <c r="M462" s="133" t="s">
        <v>516</v>
      </c>
      <c r="N462" s="55" t="s">
        <v>90</v>
      </c>
      <c r="O462" s="52" t="s">
        <v>218</v>
      </c>
      <c r="P462" s="135" t="str">
        <f>IFERROR(VLOOKUP(C462,TD!$B$32:$F$36,2,0)," ")</f>
        <v>O230117</v>
      </c>
      <c r="Q462" s="135" t="str">
        <f>IFERROR(VLOOKUP(C462,TD!$B$32:$F$36,3,0)," ")</f>
        <v>4599</v>
      </c>
      <c r="R462" s="135">
        <f>IFERROR(VLOOKUP(C462,TD!$B$32:$F$36,4,0)," ")</f>
        <v>20240207</v>
      </c>
      <c r="S462" s="52" t="s">
        <v>185</v>
      </c>
      <c r="T462" s="135" t="str">
        <f>IFERROR(VLOOKUP(S462,TD!$J$33:$K$43,2,0)," ")</f>
        <v>Infraestructura física, mantenimiento y dotación (Sedes construidas, mantenidas reforzadas)</v>
      </c>
      <c r="U462" s="137" t="str">
        <f t="shared" si="28"/>
        <v>08-Infraestructura física, mantenimiento y dotación (Sedes construidas, mantenidas reforzadas)</v>
      </c>
      <c r="V462" s="52" t="s">
        <v>238</v>
      </c>
      <c r="W462" s="135" t="str">
        <f>IFERROR(VLOOKUP(V462,TD!$N$33:$O$45,2,0)," ")</f>
        <v>Sedes mantenidas</v>
      </c>
      <c r="X462" s="137" t="str">
        <f t="shared" si="29"/>
        <v>016_Sedes mantenidas</v>
      </c>
      <c r="Y462" s="137" t="str">
        <f t="shared" si="30"/>
        <v>08-Infraestructura física, mantenimiento y dotación (Sedes construidas, mantenidas reforzadas) 016_Sedes mantenidas</v>
      </c>
      <c r="Z462" s="135" t="str">
        <f t="shared" si="31"/>
        <v>O23011745992024020708016</v>
      </c>
      <c r="AA462" s="135" t="str">
        <f>IFERROR(VLOOKUP(Y462,TD!$K$46:$L$64,2,0)," ")</f>
        <v>PM/0131/0108/45990160207</v>
      </c>
      <c r="AB462" s="55" t="s">
        <v>899</v>
      </c>
      <c r="AC462" s="52" t="s">
        <v>204</v>
      </c>
    </row>
    <row r="463" spans="2:29" s="28" customFormat="1" ht="71.5" customHeight="1" x14ac:dyDescent="0.2">
      <c r="B463" s="79">
        <v>20250456</v>
      </c>
      <c r="C463" s="51" t="s">
        <v>208</v>
      </c>
      <c r="D463" s="133" t="s">
        <v>166</v>
      </c>
      <c r="E463" s="52" t="s">
        <v>744</v>
      </c>
      <c r="F463" s="133" t="s">
        <v>791</v>
      </c>
      <c r="G463" s="133" t="s">
        <v>146</v>
      </c>
      <c r="H463" s="100" t="s">
        <v>824</v>
      </c>
      <c r="I463" s="134">
        <v>4</v>
      </c>
      <c r="J463" s="134">
        <v>0</v>
      </c>
      <c r="K463" s="54">
        <v>10</v>
      </c>
      <c r="L463" s="55">
        <v>70000000</v>
      </c>
      <c r="M463" s="133" t="s">
        <v>516</v>
      </c>
      <c r="N463" s="55" t="s">
        <v>90</v>
      </c>
      <c r="O463" s="52" t="s">
        <v>218</v>
      </c>
      <c r="P463" s="135" t="str">
        <f>IFERROR(VLOOKUP(C463,TD!$B$32:$F$36,2,0)," ")</f>
        <v>O230117</v>
      </c>
      <c r="Q463" s="135" t="str">
        <f>IFERROR(VLOOKUP(C463,TD!$B$32:$F$36,3,0)," ")</f>
        <v>4599</v>
      </c>
      <c r="R463" s="135">
        <f>IFERROR(VLOOKUP(C463,TD!$B$32:$F$36,4,0)," ")</f>
        <v>20240207</v>
      </c>
      <c r="S463" s="52" t="s">
        <v>185</v>
      </c>
      <c r="T463" s="135" t="str">
        <f>IFERROR(VLOOKUP(S463,TD!$J$33:$K$43,2,0)," ")</f>
        <v>Infraestructura física, mantenimiento y dotación (Sedes construidas, mantenidas reforzadas)</v>
      </c>
      <c r="U463" s="137" t="str">
        <f t="shared" si="28"/>
        <v>08-Infraestructura física, mantenimiento y dotación (Sedes construidas, mantenidas reforzadas)</v>
      </c>
      <c r="V463" s="52" t="s">
        <v>238</v>
      </c>
      <c r="W463" s="135" t="str">
        <f>IFERROR(VLOOKUP(V463,TD!$N$33:$O$45,2,0)," ")</f>
        <v>Sedes mantenidas</v>
      </c>
      <c r="X463" s="137" t="str">
        <f t="shared" si="29"/>
        <v>016_Sedes mantenidas</v>
      </c>
      <c r="Y463" s="137" t="str">
        <f t="shared" si="30"/>
        <v>08-Infraestructura física, mantenimiento y dotación (Sedes construidas, mantenidas reforzadas) 016_Sedes mantenidas</v>
      </c>
      <c r="Z463" s="135" t="str">
        <f t="shared" si="31"/>
        <v>O23011745992024020708016</v>
      </c>
      <c r="AA463" s="135" t="str">
        <f>IFERROR(VLOOKUP(Y463,TD!$K$46:$L$64,2,0)," ")</f>
        <v>PM/0131/0108/45990160207</v>
      </c>
      <c r="AB463" s="55" t="s">
        <v>899</v>
      </c>
      <c r="AC463" s="136" t="s">
        <v>204</v>
      </c>
    </row>
    <row r="464" spans="2:29" s="28" customFormat="1" ht="71.5" customHeight="1" x14ac:dyDescent="0.2">
      <c r="B464" s="79">
        <v>20250457</v>
      </c>
      <c r="C464" s="51" t="s">
        <v>208</v>
      </c>
      <c r="D464" s="133" t="s">
        <v>166</v>
      </c>
      <c r="E464" s="52" t="s">
        <v>744</v>
      </c>
      <c r="F464" s="133" t="s">
        <v>825</v>
      </c>
      <c r="G464" s="133" t="s">
        <v>146</v>
      </c>
      <c r="H464" s="100" t="s">
        <v>826</v>
      </c>
      <c r="I464" s="134">
        <v>1</v>
      </c>
      <c r="J464" s="134">
        <v>0</v>
      </c>
      <c r="K464" s="54">
        <v>9</v>
      </c>
      <c r="L464" s="55">
        <v>100000000</v>
      </c>
      <c r="M464" s="133" t="s">
        <v>516</v>
      </c>
      <c r="N464" s="55" t="s">
        <v>90</v>
      </c>
      <c r="O464" s="52" t="s">
        <v>218</v>
      </c>
      <c r="P464" s="135" t="str">
        <f>IFERROR(VLOOKUP(C464,TD!$B$32:$F$36,2,0)," ")</f>
        <v>O230117</v>
      </c>
      <c r="Q464" s="135" t="str">
        <f>IFERROR(VLOOKUP(C464,TD!$B$32:$F$36,3,0)," ")</f>
        <v>4599</v>
      </c>
      <c r="R464" s="135">
        <f>IFERROR(VLOOKUP(C464,TD!$B$32:$F$36,4,0)," ")</f>
        <v>20240207</v>
      </c>
      <c r="S464" s="52" t="s">
        <v>185</v>
      </c>
      <c r="T464" s="135" t="str">
        <f>IFERROR(VLOOKUP(S464,TD!$J$33:$K$43,2,0)," ")</f>
        <v>Infraestructura física, mantenimiento y dotación (Sedes construidas, mantenidas reforzadas)</v>
      </c>
      <c r="U464" s="137" t="str">
        <f t="shared" si="28"/>
        <v>08-Infraestructura física, mantenimiento y dotación (Sedes construidas, mantenidas reforzadas)</v>
      </c>
      <c r="V464" s="52" t="s">
        <v>238</v>
      </c>
      <c r="W464" s="135" t="str">
        <f>IFERROR(VLOOKUP(V464,TD!$N$33:$O$45,2,0)," ")</f>
        <v>Sedes mantenidas</v>
      </c>
      <c r="X464" s="137" t="str">
        <f t="shared" si="29"/>
        <v>016_Sedes mantenidas</v>
      </c>
      <c r="Y464" s="137" t="str">
        <f t="shared" si="30"/>
        <v>08-Infraestructura física, mantenimiento y dotación (Sedes construidas, mantenidas reforzadas) 016_Sedes mantenidas</v>
      </c>
      <c r="Z464" s="135" t="str">
        <f t="shared" si="31"/>
        <v>O23011745992024020708016</v>
      </c>
      <c r="AA464" s="135" t="str">
        <f>IFERROR(VLOOKUP(Y464,TD!$K$46:$L$64,2,0)," ")</f>
        <v>PM/0131/0108/45990160207</v>
      </c>
      <c r="AB464" s="55" t="s">
        <v>899</v>
      </c>
      <c r="AC464" s="136" t="s">
        <v>204</v>
      </c>
    </row>
    <row r="465" spans="2:29" s="28" customFormat="1" ht="71.5" customHeight="1" x14ac:dyDescent="0.2">
      <c r="B465" s="79">
        <v>20250458</v>
      </c>
      <c r="C465" s="51" t="s">
        <v>208</v>
      </c>
      <c r="D465" s="133" t="s">
        <v>166</v>
      </c>
      <c r="E465" s="52" t="s">
        <v>744</v>
      </c>
      <c r="F465" s="133" t="s">
        <v>827</v>
      </c>
      <c r="G465" s="133" t="s">
        <v>155</v>
      </c>
      <c r="H465" s="100" t="s">
        <v>815</v>
      </c>
      <c r="I465" s="134">
        <v>2</v>
      </c>
      <c r="J465" s="134">
        <v>0</v>
      </c>
      <c r="K465" s="54">
        <v>11</v>
      </c>
      <c r="L465" s="55">
        <v>112237664</v>
      </c>
      <c r="M465" s="133" t="s">
        <v>516</v>
      </c>
      <c r="N465" s="55" t="s">
        <v>816</v>
      </c>
      <c r="O465" s="52" t="s">
        <v>218</v>
      </c>
      <c r="P465" s="135" t="str">
        <f>IFERROR(VLOOKUP(C465,TD!$B$32:$F$36,2,0)," ")</f>
        <v>O230117</v>
      </c>
      <c r="Q465" s="135" t="str">
        <f>IFERROR(VLOOKUP(C465,TD!$B$32:$F$36,3,0)," ")</f>
        <v>4599</v>
      </c>
      <c r="R465" s="135">
        <f>IFERROR(VLOOKUP(C465,TD!$B$32:$F$36,4,0)," ")</f>
        <v>20240207</v>
      </c>
      <c r="S465" s="52" t="s">
        <v>185</v>
      </c>
      <c r="T465" s="135" t="str">
        <f>IFERROR(VLOOKUP(S465,TD!$J$33:$K$43,2,0)," ")</f>
        <v>Infraestructura física, mantenimiento y dotación (Sedes construidas, mantenidas reforzadas)</v>
      </c>
      <c r="U465" s="137" t="str">
        <f t="shared" si="28"/>
        <v>08-Infraestructura física, mantenimiento y dotación (Sedes construidas, mantenidas reforzadas)</v>
      </c>
      <c r="V465" s="52" t="s">
        <v>238</v>
      </c>
      <c r="W465" s="135" t="str">
        <f>IFERROR(VLOOKUP(V465,TD!$N$33:$O$45,2,0)," ")</f>
        <v>Sedes mantenidas</v>
      </c>
      <c r="X465" s="137" t="str">
        <f t="shared" si="29"/>
        <v>016_Sedes mantenidas</v>
      </c>
      <c r="Y465" s="137" t="str">
        <f t="shared" si="30"/>
        <v>08-Infraestructura física, mantenimiento y dotación (Sedes construidas, mantenidas reforzadas) 016_Sedes mantenidas</v>
      </c>
      <c r="Z465" s="135" t="str">
        <f t="shared" si="31"/>
        <v>O23011745992024020708016</v>
      </c>
      <c r="AA465" s="135" t="str">
        <f>IFERROR(VLOOKUP(Y465,TD!$K$46:$L$64,2,0)," ")</f>
        <v>PM/0131/0108/45990160207</v>
      </c>
      <c r="AB465" s="55" t="s">
        <v>897</v>
      </c>
      <c r="AC465" s="136" t="s">
        <v>204</v>
      </c>
    </row>
    <row r="466" spans="2:29" s="28" customFormat="1" ht="71.5" customHeight="1" x14ac:dyDescent="0.2">
      <c r="B466" s="79">
        <v>20250459</v>
      </c>
      <c r="C466" s="51" t="s">
        <v>209</v>
      </c>
      <c r="D466" s="133" t="s">
        <v>166</v>
      </c>
      <c r="E466" s="52" t="s">
        <v>744</v>
      </c>
      <c r="F466" s="133" t="s">
        <v>759</v>
      </c>
      <c r="G466" s="133" t="s">
        <v>155</v>
      </c>
      <c r="H466" s="100" t="s">
        <v>815</v>
      </c>
      <c r="I466" s="134">
        <v>2</v>
      </c>
      <c r="J466" s="134">
        <v>0</v>
      </c>
      <c r="K466" s="54">
        <v>11</v>
      </c>
      <c r="L466" s="55">
        <v>93075136</v>
      </c>
      <c r="M466" s="133" t="s">
        <v>516</v>
      </c>
      <c r="N466" s="55" t="s">
        <v>816</v>
      </c>
      <c r="O466" s="52" t="s">
        <v>227</v>
      </c>
      <c r="P466" s="135" t="str">
        <f>IFERROR(VLOOKUP(C466,TD!$B$32:$F$36,2,0)," ")</f>
        <v>O230117</v>
      </c>
      <c r="Q466" s="135" t="str">
        <f>IFERROR(VLOOKUP(C466,TD!$B$32:$F$36,3,0)," ")</f>
        <v>4503</v>
      </c>
      <c r="R466" s="135">
        <f>IFERROR(VLOOKUP(C466,TD!$B$32:$F$36,4,0)," ")</f>
        <v>20240255</v>
      </c>
      <c r="S466" s="52" t="s">
        <v>185</v>
      </c>
      <c r="T466" s="135" t="str">
        <f>IFERROR(VLOOKUP(S466,TD!$J$33:$K$43,2,0)," ")</f>
        <v>Infraestructura física, mantenimiento y dotación (Sedes construidas, mantenidas reforzadas)</v>
      </c>
      <c r="U466" s="137" t="str">
        <f t="shared" si="28"/>
        <v>08-Infraestructura física, mantenimiento y dotación (Sedes construidas, mantenidas reforzadas)</v>
      </c>
      <c r="V466" s="52" t="s">
        <v>236</v>
      </c>
      <c r="W466" s="135" t="str">
        <f>IFERROR(VLOOKUP(V466,TD!$N$33:$O$45,2,0)," ")</f>
        <v>Estaciones de bomberos adecuadas</v>
      </c>
      <c r="X466" s="137" t="str">
        <f t="shared" si="29"/>
        <v>014_Estaciones de bomberos adecuadas</v>
      </c>
      <c r="Y466" s="137" t="str">
        <f t="shared" si="30"/>
        <v>08-Infraestructura física, mantenimiento y dotación (Sedes construidas, mantenidas reforzadas) 014_Estaciones de bomberos adecuadas</v>
      </c>
      <c r="Z466" s="135" t="str">
        <f t="shared" si="31"/>
        <v>O23011745032024025508014</v>
      </c>
      <c r="AA466" s="135" t="str">
        <f>IFERROR(VLOOKUP(Y466,TD!$K$46:$L$64,2,0)," ")</f>
        <v>PM/0131/0108/45030140255</v>
      </c>
      <c r="AB466" s="55" t="s">
        <v>897</v>
      </c>
      <c r="AC466" s="136" t="s">
        <v>204</v>
      </c>
    </row>
    <row r="467" spans="2:29" s="28" customFormat="1" ht="71.5" customHeight="1" x14ac:dyDescent="0.2">
      <c r="B467" s="79">
        <v>20250460</v>
      </c>
      <c r="C467" s="51" t="s">
        <v>209</v>
      </c>
      <c r="D467" s="133" t="s">
        <v>166</v>
      </c>
      <c r="E467" s="52" t="s">
        <v>744</v>
      </c>
      <c r="F467" s="133" t="s">
        <v>759</v>
      </c>
      <c r="G467" s="133" t="s">
        <v>155</v>
      </c>
      <c r="H467" s="100" t="s">
        <v>815</v>
      </c>
      <c r="I467" s="134">
        <v>2</v>
      </c>
      <c r="J467" s="134">
        <v>0</v>
      </c>
      <c r="K467" s="54">
        <v>11</v>
      </c>
      <c r="L467" s="55">
        <v>99918896</v>
      </c>
      <c r="M467" s="133" t="s">
        <v>516</v>
      </c>
      <c r="N467" s="55" t="s">
        <v>816</v>
      </c>
      <c r="O467" s="52" t="s">
        <v>227</v>
      </c>
      <c r="P467" s="135" t="str">
        <f>IFERROR(VLOOKUP(C467,TD!$B$32:$F$36,2,0)," ")</f>
        <v>O230117</v>
      </c>
      <c r="Q467" s="135" t="str">
        <f>IFERROR(VLOOKUP(C467,TD!$B$32:$F$36,3,0)," ")</f>
        <v>4503</v>
      </c>
      <c r="R467" s="135">
        <f>IFERROR(VLOOKUP(C467,TD!$B$32:$F$36,4,0)," ")</f>
        <v>20240255</v>
      </c>
      <c r="S467" s="52" t="s">
        <v>185</v>
      </c>
      <c r="T467" s="135" t="str">
        <f>IFERROR(VLOOKUP(S467,TD!$J$33:$K$43,2,0)," ")</f>
        <v>Infraestructura física, mantenimiento y dotación (Sedes construidas, mantenidas reforzadas)</v>
      </c>
      <c r="U467" s="137" t="str">
        <f t="shared" si="28"/>
        <v>08-Infraestructura física, mantenimiento y dotación (Sedes construidas, mantenidas reforzadas)</v>
      </c>
      <c r="V467" s="52" t="s">
        <v>236</v>
      </c>
      <c r="W467" s="135" t="str">
        <f>IFERROR(VLOOKUP(V467,TD!$N$33:$O$45,2,0)," ")</f>
        <v>Estaciones de bomberos adecuadas</v>
      </c>
      <c r="X467" s="137" t="str">
        <f t="shared" si="29"/>
        <v>014_Estaciones de bomberos adecuadas</v>
      </c>
      <c r="Y467" s="137" t="str">
        <f t="shared" si="30"/>
        <v>08-Infraestructura física, mantenimiento y dotación (Sedes construidas, mantenidas reforzadas) 014_Estaciones de bomberos adecuadas</v>
      </c>
      <c r="Z467" s="135" t="str">
        <f t="shared" si="31"/>
        <v>O23011745032024025508014</v>
      </c>
      <c r="AA467" s="135" t="str">
        <f>IFERROR(VLOOKUP(Y467,TD!$K$46:$L$64,2,0)," ")</f>
        <v>PM/0131/0108/45030140255</v>
      </c>
      <c r="AB467" s="55" t="s">
        <v>897</v>
      </c>
      <c r="AC467" s="136" t="s">
        <v>204</v>
      </c>
    </row>
    <row r="468" spans="2:29" s="28" customFormat="1" ht="71.5" customHeight="1" x14ac:dyDescent="0.2">
      <c r="B468" s="79">
        <v>20250461</v>
      </c>
      <c r="C468" s="51" t="s">
        <v>209</v>
      </c>
      <c r="D468" s="133" t="s">
        <v>166</v>
      </c>
      <c r="E468" s="52" t="s">
        <v>744</v>
      </c>
      <c r="F468" s="133" t="s">
        <v>759</v>
      </c>
      <c r="G468" s="133" t="s">
        <v>155</v>
      </c>
      <c r="H468" s="100" t="s">
        <v>815</v>
      </c>
      <c r="I468" s="134">
        <v>2</v>
      </c>
      <c r="J468" s="134">
        <v>0</v>
      </c>
      <c r="K468" s="54">
        <v>11</v>
      </c>
      <c r="L468" s="55">
        <v>93075136</v>
      </c>
      <c r="M468" s="133" t="s">
        <v>516</v>
      </c>
      <c r="N468" s="55" t="s">
        <v>816</v>
      </c>
      <c r="O468" s="52" t="s">
        <v>227</v>
      </c>
      <c r="P468" s="135" t="str">
        <f>IFERROR(VLOOKUP(C468,TD!$B$32:$F$36,2,0)," ")</f>
        <v>O230117</v>
      </c>
      <c r="Q468" s="135" t="str">
        <f>IFERROR(VLOOKUP(C468,TD!$B$32:$F$36,3,0)," ")</f>
        <v>4503</v>
      </c>
      <c r="R468" s="135">
        <f>IFERROR(VLOOKUP(C468,TD!$B$32:$F$36,4,0)," ")</f>
        <v>20240255</v>
      </c>
      <c r="S468" s="52" t="s">
        <v>185</v>
      </c>
      <c r="T468" s="135" t="str">
        <f>IFERROR(VLOOKUP(S468,TD!$J$33:$K$43,2,0)," ")</f>
        <v>Infraestructura física, mantenimiento y dotación (Sedes construidas, mantenidas reforzadas)</v>
      </c>
      <c r="U468" s="137" t="str">
        <f t="shared" si="28"/>
        <v>08-Infraestructura física, mantenimiento y dotación (Sedes construidas, mantenidas reforzadas)</v>
      </c>
      <c r="V468" s="52" t="s">
        <v>236</v>
      </c>
      <c r="W468" s="135" t="str">
        <f>IFERROR(VLOOKUP(V468,TD!$N$33:$O$45,2,0)," ")</f>
        <v>Estaciones de bomberos adecuadas</v>
      </c>
      <c r="X468" s="137" t="str">
        <f t="shared" si="29"/>
        <v>014_Estaciones de bomberos adecuadas</v>
      </c>
      <c r="Y468" s="137" t="str">
        <f t="shared" si="30"/>
        <v>08-Infraestructura física, mantenimiento y dotación (Sedes construidas, mantenidas reforzadas) 014_Estaciones de bomberos adecuadas</v>
      </c>
      <c r="Z468" s="135" t="str">
        <f t="shared" si="31"/>
        <v>O23011745032024025508014</v>
      </c>
      <c r="AA468" s="135" t="str">
        <f>IFERROR(VLOOKUP(Y468,TD!$K$46:$L$64,2,0)," ")</f>
        <v>PM/0131/0108/45030140255</v>
      </c>
      <c r="AB468" s="55" t="s">
        <v>897</v>
      </c>
      <c r="AC468" s="136" t="s">
        <v>204</v>
      </c>
    </row>
    <row r="469" spans="2:29" s="28" customFormat="1" ht="71.5" customHeight="1" x14ac:dyDescent="0.2">
      <c r="B469" s="79">
        <v>20250462</v>
      </c>
      <c r="C469" s="51" t="s">
        <v>208</v>
      </c>
      <c r="D469" s="133" t="s">
        <v>166</v>
      </c>
      <c r="E469" s="52" t="s">
        <v>744</v>
      </c>
      <c r="F469" s="133" t="s">
        <v>760</v>
      </c>
      <c r="G469" s="133" t="s">
        <v>155</v>
      </c>
      <c r="H469" s="100" t="s">
        <v>815</v>
      </c>
      <c r="I469" s="134">
        <v>2</v>
      </c>
      <c r="J469" s="134">
        <v>0</v>
      </c>
      <c r="K469" s="54">
        <v>11</v>
      </c>
      <c r="L469" s="55">
        <v>84700000</v>
      </c>
      <c r="M469" s="133" t="s">
        <v>516</v>
      </c>
      <c r="N469" s="55" t="s">
        <v>816</v>
      </c>
      <c r="O469" s="52" t="s">
        <v>218</v>
      </c>
      <c r="P469" s="135" t="str">
        <f>IFERROR(VLOOKUP(C469,TD!$B$32:$F$36,2,0)," ")</f>
        <v>O230117</v>
      </c>
      <c r="Q469" s="135" t="str">
        <f>IFERROR(VLOOKUP(C469,TD!$B$32:$F$36,3,0)," ")</f>
        <v>4599</v>
      </c>
      <c r="R469" s="135">
        <f>IFERROR(VLOOKUP(C469,TD!$B$32:$F$36,4,0)," ")</f>
        <v>20240207</v>
      </c>
      <c r="S469" s="52" t="s">
        <v>185</v>
      </c>
      <c r="T469" s="135" t="str">
        <f>IFERROR(VLOOKUP(S469,TD!$J$33:$K$43,2,0)," ")</f>
        <v>Infraestructura física, mantenimiento y dotación (Sedes construidas, mantenidas reforzadas)</v>
      </c>
      <c r="U469" s="137" t="str">
        <f t="shared" si="28"/>
        <v>08-Infraestructura física, mantenimiento y dotación (Sedes construidas, mantenidas reforzadas)</v>
      </c>
      <c r="V469" s="52" t="s">
        <v>238</v>
      </c>
      <c r="W469" s="135" t="str">
        <f>IFERROR(VLOOKUP(V469,TD!$N$33:$O$45,2,0)," ")</f>
        <v>Sedes mantenidas</v>
      </c>
      <c r="X469" s="137" t="str">
        <f t="shared" si="29"/>
        <v>016_Sedes mantenidas</v>
      </c>
      <c r="Y469" s="137" t="str">
        <f t="shared" si="30"/>
        <v>08-Infraestructura física, mantenimiento y dotación (Sedes construidas, mantenidas reforzadas) 016_Sedes mantenidas</v>
      </c>
      <c r="Z469" s="135" t="str">
        <f t="shared" si="31"/>
        <v>O23011745992024020708016</v>
      </c>
      <c r="AA469" s="135" t="str">
        <f>IFERROR(VLOOKUP(Y469,TD!$K$46:$L$64,2,0)," ")</f>
        <v>PM/0131/0108/45990160207</v>
      </c>
      <c r="AB469" s="55" t="s">
        <v>897</v>
      </c>
      <c r="AC469" s="136" t="s">
        <v>204</v>
      </c>
    </row>
    <row r="470" spans="2:29" s="28" customFormat="1" ht="71.5" customHeight="1" x14ac:dyDescent="0.2">
      <c r="B470" s="79">
        <v>20250463</v>
      </c>
      <c r="C470" s="51" t="s">
        <v>208</v>
      </c>
      <c r="D470" s="133" t="s">
        <v>166</v>
      </c>
      <c r="E470" s="52" t="s">
        <v>744</v>
      </c>
      <c r="F470" s="133" t="s">
        <v>828</v>
      </c>
      <c r="G470" s="133" t="s">
        <v>155</v>
      </c>
      <c r="H470" s="100" t="s">
        <v>815</v>
      </c>
      <c r="I470" s="134">
        <v>2</v>
      </c>
      <c r="J470" s="134">
        <v>0</v>
      </c>
      <c r="K470" s="54">
        <v>11</v>
      </c>
      <c r="L470" s="55">
        <v>112237664</v>
      </c>
      <c r="M470" s="133" t="s">
        <v>516</v>
      </c>
      <c r="N470" s="55" t="s">
        <v>816</v>
      </c>
      <c r="O470" s="52" t="s">
        <v>218</v>
      </c>
      <c r="P470" s="135" t="str">
        <f>IFERROR(VLOOKUP(C470,TD!$B$32:$F$36,2,0)," ")</f>
        <v>O230117</v>
      </c>
      <c r="Q470" s="135" t="str">
        <f>IFERROR(VLOOKUP(C470,TD!$B$32:$F$36,3,0)," ")</f>
        <v>4599</v>
      </c>
      <c r="R470" s="135">
        <f>IFERROR(VLOOKUP(C470,TD!$B$32:$F$36,4,0)," ")</f>
        <v>20240207</v>
      </c>
      <c r="S470" s="52" t="s">
        <v>185</v>
      </c>
      <c r="T470" s="135" t="str">
        <f>IFERROR(VLOOKUP(S470,TD!$J$33:$K$43,2,0)," ")</f>
        <v>Infraestructura física, mantenimiento y dotación (Sedes construidas, mantenidas reforzadas)</v>
      </c>
      <c r="U470" s="137" t="str">
        <f t="shared" si="28"/>
        <v>08-Infraestructura física, mantenimiento y dotación (Sedes construidas, mantenidas reforzadas)</v>
      </c>
      <c r="V470" s="52" t="s">
        <v>238</v>
      </c>
      <c r="W470" s="135" t="str">
        <f>IFERROR(VLOOKUP(V470,TD!$N$33:$O$45,2,0)," ")</f>
        <v>Sedes mantenidas</v>
      </c>
      <c r="X470" s="137" t="str">
        <f t="shared" si="29"/>
        <v>016_Sedes mantenidas</v>
      </c>
      <c r="Y470" s="137" t="str">
        <f t="shared" si="30"/>
        <v>08-Infraestructura física, mantenimiento y dotación (Sedes construidas, mantenidas reforzadas) 016_Sedes mantenidas</v>
      </c>
      <c r="Z470" s="135" t="str">
        <f t="shared" si="31"/>
        <v>O23011745992024020708016</v>
      </c>
      <c r="AA470" s="135" t="str">
        <f>IFERROR(VLOOKUP(Y470,TD!$K$46:$L$64,2,0)," ")</f>
        <v>PM/0131/0108/45990160207</v>
      </c>
      <c r="AB470" s="55" t="s">
        <v>897</v>
      </c>
      <c r="AC470" s="136" t="s">
        <v>204</v>
      </c>
    </row>
    <row r="471" spans="2:29" s="28" customFormat="1" ht="71.5" customHeight="1" x14ac:dyDescent="0.2">
      <c r="B471" s="79">
        <v>20250464</v>
      </c>
      <c r="C471" s="51" t="s">
        <v>208</v>
      </c>
      <c r="D471" s="133" t="s">
        <v>166</v>
      </c>
      <c r="E471" s="52" t="s">
        <v>744</v>
      </c>
      <c r="F471" s="133" t="s">
        <v>761</v>
      </c>
      <c r="G471" s="133" t="s">
        <v>155</v>
      </c>
      <c r="H471" s="100" t="s">
        <v>815</v>
      </c>
      <c r="I471" s="134">
        <v>2</v>
      </c>
      <c r="J471" s="134">
        <v>0</v>
      </c>
      <c r="K471" s="54">
        <v>11</v>
      </c>
      <c r="L471" s="55">
        <v>99918896</v>
      </c>
      <c r="M471" s="133" t="s">
        <v>516</v>
      </c>
      <c r="N471" s="55" t="s">
        <v>816</v>
      </c>
      <c r="O471" s="52" t="s">
        <v>218</v>
      </c>
      <c r="P471" s="135" t="str">
        <f>IFERROR(VLOOKUP(C471,TD!$B$32:$F$36,2,0)," ")</f>
        <v>O230117</v>
      </c>
      <c r="Q471" s="135" t="str">
        <f>IFERROR(VLOOKUP(C471,TD!$B$32:$F$36,3,0)," ")</f>
        <v>4599</v>
      </c>
      <c r="R471" s="135">
        <f>IFERROR(VLOOKUP(C471,TD!$B$32:$F$36,4,0)," ")</f>
        <v>20240207</v>
      </c>
      <c r="S471" s="52" t="s">
        <v>185</v>
      </c>
      <c r="T471" s="135" t="str">
        <f>IFERROR(VLOOKUP(S471,TD!$J$33:$K$43,2,0)," ")</f>
        <v>Infraestructura física, mantenimiento y dotación (Sedes construidas, mantenidas reforzadas)</v>
      </c>
      <c r="U471" s="137" t="str">
        <f t="shared" si="28"/>
        <v>08-Infraestructura física, mantenimiento y dotación (Sedes construidas, mantenidas reforzadas)</v>
      </c>
      <c r="V471" s="52" t="s">
        <v>238</v>
      </c>
      <c r="W471" s="135" t="str">
        <f>IFERROR(VLOOKUP(V471,TD!$N$33:$O$45,2,0)," ")</f>
        <v>Sedes mantenidas</v>
      </c>
      <c r="X471" s="137" t="str">
        <f t="shared" si="29"/>
        <v>016_Sedes mantenidas</v>
      </c>
      <c r="Y471" s="137" t="str">
        <f t="shared" si="30"/>
        <v>08-Infraestructura física, mantenimiento y dotación (Sedes construidas, mantenidas reforzadas) 016_Sedes mantenidas</v>
      </c>
      <c r="Z471" s="135" t="str">
        <f t="shared" si="31"/>
        <v>O23011745992024020708016</v>
      </c>
      <c r="AA471" s="135" t="str">
        <f>IFERROR(VLOOKUP(Y471,TD!$K$46:$L$64,2,0)," ")</f>
        <v>PM/0131/0108/45990160207</v>
      </c>
      <c r="AB471" s="55" t="s">
        <v>897</v>
      </c>
      <c r="AC471" s="136" t="s">
        <v>204</v>
      </c>
    </row>
    <row r="472" spans="2:29" s="28" customFormat="1" ht="71.5" customHeight="1" x14ac:dyDescent="0.2">
      <c r="B472" s="79">
        <v>20250465</v>
      </c>
      <c r="C472" s="51" t="s">
        <v>209</v>
      </c>
      <c r="D472" s="133" t="s">
        <v>166</v>
      </c>
      <c r="E472" s="52" t="s">
        <v>744</v>
      </c>
      <c r="F472" s="133" t="s">
        <v>762</v>
      </c>
      <c r="G472" s="133" t="s">
        <v>155</v>
      </c>
      <c r="H472" s="53" t="s">
        <v>815</v>
      </c>
      <c r="I472" s="134">
        <v>2</v>
      </c>
      <c r="J472" s="134">
        <v>0</v>
      </c>
      <c r="K472" s="54">
        <v>11</v>
      </c>
      <c r="L472" s="55">
        <v>72600000</v>
      </c>
      <c r="M472" s="133" t="s">
        <v>516</v>
      </c>
      <c r="N472" s="55" t="s">
        <v>816</v>
      </c>
      <c r="O472" s="52" t="s">
        <v>227</v>
      </c>
      <c r="P472" s="135" t="str">
        <f>IFERROR(VLOOKUP(C472,TD!$B$32:$F$36,2,0)," ")</f>
        <v>O230117</v>
      </c>
      <c r="Q472" s="135" t="str">
        <f>IFERROR(VLOOKUP(C472,TD!$B$32:$F$36,3,0)," ")</f>
        <v>4503</v>
      </c>
      <c r="R472" s="135">
        <f>IFERROR(VLOOKUP(C472,TD!$B$32:$F$36,4,0)," ")</f>
        <v>20240255</v>
      </c>
      <c r="S472" s="52" t="s">
        <v>185</v>
      </c>
      <c r="T472" s="135" t="str">
        <f>IFERROR(VLOOKUP(S472,TD!$J$33:$K$43,2,0)," ")</f>
        <v>Infraestructura física, mantenimiento y dotación (Sedes construidas, mantenidas reforzadas)</v>
      </c>
      <c r="U472" s="137" t="str">
        <f t="shared" si="28"/>
        <v>08-Infraestructura física, mantenimiento y dotación (Sedes construidas, mantenidas reforzadas)</v>
      </c>
      <c r="V472" s="52" t="s">
        <v>236</v>
      </c>
      <c r="W472" s="135" t="str">
        <f>IFERROR(VLOOKUP(V472,TD!$N$33:$O$45,2,0)," ")</f>
        <v>Estaciones de bomberos adecuadas</v>
      </c>
      <c r="X472" s="137" t="str">
        <f t="shared" si="29"/>
        <v>014_Estaciones de bomberos adecuadas</v>
      </c>
      <c r="Y472" s="137" t="str">
        <f t="shared" si="30"/>
        <v>08-Infraestructura física, mantenimiento y dotación (Sedes construidas, mantenidas reforzadas) 014_Estaciones de bomberos adecuadas</v>
      </c>
      <c r="Z472" s="135" t="str">
        <f t="shared" si="31"/>
        <v>O23011745032024025508014</v>
      </c>
      <c r="AA472" s="135" t="str">
        <f>IFERROR(VLOOKUP(Y472,TD!$K$46:$L$64,2,0)," ")</f>
        <v>PM/0131/0108/45030140255</v>
      </c>
      <c r="AB472" s="55" t="s">
        <v>897</v>
      </c>
      <c r="AC472" s="136" t="s">
        <v>204</v>
      </c>
    </row>
    <row r="473" spans="2:29" s="28" customFormat="1" ht="71.5" customHeight="1" x14ac:dyDescent="0.2">
      <c r="B473" s="79">
        <v>20250466</v>
      </c>
      <c r="C473" s="51" t="s">
        <v>208</v>
      </c>
      <c r="D473" s="133" t="s">
        <v>166</v>
      </c>
      <c r="E473" s="52" t="s">
        <v>744</v>
      </c>
      <c r="F473" s="133" t="s">
        <v>763</v>
      </c>
      <c r="G473" s="133" t="s">
        <v>155</v>
      </c>
      <c r="H473" s="100" t="s">
        <v>815</v>
      </c>
      <c r="I473" s="134">
        <v>2</v>
      </c>
      <c r="J473" s="134">
        <v>0</v>
      </c>
      <c r="K473" s="54">
        <v>11</v>
      </c>
      <c r="L473" s="55">
        <v>82280000</v>
      </c>
      <c r="M473" s="133" t="s">
        <v>516</v>
      </c>
      <c r="N473" s="55" t="s">
        <v>816</v>
      </c>
      <c r="O473" s="52" t="s">
        <v>218</v>
      </c>
      <c r="P473" s="135" t="str">
        <f>IFERROR(VLOOKUP(C473,TD!$B$32:$F$36,2,0)," ")</f>
        <v>O230117</v>
      </c>
      <c r="Q473" s="135" t="str">
        <f>IFERROR(VLOOKUP(C473,TD!$B$32:$F$36,3,0)," ")</f>
        <v>4599</v>
      </c>
      <c r="R473" s="135">
        <f>IFERROR(VLOOKUP(C473,TD!$B$32:$F$36,4,0)," ")</f>
        <v>20240207</v>
      </c>
      <c r="S473" s="52" t="s">
        <v>185</v>
      </c>
      <c r="T473" s="135" t="str">
        <f>IFERROR(VLOOKUP(S473,TD!$J$33:$K$43,2,0)," ")</f>
        <v>Infraestructura física, mantenimiento y dotación (Sedes construidas, mantenidas reforzadas)</v>
      </c>
      <c r="U473" s="137" t="str">
        <f t="shared" si="28"/>
        <v>08-Infraestructura física, mantenimiento y dotación (Sedes construidas, mantenidas reforzadas)</v>
      </c>
      <c r="V473" s="52" t="s">
        <v>238</v>
      </c>
      <c r="W473" s="135" t="str">
        <f>IFERROR(VLOOKUP(V473,TD!$N$33:$O$45,2,0)," ")</f>
        <v>Sedes mantenidas</v>
      </c>
      <c r="X473" s="137" t="str">
        <f t="shared" si="29"/>
        <v>016_Sedes mantenidas</v>
      </c>
      <c r="Y473" s="137" t="str">
        <f t="shared" si="30"/>
        <v>08-Infraestructura física, mantenimiento y dotación (Sedes construidas, mantenidas reforzadas) 016_Sedes mantenidas</v>
      </c>
      <c r="Z473" s="135" t="str">
        <f t="shared" si="31"/>
        <v>O23011745992024020708016</v>
      </c>
      <c r="AA473" s="135" t="str">
        <f>IFERROR(VLOOKUP(Y473,TD!$K$46:$L$64,2,0)," ")</f>
        <v>PM/0131/0108/45990160207</v>
      </c>
      <c r="AB473" s="55" t="s">
        <v>897</v>
      </c>
      <c r="AC473" s="136" t="s">
        <v>204</v>
      </c>
    </row>
    <row r="474" spans="2:29" s="28" customFormat="1" ht="71.5" customHeight="1" x14ac:dyDescent="0.2">
      <c r="B474" s="79">
        <v>20250467</v>
      </c>
      <c r="C474" s="51" t="s">
        <v>208</v>
      </c>
      <c r="D474" s="133" t="s">
        <v>166</v>
      </c>
      <c r="E474" s="52" t="s">
        <v>744</v>
      </c>
      <c r="F474" s="133" t="s">
        <v>764</v>
      </c>
      <c r="G474" s="133" t="s">
        <v>155</v>
      </c>
      <c r="H474" s="100" t="s">
        <v>815</v>
      </c>
      <c r="I474" s="134">
        <v>2</v>
      </c>
      <c r="J474" s="134">
        <v>0</v>
      </c>
      <c r="K474" s="54">
        <v>11</v>
      </c>
      <c r="L474" s="55">
        <v>82280000</v>
      </c>
      <c r="M474" s="133" t="s">
        <v>516</v>
      </c>
      <c r="N474" s="55" t="s">
        <v>816</v>
      </c>
      <c r="O474" s="52" t="s">
        <v>218</v>
      </c>
      <c r="P474" s="135" t="str">
        <f>IFERROR(VLOOKUP(C474,TD!$B$32:$F$36,2,0)," ")</f>
        <v>O230117</v>
      </c>
      <c r="Q474" s="135" t="str">
        <f>IFERROR(VLOOKUP(C474,TD!$B$32:$F$36,3,0)," ")</f>
        <v>4599</v>
      </c>
      <c r="R474" s="135">
        <f>IFERROR(VLOOKUP(C474,TD!$B$32:$F$36,4,0)," ")</f>
        <v>20240207</v>
      </c>
      <c r="S474" s="52" t="s">
        <v>185</v>
      </c>
      <c r="T474" s="135" t="str">
        <f>IFERROR(VLOOKUP(S474,TD!$J$33:$K$43,2,0)," ")</f>
        <v>Infraestructura física, mantenimiento y dotación (Sedes construidas, mantenidas reforzadas)</v>
      </c>
      <c r="U474" s="137" t="str">
        <f t="shared" si="28"/>
        <v>08-Infraestructura física, mantenimiento y dotación (Sedes construidas, mantenidas reforzadas)</v>
      </c>
      <c r="V474" s="52" t="s">
        <v>238</v>
      </c>
      <c r="W474" s="135" t="str">
        <f>IFERROR(VLOOKUP(V474,TD!$N$33:$O$45,2,0)," ")</f>
        <v>Sedes mantenidas</v>
      </c>
      <c r="X474" s="137" t="str">
        <f t="shared" si="29"/>
        <v>016_Sedes mantenidas</v>
      </c>
      <c r="Y474" s="137" t="str">
        <f t="shared" si="30"/>
        <v>08-Infraestructura física, mantenimiento y dotación (Sedes construidas, mantenidas reforzadas) 016_Sedes mantenidas</v>
      </c>
      <c r="Z474" s="135" t="str">
        <f t="shared" si="31"/>
        <v>O23011745992024020708016</v>
      </c>
      <c r="AA474" s="135" t="str">
        <f>IFERROR(VLOOKUP(Y474,TD!$K$46:$L$64,2,0)," ")</f>
        <v>PM/0131/0108/45990160207</v>
      </c>
      <c r="AB474" s="55" t="s">
        <v>897</v>
      </c>
      <c r="AC474" s="136" t="s">
        <v>204</v>
      </c>
    </row>
    <row r="475" spans="2:29" s="28" customFormat="1" ht="71.5" customHeight="1" x14ac:dyDescent="0.2">
      <c r="B475" s="79">
        <v>20250468</v>
      </c>
      <c r="C475" s="51" t="s">
        <v>208</v>
      </c>
      <c r="D475" s="133" t="s">
        <v>166</v>
      </c>
      <c r="E475" s="52" t="s">
        <v>744</v>
      </c>
      <c r="F475" s="133" t="s">
        <v>785</v>
      </c>
      <c r="G475" s="133" t="s">
        <v>155</v>
      </c>
      <c r="H475" s="100" t="s">
        <v>815</v>
      </c>
      <c r="I475" s="134">
        <v>2</v>
      </c>
      <c r="J475" s="134">
        <v>0</v>
      </c>
      <c r="K475" s="54">
        <v>11</v>
      </c>
      <c r="L475" s="55">
        <v>75281360</v>
      </c>
      <c r="M475" s="133" t="s">
        <v>516</v>
      </c>
      <c r="N475" s="55" t="s">
        <v>816</v>
      </c>
      <c r="O475" s="52" t="s">
        <v>218</v>
      </c>
      <c r="P475" s="135" t="str">
        <f>IFERROR(VLOOKUP(C475,TD!$B$32:$F$36,2,0)," ")</f>
        <v>O230117</v>
      </c>
      <c r="Q475" s="135" t="str">
        <f>IFERROR(VLOOKUP(C475,TD!$B$32:$F$36,3,0)," ")</f>
        <v>4599</v>
      </c>
      <c r="R475" s="135">
        <f>IFERROR(VLOOKUP(C475,TD!$B$32:$F$36,4,0)," ")</f>
        <v>20240207</v>
      </c>
      <c r="S475" s="52" t="s">
        <v>185</v>
      </c>
      <c r="T475" s="135" t="str">
        <f>IFERROR(VLOOKUP(S475,TD!$J$33:$K$43,2,0)," ")</f>
        <v>Infraestructura física, mantenimiento y dotación (Sedes construidas, mantenidas reforzadas)</v>
      </c>
      <c r="U475" s="137" t="str">
        <f t="shared" si="28"/>
        <v>08-Infraestructura física, mantenimiento y dotación (Sedes construidas, mantenidas reforzadas)</v>
      </c>
      <c r="V475" s="52" t="s">
        <v>238</v>
      </c>
      <c r="W475" s="135" t="str">
        <f>IFERROR(VLOOKUP(V475,TD!$N$33:$O$45,2,0)," ")</f>
        <v>Sedes mantenidas</v>
      </c>
      <c r="X475" s="137" t="str">
        <f t="shared" si="29"/>
        <v>016_Sedes mantenidas</v>
      </c>
      <c r="Y475" s="137" t="str">
        <f t="shared" si="30"/>
        <v>08-Infraestructura física, mantenimiento y dotación (Sedes construidas, mantenidas reforzadas) 016_Sedes mantenidas</v>
      </c>
      <c r="Z475" s="135" t="str">
        <f t="shared" si="31"/>
        <v>O23011745992024020708016</v>
      </c>
      <c r="AA475" s="135" t="str">
        <f>IFERROR(VLOOKUP(Y475,TD!$K$46:$L$64,2,0)," ")</f>
        <v>PM/0131/0108/45990160207</v>
      </c>
      <c r="AB475" s="55" t="s">
        <v>897</v>
      </c>
      <c r="AC475" s="136" t="s">
        <v>204</v>
      </c>
    </row>
    <row r="476" spans="2:29" s="28" customFormat="1" ht="71.5" customHeight="1" x14ac:dyDescent="0.2">
      <c r="B476" s="79">
        <v>20250469</v>
      </c>
      <c r="C476" s="51" t="s">
        <v>208</v>
      </c>
      <c r="D476" s="133" t="s">
        <v>166</v>
      </c>
      <c r="E476" s="52" t="s">
        <v>744</v>
      </c>
      <c r="F476" s="133" t="s">
        <v>766</v>
      </c>
      <c r="G476" s="133" t="s">
        <v>155</v>
      </c>
      <c r="H476" s="100" t="s">
        <v>815</v>
      </c>
      <c r="I476" s="134">
        <v>2</v>
      </c>
      <c r="J476" s="134">
        <v>0</v>
      </c>
      <c r="K476" s="54">
        <v>11</v>
      </c>
      <c r="L476" s="55">
        <v>112237664</v>
      </c>
      <c r="M476" s="133" t="s">
        <v>516</v>
      </c>
      <c r="N476" s="55" t="s">
        <v>816</v>
      </c>
      <c r="O476" s="52" t="s">
        <v>218</v>
      </c>
      <c r="P476" s="135" t="str">
        <f>IFERROR(VLOOKUP(C476,TD!$B$32:$F$36,2,0)," ")</f>
        <v>O230117</v>
      </c>
      <c r="Q476" s="135" t="str">
        <f>IFERROR(VLOOKUP(C476,TD!$B$32:$F$36,3,0)," ")</f>
        <v>4599</v>
      </c>
      <c r="R476" s="135">
        <f>IFERROR(VLOOKUP(C476,TD!$B$32:$F$36,4,0)," ")</f>
        <v>20240207</v>
      </c>
      <c r="S476" s="52" t="s">
        <v>185</v>
      </c>
      <c r="T476" s="135" t="str">
        <f>IFERROR(VLOOKUP(S476,TD!$J$33:$K$43,2,0)," ")</f>
        <v>Infraestructura física, mantenimiento y dotación (Sedes construidas, mantenidas reforzadas)</v>
      </c>
      <c r="U476" s="137" t="str">
        <f t="shared" si="28"/>
        <v>08-Infraestructura física, mantenimiento y dotación (Sedes construidas, mantenidas reforzadas)</v>
      </c>
      <c r="V476" s="52" t="s">
        <v>238</v>
      </c>
      <c r="W476" s="135" t="str">
        <f>IFERROR(VLOOKUP(V476,TD!$N$33:$O$45,2,0)," ")</f>
        <v>Sedes mantenidas</v>
      </c>
      <c r="X476" s="137" t="str">
        <f t="shared" si="29"/>
        <v>016_Sedes mantenidas</v>
      </c>
      <c r="Y476" s="137" t="str">
        <f t="shared" si="30"/>
        <v>08-Infraestructura física, mantenimiento y dotación (Sedes construidas, mantenidas reforzadas) 016_Sedes mantenidas</v>
      </c>
      <c r="Z476" s="135" t="str">
        <f t="shared" si="31"/>
        <v>O23011745992024020708016</v>
      </c>
      <c r="AA476" s="135" t="str">
        <f>IFERROR(VLOOKUP(Y476,TD!$K$46:$L$64,2,0)," ")</f>
        <v>PM/0131/0108/45990160207</v>
      </c>
      <c r="AB476" s="55" t="s">
        <v>898</v>
      </c>
      <c r="AC476" s="136" t="s">
        <v>204</v>
      </c>
    </row>
    <row r="477" spans="2:29" s="28" customFormat="1" ht="71.5" customHeight="1" x14ac:dyDescent="0.2">
      <c r="B477" s="79">
        <v>20250470</v>
      </c>
      <c r="C477" s="51" t="s">
        <v>208</v>
      </c>
      <c r="D477" s="133" t="s">
        <v>166</v>
      </c>
      <c r="E477" s="52" t="s">
        <v>744</v>
      </c>
      <c r="F477" s="133" t="s">
        <v>759</v>
      </c>
      <c r="G477" s="133" t="s">
        <v>155</v>
      </c>
      <c r="H477" s="100" t="s">
        <v>815</v>
      </c>
      <c r="I477" s="134">
        <v>2</v>
      </c>
      <c r="J477" s="134">
        <v>0</v>
      </c>
      <c r="K477" s="54">
        <v>11</v>
      </c>
      <c r="L477" s="55">
        <v>84700000</v>
      </c>
      <c r="M477" s="133" t="s">
        <v>516</v>
      </c>
      <c r="N477" s="55" t="s">
        <v>816</v>
      </c>
      <c r="O477" s="52" t="s">
        <v>218</v>
      </c>
      <c r="P477" s="135" t="str">
        <f>IFERROR(VLOOKUP(C477,TD!$B$32:$F$36,2,0)," ")</f>
        <v>O230117</v>
      </c>
      <c r="Q477" s="135" t="str">
        <f>IFERROR(VLOOKUP(C477,TD!$B$32:$F$36,3,0)," ")</f>
        <v>4599</v>
      </c>
      <c r="R477" s="135">
        <f>IFERROR(VLOOKUP(C477,TD!$B$32:$F$36,4,0)," ")</f>
        <v>20240207</v>
      </c>
      <c r="S477" s="52" t="s">
        <v>185</v>
      </c>
      <c r="T477" s="135" t="str">
        <f>IFERROR(VLOOKUP(S477,TD!$J$33:$K$43,2,0)," ")</f>
        <v>Infraestructura física, mantenimiento y dotación (Sedes construidas, mantenidas reforzadas)</v>
      </c>
      <c r="U477" s="137" t="str">
        <f t="shared" si="28"/>
        <v>08-Infraestructura física, mantenimiento y dotación (Sedes construidas, mantenidas reforzadas)</v>
      </c>
      <c r="V477" s="52" t="s">
        <v>238</v>
      </c>
      <c r="W477" s="135" t="str">
        <f>IFERROR(VLOOKUP(V477,TD!$N$33:$O$45,2,0)," ")</f>
        <v>Sedes mantenidas</v>
      </c>
      <c r="X477" s="137" t="str">
        <f t="shared" si="29"/>
        <v>016_Sedes mantenidas</v>
      </c>
      <c r="Y477" s="137" t="str">
        <f t="shared" si="30"/>
        <v>08-Infraestructura física, mantenimiento y dotación (Sedes construidas, mantenidas reforzadas) 016_Sedes mantenidas</v>
      </c>
      <c r="Z477" s="135" t="str">
        <f t="shared" si="31"/>
        <v>O23011745992024020708016</v>
      </c>
      <c r="AA477" s="135" t="str">
        <f>IFERROR(VLOOKUP(Y477,TD!$K$46:$L$64,2,0)," ")</f>
        <v>PM/0131/0108/45990160207</v>
      </c>
      <c r="AB477" s="55" t="s">
        <v>897</v>
      </c>
      <c r="AC477" s="136" t="s">
        <v>204</v>
      </c>
    </row>
    <row r="478" spans="2:29" s="28" customFormat="1" ht="71.5" customHeight="1" x14ac:dyDescent="0.2">
      <c r="B478" s="79">
        <v>20250471</v>
      </c>
      <c r="C478" s="51" t="s">
        <v>208</v>
      </c>
      <c r="D478" s="133" t="s">
        <v>166</v>
      </c>
      <c r="E478" s="52" t="s">
        <v>744</v>
      </c>
      <c r="F478" s="133" t="s">
        <v>768</v>
      </c>
      <c r="G478" s="133" t="s">
        <v>155</v>
      </c>
      <c r="H478" s="100" t="s">
        <v>815</v>
      </c>
      <c r="I478" s="134">
        <v>2</v>
      </c>
      <c r="J478" s="134">
        <v>0</v>
      </c>
      <c r="K478" s="54">
        <v>11</v>
      </c>
      <c r="L478" s="55">
        <v>58261500</v>
      </c>
      <c r="M478" s="133" t="s">
        <v>516</v>
      </c>
      <c r="N478" s="55" t="s">
        <v>816</v>
      </c>
      <c r="O478" s="52" t="s">
        <v>218</v>
      </c>
      <c r="P478" s="135" t="str">
        <f>IFERROR(VLOOKUP(C478,TD!$B$32:$F$36,2,0)," ")</f>
        <v>O230117</v>
      </c>
      <c r="Q478" s="135" t="str">
        <f>IFERROR(VLOOKUP(C478,TD!$B$32:$F$36,3,0)," ")</f>
        <v>4599</v>
      </c>
      <c r="R478" s="135">
        <f>IFERROR(VLOOKUP(C478,TD!$B$32:$F$36,4,0)," ")</f>
        <v>20240207</v>
      </c>
      <c r="S478" s="52" t="s">
        <v>185</v>
      </c>
      <c r="T478" s="135" t="str">
        <f>IFERROR(VLOOKUP(S478,TD!$J$33:$K$43,2,0)," ")</f>
        <v>Infraestructura física, mantenimiento y dotación (Sedes construidas, mantenidas reforzadas)</v>
      </c>
      <c r="U478" s="137" t="str">
        <f t="shared" si="28"/>
        <v>08-Infraestructura física, mantenimiento y dotación (Sedes construidas, mantenidas reforzadas)</v>
      </c>
      <c r="V478" s="52" t="s">
        <v>238</v>
      </c>
      <c r="W478" s="135" t="str">
        <f>IFERROR(VLOOKUP(V478,TD!$N$33:$O$45,2,0)," ")</f>
        <v>Sedes mantenidas</v>
      </c>
      <c r="X478" s="137" t="str">
        <f t="shared" si="29"/>
        <v>016_Sedes mantenidas</v>
      </c>
      <c r="Y478" s="137" t="str">
        <f t="shared" si="30"/>
        <v>08-Infraestructura física, mantenimiento y dotación (Sedes construidas, mantenidas reforzadas) 016_Sedes mantenidas</v>
      </c>
      <c r="Z478" s="135" t="str">
        <f t="shared" si="31"/>
        <v>O23011745992024020708016</v>
      </c>
      <c r="AA478" s="135" t="str">
        <f>IFERROR(VLOOKUP(Y478,TD!$K$46:$L$64,2,0)," ")</f>
        <v>PM/0131/0108/45990160207</v>
      </c>
      <c r="AB478" s="55" t="s">
        <v>897</v>
      </c>
      <c r="AC478" s="136" t="s">
        <v>204</v>
      </c>
    </row>
    <row r="479" spans="2:29" s="28" customFormat="1" ht="71.5" customHeight="1" x14ac:dyDescent="0.2">
      <c r="B479" s="79">
        <v>20250472</v>
      </c>
      <c r="C479" s="51" t="s">
        <v>208</v>
      </c>
      <c r="D479" s="133" t="s">
        <v>166</v>
      </c>
      <c r="E479" s="52" t="s">
        <v>744</v>
      </c>
      <c r="F479" s="133" t="s">
        <v>754</v>
      </c>
      <c r="G479" s="133" t="s">
        <v>156</v>
      </c>
      <c r="H479" s="100" t="s">
        <v>815</v>
      </c>
      <c r="I479" s="134">
        <v>2</v>
      </c>
      <c r="J479" s="134">
        <v>0</v>
      </c>
      <c r="K479" s="54">
        <v>11</v>
      </c>
      <c r="L479" s="55">
        <v>38325056</v>
      </c>
      <c r="M479" s="133" t="s">
        <v>516</v>
      </c>
      <c r="N479" s="55" t="s">
        <v>816</v>
      </c>
      <c r="O479" s="52" t="s">
        <v>218</v>
      </c>
      <c r="P479" s="135" t="str">
        <f>IFERROR(VLOOKUP(C479,TD!$B$32:$F$36,2,0)," ")</f>
        <v>O230117</v>
      </c>
      <c r="Q479" s="135" t="str">
        <f>IFERROR(VLOOKUP(C479,TD!$B$32:$F$36,3,0)," ")</f>
        <v>4599</v>
      </c>
      <c r="R479" s="135">
        <f>IFERROR(VLOOKUP(C479,TD!$B$32:$F$36,4,0)," ")</f>
        <v>20240207</v>
      </c>
      <c r="S479" s="52" t="s">
        <v>185</v>
      </c>
      <c r="T479" s="135" t="str">
        <f>IFERROR(VLOOKUP(S479,TD!$J$33:$K$43,2,0)," ")</f>
        <v>Infraestructura física, mantenimiento y dotación (Sedes construidas, mantenidas reforzadas)</v>
      </c>
      <c r="U479" s="137" t="str">
        <f t="shared" si="28"/>
        <v>08-Infraestructura física, mantenimiento y dotación (Sedes construidas, mantenidas reforzadas)</v>
      </c>
      <c r="V479" s="52" t="s">
        <v>238</v>
      </c>
      <c r="W479" s="135" t="str">
        <f>IFERROR(VLOOKUP(V479,TD!$N$33:$O$45,2,0)," ")</f>
        <v>Sedes mantenidas</v>
      </c>
      <c r="X479" s="137" t="str">
        <f t="shared" si="29"/>
        <v>016_Sedes mantenidas</v>
      </c>
      <c r="Y479" s="137" t="str">
        <f t="shared" si="30"/>
        <v>08-Infraestructura física, mantenimiento y dotación (Sedes construidas, mantenidas reforzadas) 016_Sedes mantenidas</v>
      </c>
      <c r="Z479" s="135" t="str">
        <f t="shared" si="31"/>
        <v>O23011745992024020708016</v>
      </c>
      <c r="AA479" s="135" t="str">
        <f>IFERROR(VLOOKUP(Y479,TD!$K$46:$L$64,2,0)," ")</f>
        <v>PM/0131/0108/45990160207</v>
      </c>
      <c r="AB479" s="55" t="s">
        <v>897</v>
      </c>
      <c r="AC479" s="136" t="s">
        <v>204</v>
      </c>
    </row>
    <row r="480" spans="2:29" s="28" customFormat="1" ht="71.5" customHeight="1" x14ac:dyDescent="0.2">
      <c r="B480" s="79">
        <v>20250473</v>
      </c>
      <c r="C480" s="51" t="s">
        <v>208</v>
      </c>
      <c r="D480" s="133" t="s">
        <v>166</v>
      </c>
      <c r="E480" s="52" t="s">
        <v>744</v>
      </c>
      <c r="F480" s="133" t="s">
        <v>769</v>
      </c>
      <c r="G480" s="133" t="s">
        <v>156</v>
      </c>
      <c r="H480" s="100" t="s">
        <v>815</v>
      </c>
      <c r="I480" s="134">
        <v>2</v>
      </c>
      <c r="J480" s="134">
        <v>0</v>
      </c>
      <c r="K480" s="54">
        <v>11</v>
      </c>
      <c r="L480" s="55">
        <v>33534424</v>
      </c>
      <c r="M480" s="133" t="s">
        <v>516</v>
      </c>
      <c r="N480" s="55" t="s">
        <v>816</v>
      </c>
      <c r="O480" s="52" t="s">
        <v>218</v>
      </c>
      <c r="P480" s="135" t="str">
        <f>IFERROR(VLOOKUP(C480,TD!$B$32:$F$36,2,0)," ")</f>
        <v>O230117</v>
      </c>
      <c r="Q480" s="135" t="str">
        <f>IFERROR(VLOOKUP(C480,TD!$B$32:$F$36,3,0)," ")</f>
        <v>4599</v>
      </c>
      <c r="R480" s="135">
        <f>IFERROR(VLOOKUP(C480,TD!$B$32:$F$36,4,0)," ")</f>
        <v>20240207</v>
      </c>
      <c r="S480" s="52" t="s">
        <v>185</v>
      </c>
      <c r="T480" s="135" t="str">
        <f>IFERROR(VLOOKUP(S480,TD!$J$33:$K$43,2,0)," ")</f>
        <v>Infraestructura física, mantenimiento y dotación (Sedes construidas, mantenidas reforzadas)</v>
      </c>
      <c r="U480" s="137" t="str">
        <f t="shared" si="28"/>
        <v>08-Infraestructura física, mantenimiento y dotación (Sedes construidas, mantenidas reforzadas)</v>
      </c>
      <c r="V480" s="52" t="s">
        <v>238</v>
      </c>
      <c r="W480" s="135" t="str">
        <f>IFERROR(VLOOKUP(V480,TD!$N$33:$O$45,2,0)," ")</f>
        <v>Sedes mantenidas</v>
      </c>
      <c r="X480" s="137" t="str">
        <f t="shared" si="29"/>
        <v>016_Sedes mantenidas</v>
      </c>
      <c r="Y480" s="137" t="str">
        <f t="shared" si="30"/>
        <v>08-Infraestructura física, mantenimiento y dotación (Sedes construidas, mantenidas reforzadas) 016_Sedes mantenidas</v>
      </c>
      <c r="Z480" s="135" t="str">
        <f t="shared" si="31"/>
        <v>O23011745992024020708016</v>
      </c>
      <c r="AA480" s="135" t="str">
        <f>IFERROR(VLOOKUP(Y480,TD!$K$46:$L$64,2,0)," ")</f>
        <v>PM/0131/0108/45990160207</v>
      </c>
      <c r="AB480" s="55" t="s">
        <v>897</v>
      </c>
      <c r="AC480" s="136" t="s">
        <v>204</v>
      </c>
    </row>
    <row r="481" spans="2:29" s="28" customFormat="1" ht="71.5" customHeight="1" x14ac:dyDescent="0.2">
      <c r="B481" s="79">
        <v>20250474</v>
      </c>
      <c r="C481" s="51" t="s">
        <v>208</v>
      </c>
      <c r="D481" s="133" t="s">
        <v>166</v>
      </c>
      <c r="E481" s="52" t="s">
        <v>744</v>
      </c>
      <c r="F481" s="133" t="s">
        <v>769</v>
      </c>
      <c r="G481" s="133" t="s">
        <v>156</v>
      </c>
      <c r="H481" s="100" t="s">
        <v>815</v>
      </c>
      <c r="I481" s="134">
        <v>2</v>
      </c>
      <c r="J481" s="134">
        <v>0</v>
      </c>
      <c r="K481" s="54">
        <v>11</v>
      </c>
      <c r="L481" s="55">
        <v>33534424</v>
      </c>
      <c r="M481" s="133" t="s">
        <v>516</v>
      </c>
      <c r="N481" s="55" t="s">
        <v>816</v>
      </c>
      <c r="O481" s="52" t="s">
        <v>218</v>
      </c>
      <c r="P481" s="135" t="str">
        <f>IFERROR(VLOOKUP(C481,TD!$B$32:$F$36,2,0)," ")</f>
        <v>O230117</v>
      </c>
      <c r="Q481" s="135" t="str">
        <f>IFERROR(VLOOKUP(C481,TD!$B$32:$F$36,3,0)," ")</f>
        <v>4599</v>
      </c>
      <c r="R481" s="135">
        <f>IFERROR(VLOOKUP(C481,TD!$B$32:$F$36,4,0)," ")</f>
        <v>20240207</v>
      </c>
      <c r="S481" s="52" t="s">
        <v>185</v>
      </c>
      <c r="T481" s="135" t="str">
        <f>IFERROR(VLOOKUP(S481,TD!$J$33:$K$43,2,0)," ")</f>
        <v>Infraestructura física, mantenimiento y dotación (Sedes construidas, mantenidas reforzadas)</v>
      </c>
      <c r="U481" s="137" t="str">
        <f t="shared" si="28"/>
        <v>08-Infraestructura física, mantenimiento y dotación (Sedes construidas, mantenidas reforzadas)</v>
      </c>
      <c r="V481" s="52" t="s">
        <v>238</v>
      </c>
      <c r="W481" s="135" t="str">
        <f>IFERROR(VLOOKUP(V481,TD!$N$33:$O$45,2,0)," ")</f>
        <v>Sedes mantenidas</v>
      </c>
      <c r="X481" s="137" t="str">
        <f t="shared" si="29"/>
        <v>016_Sedes mantenidas</v>
      </c>
      <c r="Y481" s="137" t="str">
        <f t="shared" si="30"/>
        <v>08-Infraestructura física, mantenimiento y dotación (Sedes construidas, mantenidas reforzadas) 016_Sedes mantenidas</v>
      </c>
      <c r="Z481" s="135" t="str">
        <f t="shared" si="31"/>
        <v>O23011745992024020708016</v>
      </c>
      <c r="AA481" s="135" t="str">
        <f>IFERROR(VLOOKUP(Y481,TD!$K$46:$L$64,2,0)," ")</f>
        <v>PM/0131/0108/45990160207</v>
      </c>
      <c r="AB481" s="55" t="s">
        <v>897</v>
      </c>
      <c r="AC481" s="136" t="s">
        <v>204</v>
      </c>
    </row>
    <row r="482" spans="2:29" s="28" customFormat="1" ht="71.5" customHeight="1" x14ac:dyDescent="0.2">
      <c r="B482" s="79">
        <v>20250475</v>
      </c>
      <c r="C482" s="51" t="s">
        <v>208</v>
      </c>
      <c r="D482" s="133" t="s">
        <v>166</v>
      </c>
      <c r="E482" s="52" t="s">
        <v>744</v>
      </c>
      <c r="F482" s="133" t="s">
        <v>769</v>
      </c>
      <c r="G482" s="133" t="s">
        <v>156</v>
      </c>
      <c r="H482" s="100" t="s">
        <v>815</v>
      </c>
      <c r="I482" s="134">
        <v>2</v>
      </c>
      <c r="J482" s="134">
        <v>0</v>
      </c>
      <c r="K482" s="54">
        <v>11</v>
      </c>
      <c r="L482" s="55">
        <v>33534424</v>
      </c>
      <c r="M482" s="133" t="s">
        <v>516</v>
      </c>
      <c r="N482" s="55" t="s">
        <v>816</v>
      </c>
      <c r="O482" s="52" t="s">
        <v>218</v>
      </c>
      <c r="P482" s="135" t="str">
        <f>IFERROR(VLOOKUP(C482,TD!$B$32:$F$36,2,0)," ")</f>
        <v>O230117</v>
      </c>
      <c r="Q482" s="135" t="str">
        <f>IFERROR(VLOOKUP(C482,TD!$B$32:$F$36,3,0)," ")</f>
        <v>4599</v>
      </c>
      <c r="R482" s="135">
        <f>IFERROR(VLOOKUP(C482,TD!$B$32:$F$36,4,0)," ")</f>
        <v>20240207</v>
      </c>
      <c r="S482" s="52" t="s">
        <v>185</v>
      </c>
      <c r="T482" s="135" t="str">
        <f>IFERROR(VLOOKUP(S482,TD!$J$33:$K$43,2,0)," ")</f>
        <v>Infraestructura física, mantenimiento y dotación (Sedes construidas, mantenidas reforzadas)</v>
      </c>
      <c r="U482" s="137" t="str">
        <f t="shared" si="28"/>
        <v>08-Infraestructura física, mantenimiento y dotación (Sedes construidas, mantenidas reforzadas)</v>
      </c>
      <c r="V482" s="52" t="s">
        <v>238</v>
      </c>
      <c r="W482" s="135" t="str">
        <f>IFERROR(VLOOKUP(V482,TD!$N$33:$O$45,2,0)," ")</f>
        <v>Sedes mantenidas</v>
      </c>
      <c r="X482" s="137" t="str">
        <f t="shared" si="29"/>
        <v>016_Sedes mantenidas</v>
      </c>
      <c r="Y482" s="137" t="str">
        <f t="shared" si="30"/>
        <v>08-Infraestructura física, mantenimiento y dotación (Sedes construidas, mantenidas reforzadas) 016_Sedes mantenidas</v>
      </c>
      <c r="Z482" s="135" t="str">
        <f t="shared" si="31"/>
        <v>O23011745992024020708016</v>
      </c>
      <c r="AA482" s="135" t="str">
        <f>IFERROR(VLOOKUP(Y482,TD!$K$46:$L$64,2,0)," ")</f>
        <v>PM/0131/0108/45990160207</v>
      </c>
      <c r="AB482" s="55" t="s">
        <v>897</v>
      </c>
      <c r="AC482" s="136" t="s">
        <v>204</v>
      </c>
    </row>
    <row r="483" spans="2:29" s="28" customFormat="1" ht="71.5" customHeight="1" x14ac:dyDescent="0.2">
      <c r="B483" s="79">
        <v>20250476</v>
      </c>
      <c r="C483" s="51" t="s">
        <v>208</v>
      </c>
      <c r="D483" s="133" t="s">
        <v>166</v>
      </c>
      <c r="E483" s="52" t="s">
        <v>744</v>
      </c>
      <c r="F483" s="133" t="s">
        <v>770</v>
      </c>
      <c r="G483" s="133" t="s">
        <v>155</v>
      </c>
      <c r="H483" s="100" t="s">
        <v>815</v>
      </c>
      <c r="I483" s="134">
        <v>2</v>
      </c>
      <c r="J483" s="134">
        <v>0</v>
      </c>
      <c r="K483" s="54">
        <v>11</v>
      </c>
      <c r="L483" s="55">
        <v>60500000</v>
      </c>
      <c r="M483" s="133" t="s">
        <v>516</v>
      </c>
      <c r="N483" s="55" t="s">
        <v>816</v>
      </c>
      <c r="O483" s="52" t="s">
        <v>218</v>
      </c>
      <c r="P483" s="135" t="str">
        <f>IFERROR(VLOOKUP(C483,TD!$B$32:$F$36,2,0)," ")</f>
        <v>O230117</v>
      </c>
      <c r="Q483" s="135" t="str">
        <f>IFERROR(VLOOKUP(C483,TD!$B$32:$F$36,3,0)," ")</f>
        <v>4599</v>
      </c>
      <c r="R483" s="135">
        <f>IFERROR(VLOOKUP(C483,TD!$B$32:$F$36,4,0)," ")</f>
        <v>20240207</v>
      </c>
      <c r="S483" s="52" t="s">
        <v>185</v>
      </c>
      <c r="T483" s="135" t="str">
        <f>IFERROR(VLOOKUP(S483,TD!$J$33:$K$43,2,0)," ")</f>
        <v>Infraestructura física, mantenimiento y dotación (Sedes construidas, mantenidas reforzadas)</v>
      </c>
      <c r="U483" s="137" t="str">
        <f t="shared" si="28"/>
        <v>08-Infraestructura física, mantenimiento y dotación (Sedes construidas, mantenidas reforzadas)</v>
      </c>
      <c r="V483" s="52" t="s">
        <v>238</v>
      </c>
      <c r="W483" s="135" t="str">
        <f>IFERROR(VLOOKUP(V483,TD!$N$33:$O$45,2,0)," ")</f>
        <v>Sedes mantenidas</v>
      </c>
      <c r="X483" s="137" t="str">
        <f t="shared" si="29"/>
        <v>016_Sedes mantenidas</v>
      </c>
      <c r="Y483" s="137" t="str">
        <f t="shared" si="30"/>
        <v>08-Infraestructura física, mantenimiento y dotación (Sedes construidas, mantenidas reforzadas) 016_Sedes mantenidas</v>
      </c>
      <c r="Z483" s="135" t="str">
        <f t="shared" si="31"/>
        <v>O23011745992024020708016</v>
      </c>
      <c r="AA483" s="135" t="str">
        <f>IFERROR(VLOOKUP(Y483,TD!$K$46:$L$64,2,0)," ")</f>
        <v>PM/0131/0108/45990160207</v>
      </c>
      <c r="AB483" s="55" t="s">
        <v>897</v>
      </c>
      <c r="AC483" s="136" t="s">
        <v>204</v>
      </c>
    </row>
    <row r="484" spans="2:29" s="28" customFormat="1" ht="71.5" customHeight="1" x14ac:dyDescent="0.2">
      <c r="B484" s="79">
        <v>20250477</v>
      </c>
      <c r="C484" s="51" t="s">
        <v>208</v>
      </c>
      <c r="D484" s="133" t="s">
        <v>166</v>
      </c>
      <c r="E484" s="52" t="s">
        <v>744</v>
      </c>
      <c r="F484" s="133" t="s">
        <v>769</v>
      </c>
      <c r="G484" s="133" t="s">
        <v>156</v>
      </c>
      <c r="H484" s="100" t="s">
        <v>815</v>
      </c>
      <c r="I484" s="134">
        <v>2</v>
      </c>
      <c r="J484" s="134">
        <v>0</v>
      </c>
      <c r="K484" s="54">
        <v>11</v>
      </c>
      <c r="L484" s="55">
        <v>33534424</v>
      </c>
      <c r="M484" s="133" t="s">
        <v>516</v>
      </c>
      <c r="N484" s="55" t="s">
        <v>816</v>
      </c>
      <c r="O484" s="52" t="s">
        <v>218</v>
      </c>
      <c r="P484" s="135" t="str">
        <f>IFERROR(VLOOKUP(C484,TD!$B$32:$F$36,2,0)," ")</f>
        <v>O230117</v>
      </c>
      <c r="Q484" s="135" t="str">
        <f>IFERROR(VLOOKUP(C484,TD!$B$32:$F$36,3,0)," ")</f>
        <v>4599</v>
      </c>
      <c r="R484" s="135">
        <f>IFERROR(VLOOKUP(C484,TD!$B$32:$F$36,4,0)," ")</f>
        <v>20240207</v>
      </c>
      <c r="S484" s="52" t="s">
        <v>185</v>
      </c>
      <c r="T484" s="135" t="str">
        <f>IFERROR(VLOOKUP(S484,TD!$J$33:$K$43,2,0)," ")</f>
        <v>Infraestructura física, mantenimiento y dotación (Sedes construidas, mantenidas reforzadas)</v>
      </c>
      <c r="U484" s="137" t="str">
        <f t="shared" si="28"/>
        <v>08-Infraestructura física, mantenimiento y dotación (Sedes construidas, mantenidas reforzadas)</v>
      </c>
      <c r="V484" s="52" t="s">
        <v>238</v>
      </c>
      <c r="W484" s="135" t="str">
        <f>IFERROR(VLOOKUP(V484,TD!$N$33:$O$45,2,0)," ")</f>
        <v>Sedes mantenidas</v>
      </c>
      <c r="X484" s="137" t="str">
        <f t="shared" si="29"/>
        <v>016_Sedes mantenidas</v>
      </c>
      <c r="Y484" s="137" t="str">
        <f t="shared" si="30"/>
        <v>08-Infraestructura física, mantenimiento y dotación (Sedes construidas, mantenidas reforzadas) 016_Sedes mantenidas</v>
      </c>
      <c r="Z484" s="135" t="str">
        <f t="shared" si="31"/>
        <v>O23011745992024020708016</v>
      </c>
      <c r="AA484" s="135" t="str">
        <f>IFERROR(VLOOKUP(Y484,TD!$K$46:$L$64,2,0)," ")</f>
        <v>PM/0131/0108/45990160207</v>
      </c>
      <c r="AB484" s="55" t="s">
        <v>897</v>
      </c>
      <c r="AC484" s="136" t="s">
        <v>204</v>
      </c>
    </row>
    <row r="485" spans="2:29" s="28" customFormat="1" ht="71.5" customHeight="1" x14ac:dyDescent="0.2">
      <c r="B485" s="79">
        <v>20250478</v>
      </c>
      <c r="C485" s="51" t="s">
        <v>208</v>
      </c>
      <c r="D485" s="133" t="s">
        <v>166</v>
      </c>
      <c r="E485" s="52" t="s">
        <v>744</v>
      </c>
      <c r="F485" s="133" t="s">
        <v>829</v>
      </c>
      <c r="G485" s="133" t="s">
        <v>155</v>
      </c>
      <c r="H485" s="100" t="s">
        <v>815</v>
      </c>
      <c r="I485" s="134">
        <v>2</v>
      </c>
      <c r="J485" s="134">
        <v>0</v>
      </c>
      <c r="K485" s="54">
        <v>11</v>
      </c>
      <c r="L485" s="55">
        <v>77000000</v>
      </c>
      <c r="M485" s="133" t="s">
        <v>516</v>
      </c>
      <c r="N485" s="55" t="s">
        <v>816</v>
      </c>
      <c r="O485" s="52" t="s">
        <v>219</v>
      </c>
      <c r="P485" s="135" t="str">
        <f>IFERROR(VLOOKUP(C485,TD!$B$32:$F$36,2,0)," ")</f>
        <v>O230117</v>
      </c>
      <c r="Q485" s="135" t="str">
        <f>IFERROR(VLOOKUP(C485,TD!$B$32:$F$36,3,0)," ")</f>
        <v>4599</v>
      </c>
      <c r="R485" s="135">
        <f>IFERROR(VLOOKUP(C485,TD!$B$32:$F$36,4,0)," ")</f>
        <v>20240207</v>
      </c>
      <c r="S485" s="52" t="s">
        <v>185</v>
      </c>
      <c r="T485" s="135" t="str">
        <f>IFERROR(VLOOKUP(S485,TD!$J$33:$K$43,2,0)," ")</f>
        <v>Infraestructura física, mantenimiento y dotación (Sedes construidas, mantenidas reforzadas)</v>
      </c>
      <c r="U485" s="137" t="str">
        <f t="shared" si="28"/>
        <v>08-Infraestructura física, mantenimiento y dotación (Sedes construidas, mantenidas reforzadas)</v>
      </c>
      <c r="V485" s="52" t="s">
        <v>238</v>
      </c>
      <c r="W485" s="135" t="str">
        <f>IFERROR(VLOOKUP(V485,TD!$N$33:$O$45,2,0)," ")</f>
        <v>Sedes mantenidas</v>
      </c>
      <c r="X485" s="137" t="str">
        <f t="shared" si="29"/>
        <v>016_Sedes mantenidas</v>
      </c>
      <c r="Y485" s="137" t="str">
        <f t="shared" si="30"/>
        <v>08-Infraestructura física, mantenimiento y dotación (Sedes construidas, mantenidas reforzadas) 016_Sedes mantenidas</v>
      </c>
      <c r="Z485" s="135" t="str">
        <f t="shared" si="31"/>
        <v>O23011745992024020708016</v>
      </c>
      <c r="AA485" s="135" t="str">
        <f>IFERROR(VLOOKUP(Y485,TD!$K$46:$L$64,2,0)," ")</f>
        <v>PM/0131/0108/45990160207</v>
      </c>
      <c r="AB485" s="55" t="s">
        <v>897</v>
      </c>
      <c r="AC485" s="136" t="s">
        <v>204</v>
      </c>
    </row>
    <row r="486" spans="2:29" s="28" customFormat="1" ht="71.5" customHeight="1" x14ac:dyDescent="0.2">
      <c r="B486" s="79">
        <v>20250479</v>
      </c>
      <c r="C486" s="51" t="s">
        <v>208</v>
      </c>
      <c r="D486" s="133" t="s">
        <v>166</v>
      </c>
      <c r="E486" s="52" t="s">
        <v>744</v>
      </c>
      <c r="F486" s="133" t="s">
        <v>829</v>
      </c>
      <c r="G486" s="133" t="s">
        <v>155</v>
      </c>
      <c r="H486" s="100" t="s">
        <v>815</v>
      </c>
      <c r="I486" s="134">
        <v>2</v>
      </c>
      <c r="J486" s="134">
        <v>0</v>
      </c>
      <c r="K486" s="54">
        <v>11</v>
      </c>
      <c r="L486" s="55">
        <v>77000000</v>
      </c>
      <c r="M486" s="133" t="s">
        <v>516</v>
      </c>
      <c r="N486" s="55" t="s">
        <v>816</v>
      </c>
      <c r="O486" s="52" t="s">
        <v>219</v>
      </c>
      <c r="P486" s="135" t="str">
        <f>IFERROR(VLOOKUP(C486,TD!$B$32:$F$36,2,0)," ")</f>
        <v>O230117</v>
      </c>
      <c r="Q486" s="135" t="str">
        <f>IFERROR(VLOOKUP(C486,TD!$B$32:$F$36,3,0)," ")</f>
        <v>4599</v>
      </c>
      <c r="R486" s="135">
        <f>IFERROR(VLOOKUP(C486,TD!$B$32:$F$36,4,0)," ")</f>
        <v>20240207</v>
      </c>
      <c r="S486" s="52" t="s">
        <v>185</v>
      </c>
      <c r="T486" s="135" t="str">
        <f>IFERROR(VLOOKUP(S486,TD!$J$33:$K$43,2,0)," ")</f>
        <v>Infraestructura física, mantenimiento y dotación (Sedes construidas, mantenidas reforzadas)</v>
      </c>
      <c r="U486" s="137" t="str">
        <f t="shared" si="28"/>
        <v>08-Infraestructura física, mantenimiento y dotación (Sedes construidas, mantenidas reforzadas)</v>
      </c>
      <c r="V486" s="52" t="s">
        <v>238</v>
      </c>
      <c r="W486" s="135" t="str">
        <f>IFERROR(VLOOKUP(V486,TD!$N$33:$O$45,2,0)," ")</f>
        <v>Sedes mantenidas</v>
      </c>
      <c r="X486" s="137" t="str">
        <f t="shared" si="29"/>
        <v>016_Sedes mantenidas</v>
      </c>
      <c r="Y486" s="137" t="str">
        <f t="shared" si="30"/>
        <v>08-Infraestructura física, mantenimiento y dotación (Sedes construidas, mantenidas reforzadas) 016_Sedes mantenidas</v>
      </c>
      <c r="Z486" s="135" t="str">
        <f t="shared" si="31"/>
        <v>O23011745992024020708016</v>
      </c>
      <c r="AA486" s="135" t="str">
        <f>IFERROR(VLOOKUP(Y486,TD!$K$46:$L$64,2,0)," ")</f>
        <v>PM/0131/0108/45990160207</v>
      </c>
      <c r="AB486" s="55" t="s">
        <v>897</v>
      </c>
      <c r="AC486" s="136" t="s">
        <v>204</v>
      </c>
    </row>
    <row r="487" spans="2:29" s="28" customFormat="1" ht="71.5" customHeight="1" x14ac:dyDescent="0.2">
      <c r="B487" s="79">
        <v>20250480</v>
      </c>
      <c r="C487" s="51" t="s">
        <v>208</v>
      </c>
      <c r="D487" s="133" t="s">
        <v>166</v>
      </c>
      <c r="E487" s="52" t="s">
        <v>744</v>
      </c>
      <c r="F487" s="133" t="s">
        <v>772</v>
      </c>
      <c r="G487" s="133" t="s">
        <v>156</v>
      </c>
      <c r="H487" s="100" t="s">
        <v>815</v>
      </c>
      <c r="I487" s="134">
        <v>2</v>
      </c>
      <c r="J487" s="134">
        <v>0</v>
      </c>
      <c r="K487" s="54">
        <v>11</v>
      </c>
      <c r="L487" s="55">
        <v>45853192</v>
      </c>
      <c r="M487" s="133" t="s">
        <v>516</v>
      </c>
      <c r="N487" s="55" t="s">
        <v>816</v>
      </c>
      <c r="O487" s="52" t="s">
        <v>219</v>
      </c>
      <c r="P487" s="135" t="str">
        <f>IFERROR(VLOOKUP(C487,TD!$B$32:$F$36,2,0)," ")</f>
        <v>O230117</v>
      </c>
      <c r="Q487" s="135" t="str">
        <f>IFERROR(VLOOKUP(C487,TD!$B$32:$F$36,3,0)," ")</f>
        <v>4599</v>
      </c>
      <c r="R487" s="135">
        <f>IFERROR(VLOOKUP(C487,TD!$B$32:$F$36,4,0)," ")</f>
        <v>20240207</v>
      </c>
      <c r="S487" s="52" t="s">
        <v>185</v>
      </c>
      <c r="T487" s="135" t="str">
        <f>IFERROR(VLOOKUP(S487,TD!$J$33:$K$43,2,0)," ")</f>
        <v>Infraestructura física, mantenimiento y dotación (Sedes construidas, mantenidas reforzadas)</v>
      </c>
      <c r="U487" s="137" t="str">
        <f t="shared" si="28"/>
        <v>08-Infraestructura física, mantenimiento y dotación (Sedes construidas, mantenidas reforzadas)</v>
      </c>
      <c r="V487" s="52" t="s">
        <v>238</v>
      </c>
      <c r="W487" s="135" t="str">
        <f>IFERROR(VLOOKUP(V487,TD!$N$33:$O$45,2,0)," ")</f>
        <v>Sedes mantenidas</v>
      </c>
      <c r="X487" s="137" t="str">
        <f t="shared" si="29"/>
        <v>016_Sedes mantenidas</v>
      </c>
      <c r="Y487" s="137" t="str">
        <f t="shared" si="30"/>
        <v>08-Infraestructura física, mantenimiento y dotación (Sedes construidas, mantenidas reforzadas) 016_Sedes mantenidas</v>
      </c>
      <c r="Z487" s="135" t="str">
        <f t="shared" si="31"/>
        <v>O23011745992024020708016</v>
      </c>
      <c r="AA487" s="135" t="str">
        <f>IFERROR(VLOOKUP(Y487,TD!$K$46:$L$64,2,0)," ")</f>
        <v>PM/0131/0108/45990160207</v>
      </c>
      <c r="AB487" s="55" t="s">
        <v>897</v>
      </c>
      <c r="AC487" s="136" t="s">
        <v>204</v>
      </c>
    </row>
    <row r="488" spans="2:29" s="28" customFormat="1" ht="71.5" customHeight="1" x14ac:dyDescent="0.2">
      <c r="B488" s="79">
        <v>20250481</v>
      </c>
      <c r="C488" s="51" t="s">
        <v>208</v>
      </c>
      <c r="D488" s="133" t="s">
        <v>166</v>
      </c>
      <c r="E488" s="52" t="s">
        <v>744</v>
      </c>
      <c r="F488" s="133" t="s">
        <v>774</v>
      </c>
      <c r="G488" s="133" t="s">
        <v>155</v>
      </c>
      <c r="H488" s="100" t="s">
        <v>815</v>
      </c>
      <c r="I488" s="134">
        <v>2</v>
      </c>
      <c r="J488" s="134">
        <v>0</v>
      </c>
      <c r="K488" s="54">
        <v>11</v>
      </c>
      <c r="L488" s="55">
        <v>77000000</v>
      </c>
      <c r="M488" s="133" t="s">
        <v>516</v>
      </c>
      <c r="N488" s="55" t="s">
        <v>816</v>
      </c>
      <c r="O488" s="52" t="s">
        <v>219</v>
      </c>
      <c r="P488" s="135" t="str">
        <f>IFERROR(VLOOKUP(C488,TD!$B$32:$F$36,2,0)," ")</f>
        <v>O230117</v>
      </c>
      <c r="Q488" s="135" t="str">
        <f>IFERROR(VLOOKUP(C488,TD!$B$32:$F$36,3,0)," ")</f>
        <v>4599</v>
      </c>
      <c r="R488" s="135">
        <f>IFERROR(VLOOKUP(C488,TD!$B$32:$F$36,4,0)," ")</f>
        <v>20240207</v>
      </c>
      <c r="S488" s="52" t="s">
        <v>185</v>
      </c>
      <c r="T488" s="135" t="str">
        <f>IFERROR(VLOOKUP(S488,TD!$J$33:$K$43,2,0)," ")</f>
        <v>Infraestructura física, mantenimiento y dotación (Sedes construidas, mantenidas reforzadas)</v>
      </c>
      <c r="U488" s="137" t="str">
        <f t="shared" si="28"/>
        <v>08-Infraestructura física, mantenimiento y dotación (Sedes construidas, mantenidas reforzadas)</v>
      </c>
      <c r="V488" s="52" t="s">
        <v>238</v>
      </c>
      <c r="W488" s="135" t="str">
        <f>IFERROR(VLOOKUP(V488,TD!$N$33:$O$45,2,0)," ")</f>
        <v>Sedes mantenidas</v>
      </c>
      <c r="X488" s="137" t="str">
        <f t="shared" si="29"/>
        <v>016_Sedes mantenidas</v>
      </c>
      <c r="Y488" s="137" t="str">
        <f t="shared" si="30"/>
        <v>08-Infraestructura física, mantenimiento y dotación (Sedes construidas, mantenidas reforzadas) 016_Sedes mantenidas</v>
      </c>
      <c r="Z488" s="135" t="str">
        <f t="shared" si="31"/>
        <v>O23011745992024020708016</v>
      </c>
      <c r="AA488" s="135" t="str">
        <f>IFERROR(VLOOKUP(Y488,TD!$K$46:$L$64,2,0)," ")</f>
        <v>PM/0131/0108/45990160207</v>
      </c>
      <c r="AB488" s="55" t="s">
        <v>897</v>
      </c>
      <c r="AC488" s="136" t="s">
        <v>204</v>
      </c>
    </row>
    <row r="489" spans="2:29" s="28" customFormat="1" ht="71.5" customHeight="1" x14ac:dyDescent="0.2">
      <c r="B489" s="79">
        <v>20250482</v>
      </c>
      <c r="C489" s="51" t="s">
        <v>346</v>
      </c>
      <c r="D489" s="133" t="s">
        <v>166</v>
      </c>
      <c r="E489" s="52" t="s">
        <v>744</v>
      </c>
      <c r="F489" s="133" t="s">
        <v>830</v>
      </c>
      <c r="G489" s="133" t="s">
        <v>133</v>
      </c>
      <c r="H489" s="100" t="s">
        <v>831</v>
      </c>
      <c r="I489" s="134">
        <v>5</v>
      </c>
      <c r="J489" s="134">
        <v>0</v>
      </c>
      <c r="K489" s="54">
        <v>10</v>
      </c>
      <c r="L489" s="55">
        <v>129996120</v>
      </c>
      <c r="M489" s="133" t="s">
        <v>172</v>
      </c>
      <c r="N489" s="55" t="s">
        <v>820</v>
      </c>
      <c r="O489" s="52" t="s">
        <v>347</v>
      </c>
      <c r="P489" s="135" t="str">
        <f>IFERROR(VLOOKUP(C489,TD!$B$32:$F$36,2,0)," ")</f>
        <v>NA</v>
      </c>
      <c r="Q489" s="135" t="str">
        <f>IFERROR(VLOOKUP(C489,TD!$B$32:$F$36,3,0)," ")</f>
        <v>NA</v>
      </c>
      <c r="R489" s="135" t="str">
        <f>IFERROR(VLOOKUP(C489,TD!$B$32:$F$36,4,0)," ")</f>
        <v>NA</v>
      </c>
      <c r="S489" s="162" t="s">
        <v>417</v>
      </c>
      <c r="T489" s="135" t="str">
        <f>IFERROR(VLOOKUP(S489,TD!$J$33:$K$43,2,0)," ")</f>
        <v>N/A</v>
      </c>
      <c r="U489" s="137" t="str">
        <f t="shared" si="28"/>
        <v>N/A-N/A</v>
      </c>
      <c r="V489" s="52" t="s">
        <v>417</v>
      </c>
      <c r="W489" s="135" t="str">
        <f>IFERROR(VLOOKUP(V489,TD!$N$33:$O$45,2,0)," ")</f>
        <v>N/A</v>
      </c>
      <c r="X489" s="137" t="str">
        <f t="shared" si="29"/>
        <v>N/A_N/A</v>
      </c>
      <c r="Y489" s="137" t="str">
        <f t="shared" si="30"/>
        <v>N/A-N/A N/A_N/A</v>
      </c>
      <c r="Z489" s="135" t="str">
        <f t="shared" si="31"/>
        <v>NANANAN/AN/A</v>
      </c>
      <c r="AA489" s="135" t="str">
        <f>IFERROR(VLOOKUP(Y489,TD!$K$46:$L$64,2,0)," ")</f>
        <v>N/A</v>
      </c>
      <c r="AB489" s="55" t="s">
        <v>900</v>
      </c>
      <c r="AC489" s="136" t="s">
        <v>204</v>
      </c>
    </row>
    <row r="490" spans="2:29" s="28" customFormat="1" ht="71.5" customHeight="1" x14ac:dyDescent="0.2">
      <c r="B490" s="79">
        <v>20250483</v>
      </c>
      <c r="C490" s="51" t="s">
        <v>346</v>
      </c>
      <c r="D490" s="133" t="s">
        <v>166</v>
      </c>
      <c r="E490" s="52" t="s">
        <v>744</v>
      </c>
      <c r="F490" s="133" t="s">
        <v>832</v>
      </c>
      <c r="G490" s="133" t="s">
        <v>96</v>
      </c>
      <c r="H490" s="100" t="s">
        <v>833</v>
      </c>
      <c r="I490" s="134">
        <v>1</v>
      </c>
      <c r="J490" s="134">
        <v>0</v>
      </c>
      <c r="K490" s="54">
        <v>10</v>
      </c>
      <c r="L490" s="55">
        <v>240000000</v>
      </c>
      <c r="M490" s="133" t="s">
        <v>172</v>
      </c>
      <c r="N490" s="55" t="s">
        <v>834</v>
      </c>
      <c r="O490" s="52" t="s">
        <v>347</v>
      </c>
      <c r="P490" s="135" t="str">
        <f>IFERROR(VLOOKUP(C490,TD!$B$32:$F$36,2,0)," ")</f>
        <v>NA</v>
      </c>
      <c r="Q490" s="135" t="str">
        <f>IFERROR(VLOOKUP(C490,TD!$B$32:$F$36,3,0)," ")</f>
        <v>NA</v>
      </c>
      <c r="R490" s="135" t="str">
        <f>IFERROR(VLOOKUP(C490,TD!$B$32:$F$36,4,0)," ")</f>
        <v>NA</v>
      </c>
      <c r="S490" s="52" t="s">
        <v>417</v>
      </c>
      <c r="T490" s="135" t="str">
        <f>IFERROR(VLOOKUP(S490,TD!$J$33:$K$43,2,0)," ")</f>
        <v>N/A</v>
      </c>
      <c r="U490" s="137" t="str">
        <f t="shared" si="28"/>
        <v>N/A-N/A</v>
      </c>
      <c r="V490" s="52" t="s">
        <v>417</v>
      </c>
      <c r="W490" s="135" t="str">
        <f>IFERROR(VLOOKUP(V490,TD!$N$33:$O$45,2,0)," ")</f>
        <v>N/A</v>
      </c>
      <c r="X490" s="137" t="str">
        <f t="shared" si="29"/>
        <v>N/A_N/A</v>
      </c>
      <c r="Y490" s="137" t="str">
        <f t="shared" si="30"/>
        <v>N/A-N/A N/A_N/A</v>
      </c>
      <c r="Z490" s="135" t="str">
        <f t="shared" si="31"/>
        <v>NANANAN/AN/A</v>
      </c>
      <c r="AA490" s="135" t="str">
        <f>IFERROR(VLOOKUP(Y490,TD!$K$46:$L$64,2,0)," ")</f>
        <v>N/A</v>
      </c>
      <c r="AB490" s="55" t="s">
        <v>900</v>
      </c>
      <c r="AC490" s="136" t="s">
        <v>204</v>
      </c>
    </row>
    <row r="491" spans="2:29" s="28" customFormat="1" ht="71.5" customHeight="1" x14ac:dyDescent="0.2">
      <c r="B491" s="79">
        <v>20250484</v>
      </c>
      <c r="C491" s="51" t="s">
        <v>346</v>
      </c>
      <c r="D491" s="133" t="s">
        <v>166</v>
      </c>
      <c r="E491" s="52" t="s">
        <v>744</v>
      </c>
      <c r="F491" s="133" t="s">
        <v>745</v>
      </c>
      <c r="G491" s="133" t="s">
        <v>96</v>
      </c>
      <c r="H491" s="100" t="s">
        <v>746</v>
      </c>
      <c r="I491" s="134">
        <v>2</v>
      </c>
      <c r="J491" s="134">
        <v>0</v>
      </c>
      <c r="K491" s="54">
        <v>11</v>
      </c>
      <c r="L491" s="55">
        <v>272011000</v>
      </c>
      <c r="M491" s="133" t="s">
        <v>172</v>
      </c>
      <c r="N491" s="55" t="s">
        <v>814</v>
      </c>
      <c r="O491" s="52" t="s">
        <v>347</v>
      </c>
      <c r="P491" s="135" t="str">
        <f>IFERROR(VLOOKUP(C491,TD!$B$32:$F$36,2,0)," ")</f>
        <v>NA</v>
      </c>
      <c r="Q491" s="135" t="str">
        <f>IFERROR(VLOOKUP(C491,TD!$B$32:$F$36,3,0)," ")</f>
        <v>NA</v>
      </c>
      <c r="R491" s="135" t="str">
        <f>IFERROR(VLOOKUP(C491,TD!$B$32:$F$36,4,0)," ")</f>
        <v>NA</v>
      </c>
      <c r="S491" s="52" t="s">
        <v>417</v>
      </c>
      <c r="T491" s="135" t="str">
        <f>IFERROR(VLOOKUP(S491,TD!$J$33:$K$43,2,0)," ")</f>
        <v>N/A</v>
      </c>
      <c r="U491" s="137" t="str">
        <f t="shared" si="28"/>
        <v>N/A-N/A</v>
      </c>
      <c r="V491" s="52" t="s">
        <v>417</v>
      </c>
      <c r="W491" s="135" t="str">
        <f>IFERROR(VLOOKUP(V491,TD!$N$33:$O$45,2,0)," ")</f>
        <v>N/A</v>
      </c>
      <c r="X491" s="137" t="str">
        <f t="shared" si="29"/>
        <v>N/A_N/A</v>
      </c>
      <c r="Y491" s="137" t="str">
        <f t="shared" si="30"/>
        <v>N/A-N/A N/A_N/A</v>
      </c>
      <c r="Z491" s="135" t="str">
        <f t="shared" si="31"/>
        <v>NANANAN/AN/A</v>
      </c>
      <c r="AA491" s="135" t="str">
        <f>IFERROR(VLOOKUP(Y491,TD!$K$46:$L$64,2,0)," ")</f>
        <v>N/A</v>
      </c>
      <c r="AB491" s="55" t="s">
        <v>900</v>
      </c>
      <c r="AC491" s="136" t="s">
        <v>204</v>
      </c>
    </row>
    <row r="492" spans="2:29" s="28" customFormat="1" ht="71.5" customHeight="1" x14ac:dyDescent="0.2">
      <c r="B492" s="79">
        <v>20250485</v>
      </c>
      <c r="C492" s="51" t="s">
        <v>346</v>
      </c>
      <c r="D492" s="133" t="s">
        <v>166</v>
      </c>
      <c r="E492" s="52" t="s">
        <v>744</v>
      </c>
      <c r="F492" s="133" t="s">
        <v>745</v>
      </c>
      <c r="G492" s="133" t="s">
        <v>96</v>
      </c>
      <c r="H492" s="100" t="s">
        <v>746</v>
      </c>
      <c r="I492" s="134">
        <v>2</v>
      </c>
      <c r="J492" s="134">
        <v>0</v>
      </c>
      <c r="K492" s="54">
        <v>11</v>
      </c>
      <c r="L492" s="55">
        <v>500000000</v>
      </c>
      <c r="M492" s="133" t="s">
        <v>172</v>
      </c>
      <c r="N492" s="55" t="s">
        <v>814</v>
      </c>
      <c r="O492" s="52" t="s">
        <v>347</v>
      </c>
      <c r="P492" s="135" t="str">
        <f>IFERROR(VLOOKUP(C492,TD!$B$32:$F$36,2,0)," ")</f>
        <v>NA</v>
      </c>
      <c r="Q492" s="135" t="str">
        <f>IFERROR(VLOOKUP(C492,TD!$B$32:$F$36,3,0)," ")</f>
        <v>NA</v>
      </c>
      <c r="R492" s="135" t="str">
        <f>IFERROR(VLOOKUP(C492,TD!$B$32:$F$36,4,0)," ")</f>
        <v>NA</v>
      </c>
      <c r="S492" s="52" t="s">
        <v>417</v>
      </c>
      <c r="T492" s="135" t="str">
        <f>IFERROR(VLOOKUP(S492,TD!$J$33:$K$43,2,0)," ")</f>
        <v>N/A</v>
      </c>
      <c r="U492" s="137" t="str">
        <f t="shared" si="28"/>
        <v>N/A-N/A</v>
      </c>
      <c r="V492" s="52" t="s">
        <v>417</v>
      </c>
      <c r="W492" s="135" t="str">
        <f>IFERROR(VLOOKUP(V492,TD!$N$33:$O$45,2,0)," ")</f>
        <v>N/A</v>
      </c>
      <c r="X492" s="137" t="str">
        <f t="shared" si="29"/>
        <v>N/A_N/A</v>
      </c>
      <c r="Y492" s="137" t="str">
        <f t="shared" si="30"/>
        <v>N/A-N/A N/A_N/A</v>
      </c>
      <c r="Z492" s="135" t="str">
        <f t="shared" si="31"/>
        <v>NANANAN/AN/A</v>
      </c>
      <c r="AA492" s="135" t="str">
        <f>IFERROR(VLOOKUP(Y492,TD!$K$46:$L$64,2,0)," ")</f>
        <v>N/A</v>
      </c>
      <c r="AB492" s="55" t="s">
        <v>900</v>
      </c>
      <c r="AC492" s="136" t="s">
        <v>204</v>
      </c>
    </row>
    <row r="493" spans="2:29" s="28" customFormat="1" ht="71.5" customHeight="1" x14ac:dyDescent="0.2">
      <c r="B493" s="79">
        <v>20250486</v>
      </c>
      <c r="C493" s="51" t="s">
        <v>346</v>
      </c>
      <c r="D493" s="133" t="s">
        <v>166</v>
      </c>
      <c r="E493" s="52" t="s">
        <v>744</v>
      </c>
      <c r="F493" s="133" t="s">
        <v>835</v>
      </c>
      <c r="G493" s="133" t="s">
        <v>114</v>
      </c>
      <c r="H493" s="100" t="s">
        <v>836</v>
      </c>
      <c r="I493" s="134">
        <v>1</v>
      </c>
      <c r="J493" s="134">
        <v>0</v>
      </c>
      <c r="K493" s="54">
        <v>12</v>
      </c>
      <c r="L493" s="55">
        <v>160000000</v>
      </c>
      <c r="M493" s="133" t="s">
        <v>172</v>
      </c>
      <c r="N493" s="55" t="s">
        <v>816</v>
      </c>
      <c r="O493" s="52" t="s">
        <v>347</v>
      </c>
      <c r="P493" s="135" t="str">
        <f>IFERROR(VLOOKUP(C493,TD!$B$32:$F$36,2,0)," ")</f>
        <v>NA</v>
      </c>
      <c r="Q493" s="135" t="str">
        <f>IFERROR(VLOOKUP(C493,TD!$B$32:$F$36,3,0)," ")</f>
        <v>NA</v>
      </c>
      <c r="R493" s="135" t="str">
        <f>IFERROR(VLOOKUP(C493,TD!$B$32:$F$36,4,0)," ")</f>
        <v>NA</v>
      </c>
      <c r="S493" s="52" t="s">
        <v>417</v>
      </c>
      <c r="T493" s="135" t="str">
        <f>IFERROR(VLOOKUP(S493,TD!$J$33:$K$43,2,0)," ")</f>
        <v>N/A</v>
      </c>
      <c r="U493" s="137" t="str">
        <f t="shared" si="28"/>
        <v>N/A-N/A</v>
      </c>
      <c r="V493" s="52" t="s">
        <v>417</v>
      </c>
      <c r="W493" s="135" t="str">
        <f>IFERROR(VLOOKUP(V493,TD!$N$33:$O$45,2,0)," ")</f>
        <v>N/A</v>
      </c>
      <c r="X493" s="137" t="str">
        <f t="shared" si="29"/>
        <v>N/A_N/A</v>
      </c>
      <c r="Y493" s="137" t="str">
        <f t="shared" si="30"/>
        <v>N/A-N/A N/A_N/A</v>
      </c>
      <c r="Z493" s="135" t="str">
        <f t="shared" si="31"/>
        <v>NANANAN/AN/A</v>
      </c>
      <c r="AA493" s="135" t="str">
        <f>IFERROR(VLOOKUP(Y493,TD!$K$46:$L$64,2,0)," ")</f>
        <v>N/A</v>
      </c>
      <c r="AB493" s="55" t="s">
        <v>900</v>
      </c>
      <c r="AC493" s="136" t="s">
        <v>204</v>
      </c>
    </row>
    <row r="494" spans="2:29" s="28" customFormat="1" ht="71.5" customHeight="1" x14ac:dyDescent="0.2">
      <c r="B494" s="79">
        <v>20250487</v>
      </c>
      <c r="C494" s="51" t="s">
        <v>346</v>
      </c>
      <c r="D494" s="133" t="s">
        <v>166</v>
      </c>
      <c r="E494" s="52" t="s">
        <v>744</v>
      </c>
      <c r="F494" s="133" t="s">
        <v>837</v>
      </c>
      <c r="G494" s="133" t="s">
        <v>96</v>
      </c>
      <c r="H494" s="100" t="s">
        <v>838</v>
      </c>
      <c r="I494" s="134">
        <v>3</v>
      </c>
      <c r="J494" s="134">
        <v>0</v>
      </c>
      <c r="K494" s="54">
        <v>12</v>
      </c>
      <c r="L494" s="55">
        <v>164000000</v>
      </c>
      <c r="M494" s="133" t="s">
        <v>172</v>
      </c>
      <c r="N494" s="55" t="s">
        <v>816</v>
      </c>
      <c r="O494" s="52" t="s">
        <v>347</v>
      </c>
      <c r="P494" s="135" t="str">
        <f>IFERROR(VLOOKUP(C494,TD!$B$32:$F$36,2,0)," ")</f>
        <v>NA</v>
      </c>
      <c r="Q494" s="135" t="str">
        <f>IFERROR(VLOOKUP(C494,TD!$B$32:$F$36,3,0)," ")</f>
        <v>NA</v>
      </c>
      <c r="R494" s="135" t="str">
        <f>IFERROR(VLOOKUP(C494,TD!$B$32:$F$36,4,0)," ")</f>
        <v>NA</v>
      </c>
      <c r="S494" s="52" t="s">
        <v>417</v>
      </c>
      <c r="T494" s="135" t="str">
        <f>IFERROR(VLOOKUP(S494,TD!$J$33:$K$43,2,0)," ")</f>
        <v>N/A</v>
      </c>
      <c r="U494" s="137" t="str">
        <f t="shared" si="28"/>
        <v>N/A-N/A</v>
      </c>
      <c r="V494" s="52" t="s">
        <v>417</v>
      </c>
      <c r="W494" s="135" t="str">
        <f>IFERROR(VLOOKUP(V494,TD!$N$33:$O$45,2,0)," ")</f>
        <v>N/A</v>
      </c>
      <c r="X494" s="137" t="str">
        <f t="shared" si="29"/>
        <v>N/A_N/A</v>
      </c>
      <c r="Y494" s="137" t="str">
        <f t="shared" si="30"/>
        <v>N/A-N/A N/A_N/A</v>
      </c>
      <c r="Z494" s="135" t="str">
        <f t="shared" si="31"/>
        <v>NANANAN/AN/A</v>
      </c>
      <c r="AA494" s="135" t="str">
        <f>IFERROR(VLOOKUP(Y494,TD!$K$46:$L$64,2,0)," ")</f>
        <v>N/A</v>
      </c>
      <c r="AB494" s="55" t="s">
        <v>900</v>
      </c>
      <c r="AC494" s="136" t="s">
        <v>204</v>
      </c>
    </row>
    <row r="495" spans="2:29" s="28" customFormat="1" ht="71.5" customHeight="1" x14ac:dyDescent="0.2">
      <c r="B495" s="79">
        <v>20250488</v>
      </c>
      <c r="C495" s="51" t="s">
        <v>346</v>
      </c>
      <c r="D495" s="133" t="s">
        <v>166</v>
      </c>
      <c r="E495" s="52" t="s">
        <v>744</v>
      </c>
      <c r="F495" s="133" t="s">
        <v>839</v>
      </c>
      <c r="G495" s="133" t="s">
        <v>119</v>
      </c>
      <c r="H495" s="100" t="s">
        <v>840</v>
      </c>
      <c r="I495" s="134">
        <v>4</v>
      </c>
      <c r="J495" s="134">
        <v>0</v>
      </c>
      <c r="K495" s="54">
        <v>8</v>
      </c>
      <c r="L495" s="55">
        <v>72917000</v>
      </c>
      <c r="M495" s="133" t="s">
        <v>172</v>
      </c>
      <c r="N495" s="55" t="s">
        <v>95</v>
      </c>
      <c r="O495" s="52" t="s">
        <v>347</v>
      </c>
      <c r="P495" s="135" t="str">
        <f>IFERROR(VLOOKUP(C495,TD!$B$32:$F$36,2,0)," ")</f>
        <v>NA</v>
      </c>
      <c r="Q495" s="135" t="str">
        <f>IFERROR(VLOOKUP(C495,TD!$B$32:$F$36,3,0)," ")</f>
        <v>NA</v>
      </c>
      <c r="R495" s="135" t="str">
        <f>IFERROR(VLOOKUP(C495,TD!$B$32:$F$36,4,0)," ")</f>
        <v>NA</v>
      </c>
      <c r="S495" s="52" t="s">
        <v>417</v>
      </c>
      <c r="T495" s="135" t="str">
        <f>IFERROR(VLOOKUP(S495,TD!$J$33:$K$43,2,0)," ")</f>
        <v>N/A</v>
      </c>
      <c r="U495" s="137" t="str">
        <f t="shared" si="28"/>
        <v>N/A-N/A</v>
      </c>
      <c r="V495" s="52" t="s">
        <v>417</v>
      </c>
      <c r="W495" s="135" t="str">
        <f>IFERROR(VLOOKUP(V495,TD!$N$33:$O$45,2,0)," ")</f>
        <v>N/A</v>
      </c>
      <c r="X495" s="137" t="str">
        <f t="shared" si="29"/>
        <v>N/A_N/A</v>
      </c>
      <c r="Y495" s="137" t="str">
        <f t="shared" si="30"/>
        <v>N/A-N/A N/A_N/A</v>
      </c>
      <c r="Z495" s="135" t="str">
        <f t="shared" si="31"/>
        <v>NANANAN/AN/A</v>
      </c>
      <c r="AA495" s="135" t="str">
        <f>IFERROR(VLOOKUP(Y495,TD!$K$46:$L$64,2,0)," ")</f>
        <v>N/A</v>
      </c>
      <c r="AB495" s="55" t="s">
        <v>900</v>
      </c>
      <c r="AC495" s="136" t="s">
        <v>204</v>
      </c>
    </row>
    <row r="496" spans="2:29" s="28" customFormat="1" ht="71.5" customHeight="1" x14ac:dyDescent="0.2">
      <c r="B496" s="79">
        <v>20250489</v>
      </c>
      <c r="C496" s="51" t="s">
        <v>346</v>
      </c>
      <c r="D496" s="133" t="s">
        <v>166</v>
      </c>
      <c r="E496" s="52" t="s">
        <v>744</v>
      </c>
      <c r="F496" s="133" t="s">
        <v>841</v>
      </c>
      <c r="G496" s="133" t="s">
        <v>119</v>
      </c>
      <c r="H496" s="100" t="s">
        <v>842</v>
      </c>
      <c r="I496" s="134">
        <v>3</v>
      </c>
      <c r="J496" s="134">
        <v>0</v>
      </c>
      <c r="K496" s="54">
        <v>9</v>
      </c>
      <c r="L496" s="55">
        <v>80000000</v>
      </c>
      <c r="M496" s="133" t="s">
        <v>172</v>
      </c>
      <c r="N496" s="55" t="s">
        <v>95</v>
      </c>
      <c r="O496" s="52" t="s">
        <v>347</v>
      </c>
      <c r="P496" s="135" t="str">
        <f>IFERROR(VLOOKUP(C496,TD!$B$32:$F$36,2,0)," ")</f>
        <v>NA</v>
      </c>
      <c r="Q496" s="135" t="str">
        <f>IFERROR(VLOOKUP(C496,TD!$B$32:$F$36,3,0)," ")</f>
        <v>NA</v>
      </c>
      <c r="R496" s="135" t="str">
        <f>IFERROR(VLOOKUP(C496,TD!$B$32:$F$36,4,0)," ")</f>
        <v>NA</v>
      </c>
      <c r="S496" s="52" t="s">
        <v>417</v>
      </c>
      <c r="T496" s="135" t="str">
        <f>IFERROR(VLOOKUP(S496,TD!$J$33:$K$43,2,0)," ")</f>
        <v>N/A</v>
      </c>
      <c r="U496" s="137" t="str">
        <f t="shared" si="28"/>
        <v>N/A-N/A</v>
      </c>
      <c r="V496" s="52" t="s">
        <v>417</v>
      </c>
      <c r="W496" s="135" t="str">
        <f>IFERROR(VLOOKUP(V496,TD!$N$33:$O$45,2,0)," ")</f>
        <v>N/A</v>
      </c>
      <c r="X496" s="137" t="str">
        <f t="shared" si="29"/>
        <v>N/A_N/A</v>
      </c>
      <c r="Y496" s="137" t="str">
        <f t="shared" si="30"/>
        <v>N/A-N/A N/A_N/A</v>
      </c>
      <c r="Z496" s="135" t="str">
        <f t="shared" si="31"/>
        <v>NANANAN/AN/A</v>
      </c>
      <c r="AA496" s="135" t="str">
        <f>IFERROR(VLOOKUP(Y496,TD!$K$46:$L$64,2,0)," ")</f>
        <v>N/A</v>
      </c>
      <c r="AB496" s="55" t="s">
        <v>900</v>
      </c>
      <c r="AC496" s="136" t="s">
        <v>204</v>
      </c>
    </row>
    <row r="497" spans="2:29" s="28" customFormat="1" ht="71.5" customHeight="1" x14ac:dyDescent="0.2">
      <c r="B497" s="79">
        <v>20250490</v>
      </c>
      <c r="C497" s="51" t="s">
        <v>346</v>
      </c>
      <c r="D497" s="133" t="s">
        <v>166</v>
      </c>
      <c r="E497" s="52" t="s">
        <v>744</v>
      </c>
      <c r="F497" s="133" t="s">
        <v>843</v>
      </c>
      <c r="G497" s="133" t="s">
        <v>114</v>
      </c>
      <c r="H497" s="100" t="s">
        <v>836</v>
      </c>
      <c r="I497" s="134">
        <v>4</v>
      </c>
      <c r="J497" s="134">
        <v>0</v>
      </c>
      <c r="K497" s="54">
        <v>10</v>
      </c>
      <c r="L497" s="55">
        <v>160000000</v>
      </c>
      <c r="M497" s="133" t="s">
        <v>172</v>
      </c>
      <c r="N497" s="55" t="s">
        <v>816</v>
      </c>
      <c r="O497" s="52" t="s">
        <v>347</v>
      </c>
      <c r="P497" s="135" t="str">
        <f>IFERROR(VLOOKUP(C497,TD!$B$32:$F$36,2,0)," ")</f>
        <v>NA</v>
      </c>
      <c r="Q497" s="135" t="str">
        <f>IFERROR(VLOOKUP(C497,TD!$B$32:$F$36,3,0)," ")</f>
        <v>NA</v>
      </c>
      <c r="R497" s="135" t="str">
        <f>IFERROR(VLOOKUP(C497,TD!$B$32:$F$36,4,0)," ")</f>
        <v>NA</v>
      </c>
      <c r="S497" s="52" t="s">
        <v>417</v>
      </c>
      <c r="T497" s="135" t="str">
        <f>IFERROR(VLOOKUP(S497,TD!$J$33:$K$43,2,0)," ")</f>
        <v>N/A</v>
      </c>
      <c r="U497" s="137" t="str">
        <f t="shared" si="28"/>
        <v>N/A-N/A</v>
      </c>
      <c r="V497" s="52" t="s">
        <v>417</v>
      </c>
      <c r="W497" s="135" t="str">
        <f>IFERROR(VLOOKUP(V497,TD!$N$33:$O$45,2,0)," ")</f>
        <v>N/A</v>
      </c>
      <c r="X497" s="137" t="str">
        <f t="shared" si="29"/>
        <v>N/A_N/A</v>
      </c>
      <c r="Y497" s="137" t="str">
        <f t="shared" si="30"/>
        <v>N/A-N/A N/A_N/A</v>
      </c>
      <c r="Z497" s="135" t="str">
        <f t="shared" si="31"/>
        <v>NANANAN/AN/A</v>
      </c>
      <c r="AA497" s="135" t="str">
        <f>IFERROR(VLOOKUP(Y497,TD!$K$46:$L$64,2,0)," ")</f>
        <v>N/A</v>
      </c>
      <c r="AB497" s="55" t="s">
        <v>900</v>
      </c>
      <c r="AC497" s="136" t="s">
        <v>204</v>
      </c>
    </row>
    <row r="498" spans="2:29" s="28" customFormat="1" ht="71.5" customHeight="1" x14ac:dyDescent="0.2">
      <c r="B498" s="79">
        <v>20250491</v>
      </c>
      <c r="C498" s="51" t="s">
        <v>346</v>
      </c>
      <c r="D498" s="133" t="s">
        <v>166</v>
      </c>
      <c r="E498" s="52" t="s">
        <v>744</v>
      </c>
      <c r="F498" s="133" t="s">
        <v>771</v>
      </c>
      <c r="G498" s="133" t="s">
        <v>96</v>
      </c>
      <c r="H498" s="100" t="s">
        <v>844</v>
      </c>
      <c r="I498" s="134">
        <v>4</v>
      </c>
      <c r="J498" s="134">
        <v>0</v>
      </c>
      <c r="K498" s="54">
        <v>8</v>
      </c>
      <c r="L498" s="55">
        <v>560000000</v>
      </c>
      <c r="M498" s="133" t="s">
        <v>172</v>
      </c>
      <c r="N498" s="55" t="s">
        <v>85</v>
      </c>
      <c r="O498" s="52" t="s">
        <v>347</v>
      </c>
      <c r="P498" s="135" t="str">
        <f>IFERROR(VLOOKUP(C498,TD!$B$32:$F$36,2,0)," ")</f>
        <v>NA</v>
      </c>
      <c r="Q498" s="135" t="str">
        <f>IFERROR(VLOOKUP(C498,TD!$B$32:$F$36,3,0)," ")</f>
        <v>NA</v>
      </c>
      <c r="R498" s="135" t="str">
        <f>IFERROR(VLOOKUP(C498,TD!$B$32:$F$36,4,0)," ")</f>
        <v>NA</v>
      </c>
      <c r="S498" s="52" t="s">
        <v>417</v>
      </c>
      <c r="T498" s="135" t="str">
        <f>IFERROR(VLOOKUP(S498,TD!$J$33:$K$43,2,0)," ")</f>
        <v>N/A</v>
      </c>
      <c r="U498" s="137" t="str">
        <f t="shared" si="28"/>
        <v>N/A-N/A</v>
      </c>
      <c r="V498" s="52" t="s">
        <v>417</v>
      </c>
      <c r="W498" s="135" t="str">
        <f>IFERROR(VLOOKUP(V498,TD!$N$33:$O$45,2,0)," ")</f>
        <v>N/A</v>
      </c>
      <c r="X498" s="137" t="str">
        <f t="shared" si="29"/>
        <v>N/A_N/A</v>
      </c>
      <c r="Y498" s="137" t="str">
        <f t="shared" si="30"/>
        <v>N/A-N/A N/A_N/A</v>
      </c>
      <c r="Z498" s="135" t="str">
        <f t="shared" si="31"/>
        <v>NANANAN/AN/A</v>
      </c>
      <c r="AA498" s="135" t="str">
        <f>IFERROR(VLOOKUP(Y498,TD!$K$46:$L$64,2,0)," ")</f>
        <v>N/A</v>
      </c>
      <c r="AB498" s="55" t="s">
        <v>900</v>
      </c>
      <c r="AC498" s="136" t="s">
        <v>204</v>
      </c>
    </row>
    <row r="499" spans="2:29" s="28" customFormat="1" ht="71.5" customHeight="1" x14ac:dyDescent="0.2">
      <c r="B499" s="79">
        <v>20250492</v>
      </c>
      <c r="C499" s="51" t="s">
        <v>346</v>
      </c>
      <c r="D499" s="133" t="s">
        <v>166</v>
      </c>
      <c r="E499" s="52" t="s">
        <v>744</v>
      </c>
      <c r="F499" s="133" t="s">
        <v>845</v>
      </c>
      <c r="G499" s="133" t="s">
        <v>129</v>
      </c>
      <c r="H499" s="100" t="s">
        <v>846</v>
      </c>
      <c r="I499" s="134">
        <v>2</v>
      </c>
      <c r="J499" s="134">
        <v>0</v>
      </c>
      <c r="K499" s="54">
        <v>3</v>
      </c>
      <c r="L499" s="55">
        <v>2000000000</v>
      </c>
      <c r="M499" s="133" t="s">
        <v>172</v>
      </c>
      <c r="N499" s="55" t="s">
        <v>85</v>
      </c>
      <c r="O499" s="52" t="s">
        <v>347</v>
      </c>
      <c r="P499" s="135" t="str">
        <f>IFERROR(VLOOKUP(C499,TD!$B$32:$F$36,2,0)," ")</f>
        <v>NA</v>
      </c>
      <c r="Q499" s="135" t="str">
        <f>IFERROR(VLOOKUP(C499,TD!$B$32:$F$36,3,0)," ")</f>
        <v>NA</v>
      </c>
      <c r="R499" s="135" t="str">
        <f>IFERROR(VLOOKUP(C499,TD!$B$32:$F$36,4,0)," ")</f>
        <v>NA</v>
      </c>
      <c r="S499" s="52" t="s">
        <v>417</v>
      </c>
      <c r="T499" s="135" t="str">
        <f>IFERROR(VLOOKUP(S499,TD!$J$33:$K$43,2,0)," ")</f>
        <v>N/A</v>
      </c>
      <c r="U499" s="137" t="str">
        <f t="shared" si="28"/>
        <v>N/A-N/A</v>
      </c>
      <c r="V499" s="52" t="s">
        <v>417</v>
      </c>
      <c r="W499" s="135" t="str">
        <f>IFERROR(VLOOKUP(V499,TD!$N$33:$O$45,2,0)," ")</f>
        <v>N/A</v>
      </c>
      <c r="X499" s="137" t="str">
        <f t="shared" si="29"/>
        <v>N/A_N/A</v>
      </c>
      <c r="Y499" s="137" t="str">
        <f t="shared" si="30"/>
        <v>N/A-N/A N/A_N/A</v>
      </c>
      <c r="Z499" s="135" t="str">
        <f t="shared" si="31"/>
        <v>NANANAN/AN/A</v>
      </c>
      <c r="AA499" s="135" t="str">
        <f>IFERROR(VLOOKUP(Y499,TD!$K$46:$L$64,2,0)," ")</f>
        <v>N/A</v>
      </c>
      <c r="AB499" s="55" t="s">
        <v>900</v>
      </c>
      <c r="AC499" s="52" t="s">
        <v>205</v>
      </c>
    </row>
    <row r="500" spans="2:29" s="28" customFormat="1" ht="71.5" customHeight="1" x14ac:dyDescent="0.2">
      <c r="B500" s="79">
        <v>20250493</v>
      </c>
      <c r="C500" s="51" t="s">
        <v>346</v>
      </c>
      <c r="D500" s="133" t="s">
        <v>166</v>
      </c>
      <c r="E500" s="52" t="s">
        <v>744</v>
      </c>
      <c r="F500" s="133" t="s">
        <v>847</v>
      </c>
      <c r="G500" s="133" t="s">
        <v>129</v>
      </c>
      <c r="H500" s="100" t="s">
        <v>846</v>
      </c>
      <c r="I500" s="134">
        <v>1</v>
      </c>
      <c r="J500" s="134">
        <v>0</v>
      </c>
      <c r="K500" s="54">
        <v>3</v>
      </c>
      <c r="L500" s="55">
        <v>14000000</v>
      </c>
      <c r="M500" s="133" t="s">
        <v>172</v>
      </c>
      <c r="N500" s="55" t="s">
        <v>85</v>
      </c>
      <c r="O500" s="52" t="s">
        <v>347</v>
      </c>
      <c r="P500" s="135" t="str">
        <f>IFERROR(VLOOKUP(C500,TD!$B$32:$F$36,2,0)," ")</f>
        <v>NA</v>
      </c>
      <c r="Q500" s="135" t="str">
        <f>IFERROR(VLOOKUP(C500,TD!$B$32:$F$36,3,0)," ")</f>
        <v>NA</v>
      </c>
      <c r="R500" s="135" t="str">
        <f>IFERROR(VLOOKUP(C500,TD!$B$32:$F$36,4,0)," ")</f>
        <v>NA</v>
      </c>
      <c r="S500" s="52" t="s">
        <v>417</v>
      </c>
      <c r="T500" s="135" t="str">
        <f>IFERROR(VLOOKUP(S500,TD!$J$33:$K$43,2,0)," ")</f>
        <v>N/A</v>
      </c>
      <c r="U500" s="137" t="str">
        <f t="shared" si="28"/>
        <v>N/A-N/A</v>
      </c>
      <c r="V500" s="52" t="s">
        <v>417</v>
      </c>
      <c r="W500" s="135" t="str">
        <f>IFERROR(VLOOKUP(V500,TD!$N$33:$O$45,2,0)," ")</f>
        <v>N/A</v>
      </c>
      <c r="X500" s="137" t="str">
        <f t="shared" si="29"/>
        <v>N/A_N/A</v>
      </c>
      <c r="Y500" s="137" t="str">
        <f t="shared" si="30"/>
        <v>N/A-N/A N/A_N/A</v>
      </c>
      <c r="Z500" s="135" t="str">
        <f t="shared" si="31"/>
        <v>NANANAN/AN/A</v>
      </c>
      <c r="AA500" s="135" t="str">
        <f>IFERROR(VLOOKUP(Y500,TD!$K$46:$L$64,2,0)," ")</f>
        <v>N/A</v>
      </c>
      <c r="AB500" s="55" t="s">
        <v>900</v>
      </c>
      <c r="AC500" s="136" t="s">
        <v>205</v>
      </c>
    </row>
    <row r="501" spans="2:29" s="28" customFormat="1" ht="71.5" customHeight="1" x14ac:dyDescent="0.2">
      <c r="B501" s="79">
        <v>20250494</v>
      </c>
      <c r="C501" s="51" t="s">
        <v>346</v>
      </c>
      <c r="D501" s="133" t="s">
        <v>166</v>
      </c>
      <c r="E501" s="52" t="s">
        <v>744</v>
      </c>
      <c r="F501" s="133" t="s">
        <v>848</v>
      </c>
      <c r="G501" s="133" t="s">
        <v>129</v>
      </c>
      <c r="H501" s="100" t="s">
        <v>846</v>
      </c>
      <c r="I501" s="134">
        <v>5</v>
      </c>
      <c r="J501" s="134">
        <v>0</v>
      </c>
      <c r="K501" s="54">
        <v>10</v>
      </c>
      <c r="L501" s="55">
        <v>6360939000</v>
      </c>
      <c r="M501" s="133" t="s">
        <v>172</v>
      </c>
      <c r="N501" s="55" t="s">
        <v>85</v>
      </c>
      <c r="O501" s="52" t="s">
        <v>347</v>
      </c>
      <c r="P501" s="135" t="str">
        <f>IFERROR(VLOOKUP(C501,TD!$B$32:$F$36,2,0)," ")</f>
        <v>NA</v>
      </c>
      <c r="Q501" s="135" t="str">
        <f>IFERROR(VLOOKUP(C501,TD!$B$32:$F$36,3,0)," ")</f>
        <v>NA</v>
      </c>
      <c r="R501" s="135" t="str">
        <f>IFERROR(VLOOKUP(C501,TD!$B$32:$F$36,4,0)," ")</f>
        <v>NA</v>
      </c>
      <c r="S501" s="52" t="s">
        <v>417</v>
      </c>
      <c r="T501" s="135" t="str">
        <f>IFERROR(VLOOKUP(S501,TD!$J$33:$K$43,2,0)," ")</f>
        <v>N/A</v>
      </c>
      <c r="U501" s="137" t="str">
        <f t="shared" si="28"/>
        <v>N/A-N/A</v>
      </c>
      <c r="V501" s="52" t="s">
        <v>417</v>
      </c>
      <c r="W501" s="135" t="str">
        <f>IFERROR(VLOOKUP(V501,TD!$N$33:$O$45,2,0)," ")</f>
        <v>N/A</v>
      </c>
      <c r="X501" s="137" t="str">
        <f t="shared" si="29"/>
        <v>N/A_N/A</v>
      </c>
      <c r="Y501" s="137" t="str">
        <f t="shared" si="30"/>
        <v>N/A-N/A N/A_N/A</v>
      </c>
      <c r="Z501" s="135" t="str">
        <f t="shared" si="31"/>
        <v>NANANAN/AN/A</v>
      </c>
      <c r="AA501" s="135" t="str">
        <f>IFERROR(VLOOKUP(Y501,TD!$K$46:$L$64,2,0)," ")</f>
        <v>N/A</v>
      </c>
      <c r="AB501" s="55" t="s">
        <v>900</v>
      </c>
      <c r="AC501" s="136" t="s">
        <v>204</v>
      </c>
    </row>
    <row r="502" spans="2:29" s="28" customFormat="1" ht="71.5" customHeight="1" x14ac:dyDescent="0.2">
      <c r="B502" s="79">
        <v>20250495</v>
      </c>
      <c r="C502" s="51" t="s">
        <v>346</v>
      </c>
      <c r="D502" s="133" t="s">
        <v>166</v>
      </c>
      <c r="E502" s="52" t="s">
        <v>744</v>
      </c>
      <c r="F502" s="133" t="s">
        <v>849</v>
      </c>
      <c r="G502" s="133" t="s">
        <v>133</v>
      </c>
      <c r="H502" s="100" t="s">
        <v>831</v>
      </c>
      <c r="I502" s="134">
        <v>2</v>
      </c>
      <c r="J502" s="134">
        <v>0</v>
      </c>
      <c r="K502" s="54">
        <v>3</v>
      </c>
      <c r="L502" s="55">
        <v>20003880</v>
      </c>
      <c r="M502" s="133" t="s">
        <v>172</v>
      </c>
      <c r="N502" s="55" t="s">
        <v>85</v>
      </c>
      <c r="O502" s="52" t="s">
        <v>347</v>
      </c>
      <c r="P502" s="135" t="str">
        <f>IFERROR(VLOOKUP(C502,TD!$B$32:$F$36,2,0)," ")</f>
        <v>NA</v>
      </c>
      <c r="Q502" s="135" t="str">
        <f>IFERROR(VLOOKUP(C502,TD!$B$32:$F$36,3,0)," ")</f>
        <v>NA</v>
      </c>
      <c r="R502" s="135" t="str">
        <f>IFERROR(VLOOKUP(C502,TD!$B$32:$F$36,4,0)," ")</f>
        <v>NA</v>
      </c>
      <c r="S502" s="52" t="s">
        <v>417</v>
      </c>
      <c r="T502" s="135" t="str">
        <f>IFERROR(VLOOKUP(S502,TD!$J$33:$K$43,2,0)," ")</f>
        <v>N/A</v>
      </c>
      <c r="U502" s="137" t="str">
        <f t="shared" si="28"/>
        <v>N/A-N/A</v>
      </c>
      <c r="V502" s="52" t="s">
        <v>417</v>
      </c>
      <c r="W502" s="135" t="str">
        <f>IFERROR(VLOOKUP(V502,TD!$N$33:$O$45,2,0)," ")</f>
        <v>N/A</v>
      </c>
      <c r="X502" s="137" t="str">
        <f t="shared" si="29"/>
        <v>N/A_N/A</v>
      </c>
      <c r="Y502" s="137" t="str">
        <f t="shared" si="30"/>
        <v>N/A-N/A N/A_N/A</v>
      </c>
      <c r="Z502" s="135" t="str">
        <f t="shared" si="31"/>
        <v>NANANAN/AN/A</v>
      </c>
      <c r="AA502" s="135" t="str">
        <f>IFERROR(VLOOKUP(Y502,TD!$K$46:$L$64,2,0)," ")</f>
        <v>N/A</v>
      </c>
      <c r="AB502" s="55" t="s">
        <v>900</v>
      </c>
      <c r="AC502" s="136" t="s">
        <v>205</v>
      </c>
    </row>
    <row r="503" spans="2:29" s="28" customFormat="1" ht="71.5" customHeight="1" x14ac:dyDescent="0.2">
      <c r="B503" s="79">
        <v>20250496</v>
      </c>
      <c r="C503" s="51" t="s">
        <v>346</v>
      </c>
      <c r="D503" s="133" t="s">
        <v>166</v>
      </c>
      <c r="E503" s="52" t="s">
        <v>744</v>
      </c>
      <c r="F503" s="133" t="s">
        <v>850</v>
      </c>
      <c r="G503" s="133" t="s">
        <v>157</v>
      </c>
      <c r="H503" s="100" t="s">
        <v>815</v>
      </c>
      <c r="I503" s="134">
        <v>3</v>
      </c>
      <c r="J503" s="134">
        <v>0</v>
      </c>
      <c r="K503" s="54">
        <v>9</v>
      </c>
      <c r="L503" s="55">
        <v>10000000</v>
      </c>
      <c r="M503" s="133" t="s">
        <v>172</v>
      </c>
      <c r="N503" s="55" t="s">
        <v>816</v>
      </c>
      <c r="O503" s="52" t="s">
        <v>347</v>
      </c>
      <c r="P503" s="135" t="str">
        <f>IFERROR(VLOOKUP(C503,TD!$B$32:$F$36,2,0)," ")</f>
        <v>NA</v>
      </c>
      <c r="Q503" s="135" t="str">
        <f>IFERROR(VLOOKUP(C503,TD!$B$32:$F$36,3,0)," ")</f>
        <v>NA</v>
      </c>
      <c r="R503" s="135" t="str">
        <f>IFERROR(VLOOKUP(C503,TD!$B$32:$F$36,4,0)," ")</f>
        <v>NA</v>
      </c>
      <c r="S503" s="52" t="s">
        <v>417</v>
      </c>
      <c r="T503" s="135" t="str">
        <f>IFERROR(VLOOKUP(S503,TD!$J$33:$K$43,2,0)," ")</f>
        <v>N/A</v>
      </c>
      <c r="U503" s="137" t="str">
        <f t="shared" si="28"/>
        <v>N/A-N/A</v>
      </c>
      <c r="V503" s="52" t="s">
        <v>417</v>
      </c>
      <c r="W503" s="135" t="str">
        <f>IFERROR(VLOOKUP(V503,TD!$N$33:$O$45,2,0)," ")</f>
        <v>N/A</v>
      </c>
      <c r="X503" s="137" t="str">
        <f t="shared" si="29"/>
        <v>N/A_N/A</v>
      </c>
      <c r="Y503" s="137" t="str">
        <f t="shared" si="30"/>
        <v>N/A-N/A N/A_N/A</v>
      </c>
      <c r="Z503" s="135" t="str">
        <f t="shared" si="31"/>
        <v>NANANAN/AN/A</v>
      </c>
      <c r="AA503" s="135" t="str">
        <f>IFERROR(VLOOKUP(Y503,TD!$K$46:$L$64,2,0)," ")</f>
        <v>N/A</v>
      </c>
      <c r="AB503" s="55" t="s">
        <v>900</v>
      </c>
      <c r="AC503" s="136" t="s">
        <v>204</v>
      </c>
    </row>
    <row r="504" spans="2:29" s="28" customFormat="1" ht="71.5" customHeight="1" x14ac:dyDescent="0.2">
      <c r="B504" s="79">
        <v>20250497</v>
      </c>
      <c r="C504" s="51" t="s">
        <v>346</v>
      </c>
      <c r="D504" s="133" t="s">
        <v>166</v>
      </c>
      <c r="E504" s="52" t="s">
        <v>744</v>
      </c>
      <c r="F504" s="133" t="s">
        <v>851</v>
      </c>
      <c r="G504" s="133" t="s">
        <v>96</v>
      </c>
      <c r="H504" s="100" t="s">
        <v>815</v>
      </c>
      <c r="I504" s="134">
        <v>3</v>
      </c>
      <c r="J504" s="134">
        <v>0</v>
      </c>
      <c r="K504" s="54">
        <v>2</v>
      </c>
      <c r="L504" s="55">
        <v>2000000</v>
      </c>
      <c r="M504" s="133" t="s">
        <v>172</v>
      </c>
      <c r="N504" s="55" t="s">
        <v>816</v>
      </c>
      <c r="O504" s="52" t="s">
        <v>347</v>
      </c>
      <c r="P504" s="135" t="str">
        <f>IFERROR(VLOOKUP(C504,TD!$B$32:$F$36,2,0)," ")</f>
        <v>NA</v>
      </c>
      <c r="Q504" s="135" t="str">
        <f>IFERROR(VLOOKUP(C504,TD!$B$32:$F$36,3,0)," ")</f>
        <v>NA</v>
      </c>
      <c r="R504" s="135" t="str">
        <f>IFERROR(VLOOKUP(C504,TD!$B$32:$F$36,4,0)," ")</f>
        <v>NA</v>
      </c>
      <c r="S504" s="52" t="s">
        <v>417</v>
      </c>
      <c r="T504" s="135" t="str">
        <f>IFERROR(VLOOKUP(S504,TD!$J$33:$K$43,2,0)," ")</f>
        <v>N/A</v>
      </c>
      <c r="U504" s="137" t="str">
        <f t="shared" si="28"/>
        <v>N/A-N/A</v>
      </c>
      <c r="V504" s="52" t="s">
        <v>417</v>
      </c>
      <c r="W504" s="135" t="str">
        <f>IFERROR(VLOOKUP(V504,TD!$N$33:$O$45,2,0)," ")</f>
        <v>N/A</v>
      </c>
      <c r="X504" s="137" t="str">
        <f t="shared" si="29"/>
        <v>N/A_N/A</v>
      </c>
      <c r="Y504" s="137" t="str">
        <f t="shared" si="30"/>
        <v>N/A-N/A N/A_N/A</v>
      </c>
      <c r="Z504" s="135" t="str">
        <f t="shared" si="31"/>
        <v>NANANAN/AN/A</v>
      </c>
      <c r="AA504" s="135" t="str">
        <f>IFERROR(VLOOKUP(Y504,TD!$K$46:$L$64,2,0)," ")</f>
        <v>N/A</v>
      </c>
      <c r="AB504" s="55" t="s">
        <v>900</v>
      </c>
      <c r="AC504" s="136" t="s">
        <v>204</v>
      </c>
    </row>
    <row r="505" spans="2:29" s="28" customFormat="1" ht="71.5" customHeight="1" x14ac:dyDescent="0.2">
      <c r="B505" s="79">
        <v>20250498</v>
      </c>
      <c r="C505" s="51" t="s">
        <v>346</v>
      </c>
      <c r="D505" s="133" t="s">
        <v>166</v>
      </c>
      <c r="E505" s="52" t="s">
        <v>744</v>
      </c>
      <c r="F505" s="133" t="s">
        <v>852</v>
      </c>
      <c r="G505" s="133" t="s">
        <v>157</v>
      </c>
      <c r="H505" s="100" t="s">
        <v>815</v>
      </c>
      <c r="I505" s="134">
        <v>3</v>
      </c>
      <c r="J505" s="134">
        <v>0</v>
      </c>
      <c r="K505" s="54">
        <v>9</v>
      </c>
      <c r="L505" s="55">
        <v>38000000</v>
      </c>
      <c r="M505" s="133" t="s">
        <v>172</v>
      </c>
      <c r="N505" s="55" t="s">
        <v>816</v>
      </c>
      <c r="O505" s="52" t="s">
        <v>347</v>
      </c>
      <c r="P505" s="135" t="str">
        <f>IFERROR(VLOOKUP(C505,TD!$B$32:$F$36,2,0)," ")</f>
        <v>NA</v>
      </c>
      <c r="Q505" s="135" t="str">
        <f>IFERROR(VLOOKUP(C505,TD!$B$32:$F$36,3,0)," ")</f>
        <v>NA</v>
      </c>
      <c r="R505" s="135" t="str">
        <f>IFERROR(VLOOKUP(C505,TD!$B$32:$F$36,4,0)," ")</f>
        <v>NA</v>
      </c>
      <c r="S505" s="52" t="s">
        <v>417</v>
      </c>
      <c r="T505" s="135" t="str">
        <f>IFERROR(VLOOKUP(S505,TD!$J$33:$K$43,2,0)," ")</f>
        <v>N/A</v>
      </c>
      <c r="U505" s="137" t="str">
        <f t="shared" si="28"/>
        <v>N/A-N/A</v>
      </c>
      <c r="V505" s="52" t="s">
        <v>417</v>
      </c>
      <c r="W505" s="135" t="str">
        <f>IFERROR(VLOOKUP(V505,TD!$N$33:$O$45,2,0)," ")</f>
        <v>N/A</v>
      </c>
      <c r="X505" s="137" t="str">
        <f t="shared" si="29"/>
        <v>N/A_N/A</v>
      </c>
      <c r="Y505" s="137" t="str">
        <f t="shared" si="30"/>
        <v>N/A-N/A N/A_N/A</v>
      </c>
      <c r="Z505" s="135" t="str">
        <f t="shared" si="31"/>
        <v>NANANAN/AN/A</v>
      </c>
      <c r="AA505" s="135" t="str">
        <f>IFERROR(VLOOKUP(Y505,TD!$K$46:$L$64,2,0)," ")</f>
        <v>N/A</v>
      </c>
      <c r="AB505" s="55" t="s">
        <v>900</v>
      </c>
      <c r="AC505" s="136" t="s">
        <v>204</v>
      </c>
    </row>
    <row r="506" spans="2:29" s="28" customFormat="1" ht="71.5" customHeight="1" x14ac:dyDescent="0.2">
      <c r="B506" s="79">
        <v>20250499</v>
      </c>
      <c r="C506" s="51" t="s">
        <v>346</v>
      </c>
      <c r="D506" s="133" t="s">
        <v>166</v>
      </c>
      <c r="E506" s="52" t="s">
        <v>744</v>
      </c>
      <c r="F506" s="133" t="s">
        <v>853</v>
      </c>
      <c r="G506" s="133" t="s">
        <v>157</v>
      </c>
      <c r="H506" s="100" t="s">
        <v>815</v>
      </c>
      <c r="I506" s="134">
        <v>3</v>
      </c>
      <c r="J506" s="134">
        <v>0</v>
      </c>
      <c r="K506" s="54">
        <v>9</v>
      </c>
      <c r="L506" s="55">
        <v>10000000</v>
      </c>
      <c r="M506" s="133" t="s">
        <v>172</v>
      </c>
      <c r="N506" s="55" t="s">
        <v>816</v>
      </c>
      <c r="O506" s="52" t="s">
        <v>347</v>
      </c>
      <c r="P506" s="135" t="str">
        <f>IFERROR(VLOOKUP(C506,TD!$B$32:$F$36,2,0)," ")</f>
        <v>NA</v>
      </c>
      <c r="Q506" s="135" t="str">
        <f>IFERROR(VLOOKUP(C506,TD!$B$32:$F$36,3,0)," ")</f>
        <v>NA</v>
      </c>
      <c r="R506" s="135" t="str">
        <f>IFERROR(VLOOKUP(C506,TD!$B$32:$F$36,4,0)," ")</f>
        <v>NA</v>
      </c>
      <c r="S506" s="52" t="s">
        <v>417</v>
      </c>
      <c r="T506" s="135" t="str">
        <f>IFERROR(VLOOKUP(S506,TD!$J$33:$K$43,2,0)," ")</f>
        <v>N/A</v>
      </c>
      <c r="U506" s="137" t="str">
        <f t="shared" si="28"/>
        <v>N/A-N/A</v>
      </c>
      <c r="V506" s="52" t="s">
        <v>417</v>
      </c>
      <c r="W506" s="135" t="str">
        <f>IFERROR(VLOOKUP(V506,TD!$N$33:$O$45,2,0)," ")</f>
        <v>N/A</v>
      </c>
      <c r="X506" s="137" t="str">
        <f t="shared" si="29"/>
        <v>N/A_N/A</v>
      </c>
      <c r="Y506" s="137" t="str">
        <f t="shared" si="30"/>
        <v>N/A-N/A N/A_N/A</v>
      </c>
      <c r="Z506" s="135" t="str">
        <f t="shared" si="31"/>
        <v>NANANAN/AN/A</v>
      </c>
      <c r="AA506" s="135" t="str">
        <f>IFERROR(VLOOKUP(Y506,TD!$K$46:$L$64,2,0)," ")</f>
        <v>N/A</v>
      </c>
      <c r="AB506" s="55" t="s">
        <v>900</v>
      </c>
      <c r="AC506" s="136" t="s">
        <v>204</v>
      </c>
    </row>
    <row r="507" spans="2:29" s="28" customFormat="1" ht="71.5" customHeight="1" x14ac:dyDescent="0.2">
      <c r="B507" s="79">
        <v>20250500</v>
      </c>
      <c r="C507" s="51" t="s">
        <v>346</v>
      </c>
      <c r="D507" s="133" t="s">
        <v>166</v>
      </c>
      <c r="E507" s="52" t="s">
        <v>744</v>
      </c>
      <c r="F507" s="133" t="s">
        <v>854</v>
      </c>
      <c r="G507" s="133" t="s">
        <v>157</v>
      </c>
      <c r="H507" s="100" t="s">
        <v>855</v>
      </c>
      <c r="I507" s="134">
        <v>1</v>
      </c>
      <c r="J507" s="134">
        <v>0</v>
      </c>
      <c r="K507" s="54">
        <v>10</v>
      </c>
      <c r="L507" s="55">
        <v>40000000</v>
      </c>
      <c r="M507" s="133" t="s">
        <v>172</v>
      </c>
      <c r="N507" s="55" t="s">
        <v>100</v>
      </c>
      <c r="O507" s="52" t="s">
        <v>347</v>
      </c>
      <c r="P507" s="135" t="str">
        <f>IFERROR(VLOOKUP(C507,TD!$B$32:$F$36,2,0)," ")</f>
        <v>NA</v>
      </c>
      <c r="Q507" s="135" t="str">
        <f>IFERROR(VLOOKUP(C507,TD!$B$32:$F$36,3,0)," ")</f>
        <v>NA</v>
      </c>
      <c r="R507" s="135" t="str">
        <f>IFERROR(VLOOKUP(C507,TD!$B$32:$F$36,4,0)," ")</f>
        <v>NA</v>
      </c>
      <c r="S507" s="52" t="s">
        <v>417</v>
      </c>
      <c r="T507" s="135" t="str">
        <f>IFERROR(VLOOKUP(S507,TD!$J$33:$K$43,2,0)," ")</f>
        <v>N/A</v>
      </c>
      <c r="U507" s="137" t="str">
        <f t="shared" si="28"/>
        <v>N/A-N/A</v>
      </c>
      <c r="V507" s="52" t="s">
        <v>417</v>
      </c>
      <c r="W507" s="135" t="str">
        <f>IFERROR(VLOOKUP(V507,TD!$N$33:$O$45,2,0)," ")</f>
        <v>N/A</v>
      </c>
      <c r="X507" s="137" t="str">
        <f t="shared" si="29"/>
        <v>N/A_N/A</v>
      </c>
      <c r="Y507" s="137" t="str">
        <f t="shared" si="30"/>
        <v>N/A-N/A N/A_N/A</v>
      </c>
      <c r="Z507" s="135" t="str">
        <f t="shared" si="31"/>
        <v>NANANAN/AN/A</v>
      </c>
      <c r="AA507" s="135" t="str">
        <f>IFERROR(VLOOKUP(Y507,TD!$K$46:$L$64,2,0)," ")</f>
        <v>N/A</v>
      </c>
      <c r="AB507" s="55" t="s">
        <v>900</v>
      </c>
      <c r="AC507" s="136" t="s">
        <v>204</v>
      </c>
    </row>
    <row r="508" spans="2:29" s="28" customFormat="1" ht="71.5" customHeight="1" x14ac:dyDescent="0.2">
      <c r="B508" s="79">
        <v>20250501</v>
      </c>
      <c r="C508" s="51" t="s">
        <v>346</v>
      </c>
      <c r="D508" s="133" t="s">
        <v>166</v>
      </c>
      <c r="E508" s="52" t="s">
        <v>744</v>
      </c>
      <c r="F508" s="133" t="s">
        <v>856</v>
      </c>
      <c r="G508" s="133" t="s">
        <v>96</v>
      </c>
      <c r="H508" s="100" t="s">
        <v>857</v>
      </c>
      <c r="I508" s="134">
        <v>3</v>
      </c>
      <c r="J508" s="134">
        <v>0</v>
      </c>
      <c r="K508" s="54">
        <v>10</v>
      </c>
      <c r="L508" s="55">
        <v>30000000</v>
      </c>
      <c r="M508" s="133" t="s">
        <v>172</v>
      </c>
      <c r="N508" s="55" t="s">
        <v>100</v>
      </c>
      <c r="O508" s="52" t="s">
        <v>347</v>
      </c>
      <c r="P508" s="135" t="str">
        <f>IFERROR(VLOOKUP(C508,TD!$B$32:$F$36,2,0)," ")</f>
        <v>NA</v>
      </c>
      <c r="Q508" s="135" t="str">
        <f>IFERROR(VLOOKUP(C508,TD!$B$32:$F$36,3,0)," ")</f>
        <v>NA</v>
      </c>
      <c r="R508" s="135" t="str">
        <f>IFERROR(VLOOKUP(C508,TD!$B$32:$F$36,4,0)," ")</f>
        <v>NA</v>
      </c>
      <c r="S508" s="52" t="s">
        <v>417</v>
      </c>
      <c r="T508" s="135" t="str">
        <f>IFERROR(VLOOKUP(S508,TD!$J$33:$K$43,2,0)," ")</f>
        <v>N/A</v>
      </c>
      <c r="U508" s="137" t="str">
        <f t="shared" si="28"/>
        <v>N/A-N/A</v>
      </c>
      <c r="V508" s="52" t="s">
        <v>417</v>
      </c>
      <c r="W508" s="135" t="str">
        <f>IFERROR(VLOOKUP(V508,TD!$N$33:$O$45,2,0)," ")</f>
        <v>N/A</v>
      </c>
      <c r="X508" s="137" t="str">
        <f t="shared" si="29"/>
        <v>N/A_N/A</v>
      </c>
      <c r="Y508" s="137" t="str">
        <f t="shared" si="30"/>
        <v>N/A-N/A N/A_N/A</v>
      </c>
      <c r="Z508" s="135" t="str">
        <f t="shared" si="31"/>
        <v>NANANAN/AN/A</v>
      </c>
      <c r="AA508" s="135" t="str">
        <f>IFERROR(VLOOKUP(Y508,TD!$K$46:$L$64,2,0)," ")</f>
        <v>N/A</v>
      </c>
      <c r="AB508" s="55" t="s">
        <v>900</v>
      </c>
      <c r="AC508" s="136" t="s">
        <v>204</v>
      </c>
    </row>
    <row r="509" spans="2:29" s="28" customFormat="1" ht="71.5" customHeight="1" x14ac:dyDescent="0.2">
      <c r="B509" s="79">
        <v>20250502</v>
      </c>
      <c r="C509" s="51" t="s">
        <v>346</v>
      </c>
      <c r="D509" s="133" t="s">
        <v>166</v>
      </c>
      <c r="E509" s="52" t="s">
        <v>744</v>
      </c>
      <c r="F509" s="133" t="s">
        <v>858</v>
      </c>
      <c r="G509" s="133" t="s">
        <v>119</v>
      </c>
      <c r="H509" s="100" t="s">
        <v>859</v>
      </c>
      <c r="I509" s="134">
        <v>3</v>
      </c>
      <c r="J509" s="134">
        <v>0</v>
      </c>
      <c r="K509" s="54">
        <v>8</v>
      </c>
      <c r="L509" s="55">
        <v>10000000</v>
      </c>
      <c r="M509" s="133" t="s">
        <v>172</v>
      </c>
      <c r="N509" s="55" t="s">
        <v>100</v>
      </c>
      <c r="O509" s="52" t="s">
        <v>347</v>
      </c>
      <c r="P509" s="135" t="str">
        <f>IFERROR(VLOOKUP(C509,TD!$B$32:$F$36,2,0)," ")</f>
        <v>NA</v>
      </c>
      <c r="Q509" s="135" t="str">
        <f>IFERROR(VLOOKUP(C509,TD!$B$32:$F$36,3,0)," ")</f>
        <v>NA</v>
      </c>
      <c r="R509" s="135" t="str">
        <f>IFERROR(VLOOKUP(C509,TD!$B$32:$F$36,4,0)," ")</f>
        <v>NA</v>
      </c>
      <c r="S509" s="52" t="s">
        <v>417</v>
      </c>
      <c r="T509" s="135" t="str">
        <f>IFERROR(VLOOKUP(S509,TD!$J$33:$K$43,2,0)," ")</f>
        <v>N/A</v>
      </c>
      <c r="U509" s="137" t="str">
        <f t="shared" si="28"/>
        <v>N/A-N/A</v>
      </c>
      <c r="V509" s="52" t="s">
        <v>417</v>
      </c>
      <c r="W509" s="135" t="str">
        <f>IFERROR(VLOOKUP(V509,TD!$N$33:$O$45,2,0)," ")</f>
        <v>N/A</v>
      </c>
      <c r="X509" s="137" t="str">
        <f t="shared" si="29"/>
        <v>N/A_N/A</v>
      </c>
      <c r="Y509" s="137" t="str">
        <f t="shared" si="30"/>
        <v>N/A-N/A N/A_N/A</v>
      </c>
      <c r="Z509" s="135" t="str">
        <f t="shared" si="31"/>
        <v>NANANAN/AN/A</v>
      </c>
      <c r="AA509" s="135" t="str">
        <f>IFERROR(VLOOKUP(Y509,TD!$K$46:$L$64,2,0)," ")</f>
        <v>N/A</v>
      </c>
      <c r="AB509" s="55" t="s">
        <v>900</v>
      </c>
      <c r="AC509" s="136" t="s">
        <v>204</v>
      </c>
    </row>
    <row r="510" spans="2:29" s="28" customFormat="1" ht="71.5" customHeight="1" x14ac:dyDescent="0.2">
      <c r="B510" s="79">
        <v>20250503</v>
      </c>
      <c r="C510" s="51" t="s">
        <v>346</v>
      </c>
      <c r="D510" s="133" t="s">
        <v>166</v>
      </c>
      <c r="E510" s="52" t="s">
        <v>744</v>
      </c>
      <c r="F510" s="133" t="s">
        <v>860</v>
      </c>
      <c r="G510" s="133" t="s">
        <v>119</v>
      </c>
      <c r="H510" s="100" t="s">
        <v>861</v>
      </c>
      <c r="I510" s="134">
        <v>2</v>
      </c>
      <c r="J510" s="134">
        <v>0</v>
      </c>
      <c r="K510" s="54">
        <v>3</v>
      </c>
      <c r="L510" s="55">
        <v>29250000</v>
      </c>
      <c r="M510" s="133" t="s">
        <v>172</v>
      </c>
      <c r="N510" s="55" t="s">
        <v>100</v>
      </c>
      <c r="O510" s="52" t="s">
        <v>347</v>
      </c>
      <c r="P510" s="135" t="str">
        <f>IFERROR(VLOOKUP(C510,TD!$B$32:$F$36,2,0)," ")</f>
        <v>NA</v>
      </c>
      <c r="Q510" s="135" t="str">
        <f>IFERROR(VLOOKUP(C510,TD!$B$32:$F$36,3,0)," ")</f>
        <v>NA</v>
      </c>
      <c r="R510" s="135" t="str">
        <f>IFERROR(VLOOKUP(C510,TD!$B$32:$F$36,4,0)," ")</f>
        <v>NA</v>
      </c>
      <c r="S510" s="52" t="s">
        <v>417</v>
      </c>
      <c r="T510" s="135" t="str">
        <f>IFERROR(VLOOKUP(S510,TD!$J$33:$K$43,2,0)," ")</f>
        <v>N/A</v>
      </c>
      <c r="U510" s="137" t="str">
        <f t="shared" si="28"/>
        <v>N/A-N/A</v>
      </c>
      <c r="V510" s="52" t="s">
        <v>417</v>
      </c>
      <c r="W510" s="135" t="str">
        <f>IFERROR(VLOOKUP(V510,TD!$N$33:$O$45,2,0)," ")</f>
        <v>N/A</v>
      </c>
      <c r="X510" s="137" t="str">
        <f t="shared" si="29"/>
        <v>N/A_N/A</v>
      </c>
      <c r="Y510" s="137" t="str">
        <f t="shared" si="30"/>
        <v>N/A-N/A N/A_N/A</v>
      </c>
      <c r="Z510" s="135" t="str">
        <f t="shared" si="31"/>
        <v>NANANAN/AN/A</v>
      </c>
      <c r="AA510" s="135" t="str">
        <f>IFERROR(VLOOKUP(Y510,TD!$K$46:$L$64,2,0)," ")</f>
        <v>N/A</v>
      </c>
      <c r="AB510" s="55" t="s">
        <v>900</v>
      </c>
      <c r="AC510" s="136" t="s">
        <v>205</v>
      </c>
    </row>
    <row r="511" spans="2:29" s="28" customFormat="1" ht="71.5" customHeight="1" x14ac:dyDescent="0.2">
      <c r="B511" s="79">
        <v>20250504</v>
      </c>
      <c r="C511" s="51" t="s">
        <v>208</v>
      </c>
      <c r="D511" s="133" t="s">
        <v>166</v>
      </c>
      <c r="E511" s="52" t="s">
        <v>744</v>
      </c>
      <c r="F511" s="133" t="s">
        <v>771</v>
      </c>
      <c r="G511" s="133" t="s">
        <v>96</v>
      </c>
      <c r="H511" s="100" t="s">
        <v>844</v>
      </c>
      <c r="I511" s="134">
        <v>4</v>
      </c>
      <c r="J511" s="134">
        <v>0</v>
      </c>
      <c r="K511" s="54">
        <v>8</v>
      </c>
      <c r="L511" s="55">
        <v>600000000</v>
      </c>
      <c r="M511" s="133" t="s">
        <v>516</v>
      </c>
      <c r="N511" s="55" t="s">
        <v>85</v>
      </c>
      <c r="O511" s="52" t="s">
        <v>218</v>
      </c>
      <c r="P511" s="135" t="str">
        <f>IFERROR(VLOOKUP(C511,TD!$B$32:$F$36,2,0)," ")</f>
        <v>O230117</v>
      </c>
      <c r="Q511" s="135" t="str">
        <f>IFERROR(VLOOKUP(C511,TD!$B$32:$F$36,3,0)," ")</f>
        <v>4599</v>
      </c>
      <c r="R511" s="135">
        <f>IFERROR(VLOOKUP(C511,TD!$B$32:$F$36,4,0)," ")</f>
        <v>20240207</v>
      </c>
      <c r="S511" s="52" t="s">
        <v>185</v>
      </c>
      <c r="T511" s="135" t="str">
        <f>IFERROR(VLOOKUP(S511,TD!$J$33:$K$43,2,0)," ")</f>
        <v>Infraestructura física, mantenimiento y dotación (Sedes construidas, mantenidas reforzadas)</v>
      </c>
      <c r="U511" s="137" t="str">
        <f t="shared" si="28"/>
        <v>08-Infraestructura física, mantenimiento y dotación (Sedes construidas, mantenidas reforzadas)</v>
      </c>
      <c r="V511" s="52" t="s">
        <v>238</v>
      </c>
      <c r="W511" s="135" t="str">
        <f>IFERROR(VLOOKUP(V511,TD!$N$33:$O$45,2,0)," ")</f>
        <v>Sedes mantenidas</v>
      </c>
      <c r="X511" s="137" t="str">
        <f t="shared" si="29"/>
        <v>016_Sedes mantenidas</v>
      </c>
      <c r="Y511" s="137" t="str">
        <f t="shared" si="30"/>
        <v>08-Infraestructura física, mantenimiento y dotación (Sedes construidas, mantenidas reforzadas) 016_Sedes mantenidas</v>
      </c>
      <c r="Z511" s="135" t="str">
        <f t="shared" si="31"/>
        <v>O23011745992024020708016</v>
      </c>
      <c r="AA511" s="135" t="str">
        <f>IFERROR(VLOOKUP(Y511,TD!$K$46:$L$64,2,0)," ")</f>
        <v>PM/0131/0108/45990160207</v>
      </c>
      <c r="AB511" s="55" t="s">
        <v>141</v>
      </c>
      <c r="AC511" s="136" t="s">
        <v>204</v>
      </c>
    </row>
    <row r="512" spans="2:29" s="28" customFormat="1" ht="71.5" customHeight="1" x14ac:dyDescent="0.2">
      <c r="B512" s="79">
        <v>20250505</v>
      </c>
      <c r="C512" s="51" t="s">
        <v>208</v>
      </c>
      <c r="D512" s="133" t="s">
        <v>166</v>
      </c>
      <c r="E512" s="52" t="s">
        <v>744</v>
      </c>
      <c r="F512" s="133" t="s">
        <v>790</v>
      </c>
      <c r="G512" s="133" t="s">
        <v>157</v>
      </c>
      <c r="H512" s="100" t="s">
        <v>862</v>
      </c>
      <c r="I512" s="134">
        <v>2</v>
      </c>
      <c r="J512" s="134">
        <v>0</v>
      </c>
      <c r="K512" s="54">
        <v>9</v>
      </c>
      <c r="L512" s="55">
        <v>60000000</v>
      </c>
      <c r="M512" s="133" t="s">
        <v>516</v>
      </c>
      <c r="N512" s="55" t="s">
        <v>100</v>
      </c>
      <c r="O512" s="52" t="s">
        <v>218</v>
      </c>
      <c r="P512" s="135" t="str">
        <f>IFERROR(VLOOKUP(C512,TD!$B$32:$F$36,2,0)," ")</f>
        <v>O230117</v>
      </c>
      <c r="Q512" s="135" t="str">
        <f>IFERROR(VLOOKUP(C512,TD!$B$32:$F$36,3,0)," ")</f>
        <v>4599</v>
      </c>
      <c r="R512" s="135">
        <f>IFERROR(VLOOKUP(C512,TD!$B$32:$F$36,4,0)," ")</f>
        <v>20240207</v>
      </c>
      <c r="S512" s="52" t="s">
        <v>185</v>
      </c>
      <c r="T512" s="135" t="str">
        <f>IFERROR(VLOOKUP(S512,TD!$J$33:$K$43,2,0)," ")</f>
        <v>Infraestructura física, mantenimiento y dotación (Sedes construidas, mantenidas reforzadas)</v>
      </c>
      <c r="U512" s="137" t="str">
        <f t="shared" ref="U512:U575" si="32">CONCATENATE(S512,"-",T512)</f>
        <v>08-Infraestructura física, mantenimiento y dotación (Sedes construidas, mantenidas reforzadas)</v>
      </c>
      <c r="V512" s="52" t="s">
        <v>238</v>
      </c>
      <c r="W512" s="135" t="str">
        <f>IFERROR(VLOOKUP(V512,TD!$N$33:$O$45,2,0)," ")</f>
        <v>Sedes mantenidas</v>
      </c>
      <c r="X512" s="137" t="str">
        <f t="shared" ref="X512:X575" si="33">CONCATENATE(V512,"_",W512)</f>
        <v>016_Sedes mantenidas</v>
      </c>
      <c r="Y512" s="137" t="str">
        <f t="shared" ref="Y512:Y575" si="34">CONCATENATE(U512," ",X512)</f>
        <v>08-Infraestructura física, mantenimiento y dotación (Sedes construidas, mantenidas reforzadas) 016_Sedes mantenidas</v>
      </c>
      <c r="Z512" s="135" t="str">
        <f t="shared" ref="Z512:Z575" si="35">CONCATENATE(P512,Q512,R512,S512,V512)</f>
        <v>O23011745992024020708016</v>
      </c>
      <c r="AA512" s="135" t="str">
        <f>IFERROR(VLOOKUP(Y512,TD!$K$46:$L$64,2,0)," ")</f>
        <v>PM/0131/0108/45990160207</v>
      </c>
      <c r="AB512" s="55" t="s">
        <v>147</v>
      </c>
      <c r="AC512" s="136" t="s">
        <v>204</v>
      </c>
    </row>
    <row r="513" spans="2:29" s="28" customFormat="1" ht="71.5" customHeight="1" x14ac:dyDescent="0.2">
      <c r="B513" s="79">
        <v>20250506</v>
      </c>
      <c r="C513" s="51" t="s">
        <v>208</v>
      </c>
      <c r="D513" s="133" t="s">
        <v>166</v>
      </c>
      <c r="E513" s="52" t="s">
        <v>744</v>
      </c>
      <c r="F513" s="133" t="s">
        <v>792</v>
      </c>
      <c r="G513" s="133" t="s">
        <v>157</v>
      </c>
      <c r="H513" s="100" t="s">
        <v>863</v>
      </c>
      <c r="I513" s="134">
        <v>4</v>
      </c>
      <c r="J513" s="134">
        <v>0</v>
      </c>
      <c r="K513" s="54">
        <v>6</v>
      </c>
      <c r="L513" s="55">
        <v>150000000</v>
      </c>
      <c r="M513" s="133" t="s">
        <v>516</v>
      </c>
      <c r="N513" s="55" t="s">
        <v>90</v>
      </c>
      <c r="O513" s="52" t="s">
        <v>218</v>
      </c>
      <c r="P513" s="135" t="str">
        <f>IFERROR(VLOOKUP(C513,TD!$B$32:$F$36,2,0)," ")</f>
        <v>O230117</v>
      </c>
      <c r="Q513" s="135" t="str">
        <f>IFERROR(VLOOKUP(C513,TD!$B$32:$F$36,3,0)," ")</f>
        <v>4599</v>
      </c>
      <c r="R513" s="135">
        <f>IFERROR(VLOOKUP(C513,TD!$B$32:$F$36,4,0)," ")</f>
        <v>20240207</v>
      </c>
      <c r="S513" s="52" t="s">
        <v>185</v>
      </c>
      <c r="T513" s="135" t="str">
        <f>IFERROR(VLOOKUP(S513,TD!$J$33:$K$43,2,0)," ")</f>
        <v>Infraestructura física, mantenimiento y dotación (Sedes construidas, mantenidas reforzadas)</v>
      </c>
      <c r="U513" s="137" t="str">
        <f t="shared" si="32"/>
        <v>08-Infraestructura física, mantenimiento y dotación (Sedes construidas, mantenidas reforzadas)</v>
      </c>
      <c r="V513" s="52" t="s">
        <v>238</v>
      </c>
      <c r="W513" s="135" t="str">
        <f>IFERROR(VLOOKUP(V513,TD!$N$33:$O$45,2,0)," ")</f>
        <v>Sedes mantenidas</v>
      </c>
      <c r="X513" s="137" t="str">
        <f t="shared" si="33"/>
        <v>016_Sedes mantenidas</v>
      </c>
      <c r="Y513" s="137" t="str">
        <f t="shared" si="34"/>
        <v>08-Infraestructura física, mantenimiento y dotación (Sedes construidas, mantenidas reforzadas) 016_Sedes mantenidas</v>
      </c>
      <c r="Z513" s="135" t="str">
        <f t="shared" si="35"/>
        <v>O23011745992024020708016</v>
      </c>
      <c r="AA513" s="135" t="str">
        <f>IFERROR(VLOOKUP(Y513,TD!$K$46:$L$64,2,0)," ")</f>
        <v>PM/0131/0108/45990160207</v>
      </c>
      <c r="AB513" s="55" t="s">
        <v>147</v>
      </c>
      <c r="AC513" s="136" t="s">
        <v>204</v>
      </c>
    </row>
    <row r="514" spans="2:29" s="28" customFormat="1" ht="71.5" customHeight="1" x14ac:dyDescent="0.2">
      <c r="B514" s="79">
        <v>20250507</v>
      </c>
      <c r="C514" s="51" t="s">
        <v>208</v>
      </c>
      <c r="D514" s="133" t="s">
        <v>166</v>
      </c>
      <c r="E514" s="52" t="s">
        <v>744</v>
      </c>
      <c r="F514" s="133" t="s">
        <v>793</v>
      </c>
      <c r="G514" s="133" t="s">
        <v>157</v>
      </c>
      <c r="H514" s="100" t="s">
        <v>864</v>
      </c>
      <c r="I514" s="134">
        <v>3</v>
      </c>
      <c r="J514" s="134">
        <v>0</v>
      </c>
      <c r="K514" s="54">
        <v>8</v>
      </c>
      <c r="L514" s="55">
        <v>30000000</v>
      </c>
      <c r="M514" s="133" t="s">
        <v>516</v>
      </c>
      <c r="N514" s="55" t="s">
        <v>100</v>
      </c>
      <c r="O514" s="52" t="s">
        <v>218</v>
      </c>
      <c r="P514" s="135" t="str">
        <f>IFERROR(VLOOKUP(C514,TD!$B$32:$F$36,2,0)," ")</f>
        <v>O230117</v>
      </c>
      <c r="Q514" s="135" t="str">
        <f>IFERROR(VLOOKUP(C514,TD!$B$32:$F$36,3,0)," ")</f>
        <v>4599</v>
      </c>
      <c r="R514" s="135">
        <f>IFERROR(VLOOKUP(C514,TD!$B$32:$F$36,4,0)," ")</f>
        <v>20240207</v>
      </c>
      <c r="S514" s="52" t="s">
        <v>185</v>
      </c>
      <c r="T514" s="135" t="str">
        <f>IFERROR(VLOOKUP(S514,TD!$J$33:$K$43,2,0)," ")</f>
        <v>Infraestructura física, mantenimiento y dotación (Sedes construidas, mantenidas reforzadas)</v>
      </c>
      <c r="U514" s="137" t="str">
        <f t="shared" si="32"/>
        <v>08-Infraestructura física, mantenimiento y dotación (Sedes construidas, mantenidas reforzadas)</v>
      </c>
      <c r="V514" s="52" t="s">
        <v>238</v>
      </c>
      <c r="W514" s="135" t="str">
        <f>IFERROR(VLOOKUP(V514,TD!$N$33:$O$45,2,0)," ")</f>
        <v>Sedes mantenidas</v>
      </c>
      <c r="X514" s="137" t="str">
        <f t="shared" si="33"/>
        <v>016_Sedes mantenidas</v>
      </c>
      <c r="Y514" s="137" t="str">
        <f t="shared" si="34"/>
        <v>08-Infraestructura física, mantenimiento y dotación (Sedes construidas, mantenidas reforzadas) 016_Sedes mantenidas</v>
      </c>
      <c r="Z514" s="135" t="str">
        <f t="shared" si="35"/>
        <v>O23011745992024020708016</v>
      </c>
      <c r="AA514" s="135" t="str">
        <f>IFERROR(VLOOKUP(Y514,TD!$K$46:$L$64,2,0)," ")</f>
        <v>PM/0131/0108/45990160207</v>
      </c>
      <c r="AB514" s="55" t="s">
        <v>147</v>
      </c>
      <c r="AC514" s="136" t="s">
        <v>204</v>
      </c>
    </row>
    <row r="515" spans="2:29" s="28" customFormat="1" ht="71.5" customHeight="1" x14ac:dyDescent="0.2">
      <c r="B515" s="79">
        <v>20250508</v>
      </c>
      <c r="C515" s="51" t="s">
        <v>208</v>
      </c>
      <c r="D515" s="133" t="s">
        <v>166</v>
      </c>
      <c r="E515" s="52" t="s">
        <v>744</v>
      </c>
      <c r="F515" s="133" t="s">
        <v>794</v>
      </c>
      <c r="G515" s="133" t="s">
        <v>119</v>
      </c>
      <c r="H515" s="100" t="s">
        <v>865</v>
      </c>
      <c r="I515" s="134">
        <v>2</v>
      </c>
      <c r="J515" s="134">
        <v>0</v>
      </c>
      <c r="K515" s="54">
        <v>8</v>
      </c>
      <c r="L515" s="55">
        <v>243061556</v>
      </c>
      <c r="M515" s="133" t="s">
        <v>516</v>
      </c>
      <c r="N515" s="55" t="s">
        <v>123</v>
      </c>
      <c r="O515" s="52" t="s">
        <v>218</v>
      </c>
      <c r="P515" s="135" t="str">
        <f>IFERROR(VLOOKUP(C515,TD!$B$32:$F$36,2,0)," ")</f>
        <v>O230117</v>
      </c>
      <c r="Q515" s="135" t="str">
        <f>IFERROR(VLOOKUP(C515,TD!$B$32:$F$36,3,0)," ")</f>
        <v>4599</v>
      </c>
      <c r="R515" s="135">
        <f>IFERROR(VLOOKUP(C515,TD!$B$32:$F$36,4,0)," ")</f>
        <v>20240207</v>
      </c>
      <c r="S515" s="52" t="s">
        <v>185</v>
      </c>
      <c r="T515" s="135" t="str">
        <f>IFERROR(VLOOKUP(S515,TD!$J$33:$K$43,2,0)," ")</f>
        <v>Infraestructura física, mantenimiento y dotación (Sedes construidas, mantenidas reforzadas)</v>
      </c>
      <c r="U515" s="137" t="str">
        <f t="shared" si="32"/>
        <v>08-Infraestructura física, mantenimiento y dotación (Sedes construidas, mantenidas reforzadas)</v>
      </c>
      <c r="V515" s="52" t="s">
        <v>238</v>
      </c>
      <c r="W515" s="135" t="str">
        <f>IFERROR(VLOOKUP(V515,TD!$N$33:$O$45,2,0)," ")</f>
        <v>Sedes mantenidas</v>
      </c>
      <c r="X515" s="137" t="str">
        <f t="shared" si="33"/>
        <v>016_Sedes mantenidas</v>
      </c>
      <c r="Y515" s="137" t="str">
        <f t="shared" si="34"/>
        <v>08-Infraestructura física, mantenimiento y dotación (Sedes construidas, mantenidas reforzadas) 016_Sedes mantenidas</v>
      </c>
      <c r="Z515" s="135" t="str">
        <f t="shared" si="35"/>
        <v>O23011745992024020708016</v>
      </c>
      <c r="AA515" s="135" t="str">
        <f>IFERROR(VLOOKUP(Y515,TD!$K$46:$L$64,2,0)," ")</f>
        <v>PM/0131/0108/45990160207</v>
      </c>
      <c r="AB515" s="55" t="s">
        <v>147</v>
      </c>
      <c r="AC515" s="136" t="s">
        <v>204</v>
      </c>
    </row>
    <row r="516" spans="2:29" s="28" customFormat="1" ht="71.5" customHeight="1" x14ac:dyDescent="0.2">
      <c r="B516" s="79">
        <v>20250509</v>
      </c>
      <c r="C516" s="51" t="s">
        <v>208</v>
      </c>
      <c r="D516" s="133" t="s">
        <v>166</v>
      </c>
      <c r="E516" s="52" t="s">
        <v>744</v>
      </c>
      <c r="F516" s="133" t="s">
        <v>866</v>
      </c>
      <c r="G516" s="133" t="s">
        <v>119</v>
      </c>
      <c r="H516" s="100" t="s">
        <v>865</v>
      </c>
      <c r="I516" s="134">
        <v>2</v>
      </c>
      <c r="J516" s="134">
        <v>0</v>
      </c>
      <c r="K516" s="54">
        <v>2</v>
      </c>
      <c r="L516" s="55">
        <v>56938444</v>
      </c>
      <c r="M516" s="133" t="s">
        <v>516</v>
      </c>
      <c r="N516" s="55" t="s">
        <v>123</v>
      </c>
      <c r="O516" s="52" t="s">
        <v>218</v>
      </c>
      <c r="P516" s="135" t="str">
        <f>IFERROR(VLOOKUP(C516,TD!$B$32:$F$36,2,0)," ")</f>
        <v>O230117</v>
      </c>
      <c r="Q516" s="135" t="str">
        <f>IFERROR(VLOOKUP(C516,TD!$B$32:$F$36,3,0)," ")</f>
        <v>4599</v>
      </c>
      <c r="R516" s="135">
        <f>IFERROR(VLOOKUP(C516,TD!$B$32:$F$36,4,0)," ")</f>
        <v>20240207</v>
      </c>
      <c r="S516" s="52" t="s">
        <v>185</v>
      </c>
      <c r="T516" s="135" t="str">
        <f>IFERROR(VLOOKUP(S516,TD!$J$33:$K$43,2,0)," ")</f>
        <v>Infraestructura física, mantenimiento y dotación (Sedes construidas, mantenidas reforzadas)</v>
      </c>
      <c r="U516" s="137" t="str">
        <f t="shared" si="32"/>
        <v>08-Infraestructura física, mantenimiento y dotación (Sedes construidas, mantenidas reforzadas)</v>
      </c>
      <c r="V516" s="52" t="s">
        <v>238</v>
      </c>
      <c r="W516" s="135" t="str">
        <f>IFERROR(VLOOKUP(V516,TD!$N$33:$O$45,2,0)," ")</f>
        <v>Sedes mantenidas</v>
      </c>
      <c r="X516" s="137" t="str">
        <f t="shared" si="33"/>
        <v>016_Sedes mantenidas</v>
      </c>
      <c r="Y516" s="137" t="str">
        <f t="shared" si="34"/>
        <v>08-Infraestructura física, mantenimiento y dotación (Sedes construidas, mantenidas reforzadas) 016_Sedes mantenidas</v>
      </c>
      <c r="Z516" s="135" t="str">
        <f t="shared" si="35"/>
        <v>O23011745992024020708016</v>
      </c>
      <c r="AA516" s="135" t="str">
        <f>IFERROR(VLOOKUP(Y516,TD!$K$46:$L$64,2,0)," ")</f>
        <v>PM/0131/0108/45990160207</v>
      </c>
      <c r="AB516" s="55" t="s">
        <v>147</v>
      </c>
      <c r="AC516" s="136" t="s">
        <v>204</v>
      </c>
    </row>
    <row r="517" spans="2:29" s="28" customFormat="1" ht="71.5" customHeight="1" x14ac:dyDescent="0.2">
      <c r="B517" s="79">
        <v>20250510</v>
      </c>
      <c r="C517" s="51" t="s">
        <v>208</v>
      </c>
      <c r="D517" s="133" t="s">
        <v>166</v>
      </c>
      <c r="E517" s="52" t="s">
        <v>744</v>
      </c>
      <c r="F517" s="133" t="s">
        <v>867</v>
      </c>
      <c r="G517" s="133" t="s">
        <v>146</v>
      </c>
      <c r="H517" s="100" t="s">
        <v>868</v>
      </c>
      <c r="I517" s="134">
        <v>2</v>
      </c>
      <c r="J517" s="134">
        <v>0</v>
      </c>
      <c r="K517" s="54">
        <v>8</v>
      </c>
      <c r="L517" s="55">
        <v>784028135</v>
      </c>
      <c r="M517" s="133" t="s">
        <v>516</v>
      </c>
      <c r="N517" s="55" t="s">
        <v>85</v>
      </c>
      <c r="O517" s="52" t="s">
        <v>218</v>
      </c>
      <c r="P517" s="135" t="str">
        <f>IFERROR(VLOOKUP(C517,TD!$B$32:$F$36,2,0)," ")</f>
        <v>O230117</v>
      </c>
      <c r="Q517" s="135" t="str">
        <f>IFERROR(VLOOKUP(C517,TD!$B$32:$F$36,3,0)," ")</f>
        <v>4599</v>
      </c>
      <c r="R517" s="135">
        <f>IFERROR(VLOOKUP(C517,TD!$B$32:$F$36,4,0)," ")</f>
        <v>20240207</v>
      </c>
      <c r="S517" s="52" t="s">
        <v>185</v>
      </c>
      <c r="T517" s="135" t="str">
        <f>IFERROR(VLOOKUP(S517,TD!$J$33:$K$43,2,0)," ")</f>
        <v>Infraestructura física, mantenimiento y dotación (Sedes construidas, mantenidas reforzadas)</v>
      </c>
      <c r="U517" s="137" t="str">
        <f t="shared" si="32"/>
        <v>08-Infraestructura física, mantenimiento y dotación (Sedes construidas, mantenidas reforzadas)</v>
      </c>
      <c r="V517" s="52" t="s">
        <v>238</v>
      </c>
      <c r="W517" s="135" t="str">
        <f>IFERROR(VLOOKUP(V517,TD!$N$33:$O$45,2,0)," ")</f>
        <v>Sedes mantenidas</v>
      </c>
      <c r="X517" s="137" t="str">
        <f t="shared" si="33"/>
        <v>016_Sedes mantenidas</v>
      </c>
      <c r="Y517" s="137" t="str">
        <f t="shared" si="34"/>
        <v>08-Infraestructura física, mantenimiento y dotación (Sedes construidas, mantenidas reforzadas) 016_Sedes mantenidas</v>
      </c>
      <c r="Z517" s="135" t="str">
        <f t="shared" si="35"/>
        <v>O23011745992024020708016</v>
      </c>
      <c r="AA517" s="135" t="str">
        <f>IFERROR(VLOOKUP(Y517,TD!$K$46:$L$64,2,0)," ")</f>
        <v>PM/0131/0108/45990160207</v>
      </c>
      <c r="AB517" s="55" t="s">
        <v>102</v>
      </c>
      <c r="AC517" s="136" t="s">
        <v>204</v>
      </c>
    </row>
    <row r="518" spans="2:29" s="28" customFormat="1" ht="71.5" customHeight="1" x14ac:dyDescent="0.2">
      <c r="B518" s="79">
        <v>20250511</v>
      </c>
      <c r="C518" s="51" t="s">
        <v>208</v>
      </c>
      <c r="D518" s="133" t="s">
        <v>166</v>
      </c>
      <c r="E518" s="52" t="s">
        <v>744</v>
      </c>
      <c r="F518" s="133" t="s">
        <v>795</v>
      </c>
      <c r="G518" s="133" t="s">
        <v>140</v>
      </c>
      <c r="H518" s="100" t="s">
        <v>869</v>
      </c>
      <c r="I518" s="134">
        <v>2</v>
      </c>
      <c r="J518" s="134">
        <v>0</v>
      </c>
      <c r="K518" s="54">
        <v>8</v>
      </c>
      <c r="L518" s="55">
        <v>181681869</v>
      </c>
      <c r="M518" s="133" t="s">
        <v>516</v>
      </c>
      <c r="N518" s="55" t="s">
        <v>108</v>
      </c>
      <c r="O518" s="52" t="s">
        <v>218</v>
      </c>
      <c r="P518" s="135" t="str">
        <f>IFERROR(VLOOKUP(C518,TD!$B$32:$F$36,2,0)," ")</f>
        <v>O230117</v>
      </c>
      <c r="Q518" s="135" t="str">
        <f>IFERROR(VLOOKUP(C518,TD!$B$32:$F$36,3,0)," ")</f>
        <v>4599</v>
      </c>
      <c r="R518" s="135">
        <f>IFERROR(VLOOKUP(C518,TD!$B$32:$F$36,4,0)," ")</f>
        <v>20240207</v>
      </c>
      <c r="S518" s="52" t="s">
        <v>185</v>
      </c>
      <c r="T518" s="135" t="str">
        <f>IFERROR(VLOOKUP(S518,TD!$J$33:$K$43,2,0)," ")</f>
        <v>Infraestructura física, mantenimiento y dotación (Sedes construidas, mantenidas reforzadas)</v>
      </c>
      <c r="U518" s="137" t="str">
        <f t="shared" si="32"/>
        <v>08-Infraestructura física, mantenimiento y dotación (Sedes construidas, mantenidas reforzadas)</v>
      </c>
      <c r="V518" s="52" t="s">
        <v>238</v>
      </c>
      <c r="W518" s="135" t="str">
        <f>IFERROR(VLOOKUP(V518,TD!$N$33:$O$45,2,0)," ")</f>
        <v>Sedes mantenidas</v>
      </c>
      <c r="X518" s="137" t="str">
        <f t="shared" si="33"/>
        <v>016_Sedes mantenidas</v>
      </c>
      <c r="Y518" s="137" t="str">
        <f t="shared" si="34"/>
        <v>08-Infraestructura física, mantenimiento y dotación (Sedes construidas, mantenidas reforzadas) 016_Sedes mantenidas</v>
      </c>
      <c r="Z518" s="135" t="str">
        <f t="shared" si="35"/>
        <v>O23011745992024020708016</v>
      </c>
      <c r="AA518" s="135" t="str">
        <f>IFERROR(VLOOKUP(Y518,TD!$K$46:$L$64,2,0)," ")</f>
        <v>PM/0131/0108/45990160207</v>
      </c>
      <c r="AB518" s="55" t="s">
        <v>102</v>
      </c>
      <c r="AC518" s="136" t="s">
        <v>204</v>
      </c>
    </row>
    <row r="519" spans="2:29" s="28" customFormat="1" ht="71.5" customHeight="1" x14ac:dyDescent="0.2">
      <c r="B519" s="79">
        <v>20250512</v>
      </c>
      <c r="C519" s="51" t="s">
        <v>208</v>
      </c>
      <c r="D519" s="133" t="s">
        <v>166</v>
      </c>
      <c r="E519" s="52" t="s">
        <v>744</v>
      </c>
      <c r="F519" s="133" t="s">
        <v>797</v>
      </c>
      <c r="G519" s="133" t="s">
        <v>119</v>
      </c>
      <c r="H519" s="100" t="s">
        <v>798</v>
      </c>
      <c r="I519" s="134">
        <v>4</v>
      </c>
      <c r="J519" s="134">
        <v>0</v>
      </c>
      <c r="K519" s="54">
        <v>3</v>
      </c>
      <c r="L519" s="55">
        <v>200000000</v>
      </c>
      <c r="M519" s="133" t="s">
        <v>516</v>
      </c>
      <c r="N519" s="55" t="s">
        <v>95</v>
      </c>
      <c r="O519" s="52" t="s">
        <v>218</v>
      </c>
      <c r="P519" s="135" t="str">
        <f>IFERROR(VLOOKUP(C519,TD!$B$32:$F$36,2,0)," ")</f>
        <v>O230117</v>
      </c>
      <c r="Q519" s="135" t="str">
        <f>IFERROR(VLOOKUP(C519,TD!$B$32:$F$36,3,0)," ")</f>
        <v>4599</v>
      </c>
      <c r="R519" s="135">
        <f>IFERROR(VLOOKUP(C519,TD!$B$32:$F$36,4,0)," ")</f>
        <v>20240207</v>
      </c>
      <c r="S519" s="52" t="s">
        <v>185</v>
      </c>
      <c r="T519" s="135" t="str">
        <f>IFERROR(VLOOKUP(S519,TD!$J$33:$K$43,2,0)," ")</f>
        <v>Infraestructura física, mantenimiento y dotación (Sedes construidas, mantenidas reforzadas)</v>
      </c>
      <c r="U519" s="137" t="str">
        <f t="shared" si="32"/>
        <v>08-Infraestructura física, mantenimiento y dotación (Sedes construidas, mantenidas reforzadas)</v>
      </c>
      <c r="V519" s="52" t="s">
        <v>238</v>
      </c>
      <c r="W519" s="135" t="str">
        <f>IFERROR(VLOOKUP(V519,TD!$N$33:$O$45,2,0)," ")</f>
        <v>Sedes mantenidas</v>
      </c>
      <c r="X519" s="137" t="str">
        <f t="shared" si="33"/>
        <v>016_Sedes mantenidas</v>
      </c>
      <c r="Y519" s="137" t="str">
        <f t="shared" si="34"/>
        <v>08-Infraestructura física, mantenimiento y dotación (Sedes construidas, mantenidas reforzadas) 016_Sedes mantenidas</v>
      </c>
      <c r="Z519" s="135" t="str">
        <f t="shared" si="35"/>
        <v>O23011745992024020708016</v>
      </c>
      <c r="AA519" s="135" t="str">
        <f>IFERROR(VLOOKUP(Y519,TD!$K$46:$L$64,2,0)," ")</f>
        <v>PM/0131/0108/45990160207</v>
      </c>
      <c r="AB519" s="55" t="s">
        <v>87</v>
      </c>
      <c r="AC519" s="136" t="s">
        <v>204</v>
      </c>
    </row>
    <row r="520" spans="2:29" s="28" customFormat="1" ht="71.5" customHeight="1" x14ac:dyDescent="0.2">
      <c r="B520" s="79">
        <v>20250513</v>
      </c>
      <c r="C520" s="51" t="s">
        <v>208</v>
      </c>
      <c r="D520" s="133" t="s">
        <v>166</v>
      </c>
      <c r="E520" s="52" t="s">
        <v>744</v>
      </c>
      <c r="F520" s="133" t="s">
        <v>799</v>
      </c>
      <c r="G520" s="133" t="s">
        <v>119</v>
      </c>
      <c r="H520" s="100" t="s">
        <v>800</v>
      </c>
      <c r="I520" s="134">
        <v>4</v>
      </c>
      <c r="J520" s="134">
        <v>0</v>
      </c>
      <c r="K520" s="54">
        <v>3</v>
      </c>
      <c r="L520" s="55">
        <v>50000000</v>
      </c>
      <c r="M520" s="133" t="s">
        <v>516</v>
      </c>
      <c r="N520" s="55" t="s">
        <v>95</v>
      </c>
      <c r="O520" s="52" t="s">
        <v>218</v>
      </c>
      <c r="P520" s="135" t="str">
        <f>IFERROR(VLOOKUP(C520,TD!$B$32:$F$36,2,0)," ")</f>
        <v>O230117</v>
      </c>
      <c r="Q520" s="135" t="str">
        <f>IFERROR(VLOOKUP(C520,TD!$B$32:$F$36,3,0)," ")</f>
        <v>4599</v>
      </c>
      <c r="R520" s="135">
        <f>IFERROR(VLOOKUP(C520,TD!$B$32:$F$36,4,0)," ")</f>
        <v>20240207</v>
      </c>
      <c r="S520" s="52" t="s">
        <v>185</v>
      </c>
      <c r="T520" s="135" t="str">
        <f>IFERROR(VLOOKUP(S520,TD!$J$33:$K$43,2,0)," ")</f>
        <v>Infraestructura física, mantenimiento y dotación (Sedes construidas, mantenidas reforzadas)</v>
      </c>
      <c r="U520" s="137" t="str">
        <f t="shared" si="32"/>
        <v>08-Infraestructura física, mantenimiento y dotación (Sedes construidas, mantenidas reforzadas)</v>
      </c>
      <c r="V520" s="52" t="s">
        <v>238</v>
      </c>
      <c r="W520" s="135" t="str">
        <f>IFERROR(VLOOKUP(V520,TD!$N$33:$O$45,2,0)," ")</f>
        <v>Sedes mantenidas</v>
      </c>
      <c r="X520" s="137" t="str">
        <f t="shared" si="33"/>
        <v>016_Sedes mantenidas</v>
      </c>
      <c r="Y520" s="137" t="str">
        <f t="shared" si="34"/>
        <v>08-Infraestructura física, mantenimiento y dotación (Sedes construidas, mantenidas reforzadas) 016_Sedes mantenidas</v>
      </c>
      <c r="Z520" s="135" t="str">
        <f t="shared" si="35"/>
        <v>O23011745992024020708016</v>
      </c>
      <c r="AA520" s="135" t="str">
        <f>IFERROR(VLOOKUP(Y520,TD!$K$46:$L$64,2,0)," ")</f>
        <v>PM/0131/0108/45990160207</v>
      </c>
      <c r="AB520" s="55" t="s">
        <v>87</v>
      </c>
      <c r="AC520" s="136" t="s">
        <v>204</v>
      </c>
    </row>
    <row r="521" spans="2:29" s="28" customFormat="1" ht="71.5" customHeight="1" x14ac:dyDescent="0.2">
      <c r="B521" s="79">
        <v>20250514</v>
      </c>
      <c r="C521" s="51" t="s">
        <v>208</v>
      </c>
      <c r="D521" s="133" t="s">
        <v>166</v>
      </c>
      <c r="E521" s="52" t="s">
        <v>744</v>
      </c>
      <c r="F521" s="133" t="s">
        <v>801</v>
      </c>
      <c r="G521" s="133" t="s">
        <v>119</v>
      </c>
      <c r="H521" s="100" t="s">
        <v>870</v>
      </c>
      <c r="I521" s="134">
        <v>4</v>
      </c>
      <c r="J521" s="134">
        <v>0</v>
      </c>
      <c r="K521" s="54">
        <v>3</v>
      </c>
      <c r="L521" s="55">
        <v>50000000</v>
      </c>
      <c r="M521" s="133" t="s">
        <v>516</v>
      </c>
      <c r="N521" s="55" t="s">
        <v>95</v>
      </c>
      <c r="O521" s="52" t="s">
        <v>218</v>
      </c>
      <c r="P521" s="135" t="str">
        <f>IFERROR(VLOOKUP(C521,TD!$B$32:$F$36,2,0)," ")</f>
        <v>O230117</v>
      </c>
      <c r="Q521" s="135" t="str">
        <f>IFERROR(VLOOKUP(C521,TD!$B$32:$F$36,3,0)," ")</f>
        <v>4599</v>
      </c>
      <c r="R521" s="135">
        <f>IFERROR(VLOOKUP(C521,TD!$B$32:$F$36,4,0)," ")</f>
        <v>20240207</v>
      </c>
      <c r="S521" s="52" t="s">
        <v>185</v>
      </c>
      <c r="T521" s="135" t="str">
        <f>IFERROR(VLOOKUP(S521,TD!$J$33:$K$43,2,0)," ")</f>
        <v>Infraestructura física, mantenimiento y dotación (Sedes construidas, mantenidas reforzadas)</v>
      </c>
      <c r="U521" s="137" t="str">
        <f t="shared" si="32"/>
        <v>08-Infraestructura física, mantenimiento y dotación (Sedes construidas, mantenidas reforzadas)</v>
      </c>
      <c r="V521" s="52" t="s">
        <v>238</v>
      </c>
      <c r="W521" s="135" t="str">
        <f>IFERROR(VLOOKUP(V521,TD!$N$33:$O$45,2,0)," ")</f>
        <v>Sedes mantenidas</v>
      </c>
      <c r="X521" s="137" t="str">
        <f t="shared" si="33"/>
        <v>016_Sedes mantenidas</v>
      </c>
      <c r="Y521" s="137" t="str">
        <f t="shared" si="34"/>
        <v>08-Infraestructura física, mantenimiento y dotación (Sedes construidas, mantenidas reforzadas) 016_Sedes mantenidas</v>
      </c>
      <c r="Z521" s="135" t="str">
        <f t="shared" si="35"/>
        <v>O23011745992024020708016</v>
      </c>
      <c r="AA521" s="135" t="str">
        <f>IFERROR(VLOOKUP(Y521,TD!$K$46:$L$64,2,0)," ")</f>
        <v>PM/0131/0108/45990160207</v>
      </c>
      <c r="AB521" s="55" t="s">
        <v>87</v>
      </c>
      <c r="AC521" s="52" t="s">
        <v>204</v>
      </c>
    </row>
    <row r="522" spans="2:29" s="28" customFormat="1" ht="71.5" customHeight="1" x14ac:dyDescent="0.2">
      <c r="B522" s="79">
        <v>20250515</v>
      </c>
      <c r="C522" s="51" t="s">
        <v>208</v>
      </c>
      <c r="D522" s="133" t="s">
        <v>166</v>
      </c>
      <c r="E522" s="52" t="s">
        <v>744</v>
      </c>
      <c r="F522" s="133" t="s">
        <v>871</v>
      </c>
      <c r="G522" s="133" t="s">
        <v>96</v>
      </c>
      <c r="H522" s="100" t="s">
        <v>844</v>
      </c>
      <c r="I522" s="134">
        <v>2</v>
      </c>
      <c r="J522" s="134">
        <v>0</v>
      </c>
      <c r="K522" s="54">
        <v>2</v>
      </c>
      <c r="L522" s="55">
        <v>100000000</v>
      </c>
      <c r="M522" s="133" t="s">
        <v>516</v>
      </c>
      <c r="N522" s="55" t="s">
        <v>85</v>
      </c>
      <c r="O522" s="52" t="s">
        <v>218</v>
      </c>
      <c r="P522" s="135" t="str">
        <f>IFERROR(VLOOKUP(C522,TD!$B$32:$F$36,2,0)," ")</f>
        <v>O230117</v>
      </c>
      <c r="Q522" s="135" t="str">
        <f>IFERROR(VLOOKUP(C522,TD!$B$32:$F$36,3,0)," ")</f>
        <v>4599</v>
      </c>
      <c r="R522" s="135">
        <f>IFERROR(VLOOKUP(C522,TD!$B$32:$F$36,4,0)," ")</f>
        <v>20240207</v>
      </c>
      <c r="S522" s="52" t="s">
        <v>185</v>
      </c>
      <c r="T522" s="135" t="str">
        <f>IFERROR(VLOOKUP(S522,TD!$J$33:$K$43,2,0)," ")</f>
        <v>Infraestructura física, mantenimiento y dotación (Sedes construidas, mantenidas reforzadas)</v>
      </c>
      <c r="U522" s="137" t="str">
        <f t="shared" si="32"/>
        <v>08-Infraestructura física, mantenimiento y dotación (Sedes construidas, mantenidas reforzadas)</v>
      </c>
      <c r="V522" s="52" t="s">
        <v>238</v>
      </c>
      <c r="W522" s="135" t="str">
        <f>IFERROR(VLOOKUP(V522,TD!$N$33:$O$45,2,0)," ")</f>
        <v>Sedes mantenidas</v>
      </c>
      <c r="X522" s="137" t="str">
        <f t="shared" si="33"/>
        <v>016_Sedes mantenidas</v>
      </c>
      <c r="Y522" s="137" t="str">
        <f t="shared" si="34"/>
        <v>08-Infraestructura física, mantenimiento y dotación (Sedes construidas, mantenidas reforzadas) 016_Sedes mantenidas</v>
      </c>
      <c r="Z522" s="135" t="str">
        <f t="shared" si="35"/>
        <v>O23011745992024020708016</v>
      </c>
      <c r="AA522" s="135" t="str">
        <f>IFERROR(VLOOKUP(Y522,TD!$K$46:$L$64,2,0)," ")</f>
        <v>PM/0131/0108/45990160207</v>
      </c>
      <c r="AB522" s="55" t="s">
        <v>141</v>
      </c>
      <c r="AC522" s="136" t="s">
        <v>205</v>
      </c>
    </row>
    <row r="523" spans="2:29" s="28" customFormat="1" ht="71.5" customHeight="1" x14ac:dyDescent="0.2">
      <c r="B523" s="79">
        <v>20250516</v>
      </c>
      <c r="C523" s="51" t="s">
        <v>208</v>
      </c>
      <c r="D523" s="133" t="s">
        <v>166</v>
      </c>
      <c r="E523" s="52" t="s">
        <v>744</v>
      </c>
      <c r="F523" s="133" t="s">
        <v>872</v>
      </c>
      <c r="G523" s="133" t="s">
        <v>119</v>
      </c>
      <c r="H523" s="100" t="s">
        <v>873</v>
      </c>
      <c r="I523" s="134">
        <v>1</v>
      </c>
      <c r="J523" s="134">
        <v>0</v>
      </c>
      <c r="K523" s="54">
        <v>2</v>
      </c>
      <c r="L523" s="55">
        <v>50000000</v>
      </c>
      <c r="M523" s="133" t="s">
        <v>516</v>
      </c>
      <c r="N523" s="55" t="s">
        <v>100</v>
      </c>
      <c r="O523" s="52" t="s">
        <v>218</v>
      </c>
      <c r="P523" s="135" t="str">
        <f>IFERROR(VLOOKUP(C523,TD!$B$32:$F$36,2,0)," ")</f>
        <v>O230117</v>
      </c>
      <c r="Q523" s="135" t="str">
        <f>IFERROR(VLOOKUP(C523,TD!$B$32:$F$36,3,0)," ")</f>
        <v>4599</v>
      </c>
      <c r="R523" s="135">
        <f>IFERROR(VLOOKUP(C523,TD!$B$32:$F$36,4,0)," ")</f>
        <v>20240207</v>
      </c>
      <c r="S523" s="52" t="s">
        <v>185</v>
      </c>
      <c r="T523" s="135" t="str">
        <f>IFERROR(VLOOKUP(S523,TD!$J$33:$K$43,2,0)," ")</f>
        <v>Infraestructura física, mantenimiento y dotación (Sedes construidas, mantenidas reforzadas)</v>
      </c>
      <c r="U523" s="137" t="str">
        <f t="shared" si="32"/>
        <v>08-Infraestructura física, mantenimiento y dotación (Sedes construidas, mantenidas reforzadas)</v>
      </c>
      <c r="V523" s="52" t="s">
        <v>238</v>
      </c>
      <c r="W523" s="135" t="str">
        <f>IFERROR(VLOOKUP(V523,TD!$N$33:$O$45,2,0)," ")</f>
        <v>Sedes mantenidas</v>
      </c>
      <c r="X523" s="137" t="str">
        <f t="shared" si="33"/>
        <v>016_Sedes mantenidas</v>
      </c>
      <c r="Y523" s="137" t="str">
        <f t="shared" si="34"/>
        <v>08-Infraestructura física, mantenimiento y dotación (Sedes construidas, mantenidas reforzadas) 016_Sedes mantenidas</v>
      </c>
      <c r="Z523" s="135" t="str">
        <f t="shared" si="35"/>
        <v>O23011745992024020708016</v>
      </c>
      <c r="AA523" s="135" t="str">
        <f>IFERROR(VLOOKUP(Y523,TD!$K$46:$L$64,2,0)," ")</f>
        <v>PM/0131/0108/45990160207</v>
      </c>
      <c r="AB523" s="55" t="s">
        <v>87</v>
      </c>
      <c r="AC523" s="136" t="s">
        <v>204</v>
      </c>
    </row>
    <row r="524" spans="2:29" s="28" customFormat="1" ht="71.5" customHeight="1" x14ac:dyDescent="0.2">
      <c r="B524" s="79">
        <v>20250517</v>
      </c>
      <c r="C524" s="51" t="s">
        <v>209</v>
      </c>
      <c r="D524" s="133" t="s">
        <v>166</v>
      </c>
      <c r="E524" s="52" t="s">
        <v>744</v>
      </c>
      <c r="F524" s="133" t="s">
        <v>802</v>
      </c>
      <c r="G524" s="133" t="s">
        <v>101</v>
      </c>
      <c r="H524" s="100" t="s">
        <v>803</v>
      </c>
      <c r="I524" s="134">
        <v>4</v>
      </c>
      <c r="J524" s="134">
        <v>0</v>
      </c>
      <c r="K524" s="54">
        <v>10</v>
      </c>
      <c r="L524" s="55">
        <v>500000000</v>
      </c>
      <c r="M524" s="133" t="s">
        <v>516</v>
      </c>
      <c r="N524" s="55" t="s">
        <v>108</v>
      </c>
      <c r="O524" s="52" t="s">
        <v>227</v>
      </c>
      <c r="P524" s="135" t="str">
        <f>IFERROR(VLOOKUP(C524,TD!$B$32:$F$36,2,0)," ")</f>
        <v>O230117</v>
      </c>
      <c r="Q524" s="135" t="str">
        <f>IFERROR(VLOOKUP(C524,TD!$B$32:$F$36,3,0)," ")</f>
        <v>4503</v>
      </c>
      <c r="R524" s="135">
        <f>IFERROR(VLOOKUP(C524,TD!$B$32:$F$36,4,0)," ")</f>
        <v>20240255</v>
      </c>
      <c r="S524" s="52" t="s">
        <v>185</v>
      </c>
      <c r="T524" s="135" t="str">
        <f>IFERROR(VLOOKUP(S524,TD!$J$33:$K$43,2,0)," ")</f>
        <v>Infraestructura física, mantenimiento y dotación (Sedes construidas, mantenidas reforzadas)</v>
      </c>
      <c r="U524" s="137" t="str">
        <f t="shared" si="32"/>
        <v>08-Infraestructura física, mantenimiento y dotación (Sedes construidas, mantenidas reforzadas)</v>
      </c>
      <c r="V524" s="52" t="s">
        <v>236</v>
      </c>
      <c r="W524" s="135" t="str">
        <f>IFERROR(VLOOKUP(V524,TD!$N$33:$O$45,2,0)," ")</f>
        <v>Estaciones de bomberos adecuadas</v>
      </c>
      <c r="X524" s="137" t="str">
        <f t="shared" si="33"/>
        <v>014_Estaciones de bomberos adecuadas</v>
      </c>
      <c r="Y524" s="137" t="str">
        <f t="shared" si="34"/>
        <v>08-Infraestructura física, mantenimiento y dotación (Sedes construidas, mantenidas reforzadas) 014_Estaciones de bomberos adecuadas</v>
      </c>
      <c r="Z524" s="135" t="str">
        <f t="shared" si="35"/>
        <v>O23011745032024025508014</v>
      </c>
      <c r="AA524" s="135" t="str">
        <f>IFERROR(VLOOKUP(Y524,TD!$K$46:$L$64,2,0)," ")</f>
        <v>PM/0131/0108/45030140255</v>
      </c>
      <c r="AB524" s="55" t="s">
        <v>895</v>
      </c>
      <c r="AC524" s="136" t="s">
        <v>204</v>
      </c>
    </row>
    <row r="525" spans="2:29" s="28" customFormat="1" ht="71.5" customHeight="1" x14ac:dyDescent="0.2">
      <c r="B525" s="79">
        <v>20250518</v>
      </c>
      <c r="C525" s="51" t="s">
        <v>209</v>
      </c>
      <c r="D525" s="133" t="s">
        <v>166</v>
      </c>
      <c r="E525" s="52" t="s">
        <v>744</v>
      </c>
      <c r="F525" s="133" t="s">
        <v>804</v>
      </c>
      <c r="G525" s="133" t="s">
        <v>140</v>
      </c>
      <c r="H525" s="100" t="s">
        <v>796</v>
      </c>
      <c r="I525" s="134">
        <v>4</v>
      </c>
      <c r="J525" s="134">
        <v>0</v>
      </c>
      <c r="K525" s="54">
        <v>10</v>
      </c>
      <c r="L525" s="55">
        <v>150000000</v>
      </c>
      <c r="M525" s="133" t="s">
        <v>516</v>
      </c>
      <c r="N525" s="55" t="s">
        <v>108</v>
      </c>
      <c r="O525" s="52" t="s">
        <v>227</v>
      </c>
      <c r="P525" s="135" t="str">
        <f>IFERROR(VLOOKUP(C525,TD!$B$32:$F$36,2,0)," ")</f>
        <v>O230117</v>
      </c>
      <c r="Q525" s="135" t="str">
        <f>IFERROR(VLOOKUP(C525,TD!$B$32:$F$36,3,0)," ")</f>
        <v>4503</v>
      </c>
      <c r="R525" s="135">
        <f>IFERROR(VLOOKUP(C525,TD!$B$32:$F$36,4,0)," ")</f>
        <v>20240255</v>
      </c>
      <c r="S525" s="52" t="s">
        <v>185</v>
      </c>
      <c r="T525" s="135" t="str">
        <f>IFERROR(VLOOKUP(S525,TD!$J$33:$K$43,2,0)," ")</f>
        <v>Infraestructura física, mantenimiento y dotación (Sedes construidas, mantenidas reforzadas)</v>
      </c>
      <c r="U525" s="137" t="str">
        <f t="shared" si="32"/>
        <v>08-Infraestructura física, mantenimiento y dotación (Sedes construidas, mantenidas reforzadas)</v>
      </c>
      <c r="V525" s="52" t="s">
        <v>236</v>
      </c>
      <c r="W525" s="135" t="str">
        <f>IFERROR(VLOOKUP(V525,TD!$N$33:$O$45,2,0)," ")</f>
        <v>Estaciones de bomberos adecuadas</v>
      </c>
      <c r="X525" s="137" t="str">
        <f t="shared" si="33"/>
        <v>014_Estaciones de bomberos adecuadas</v>
      </c>
      <c r="Y525" s="137" t="str">
        <f t="shared" si="34"/>
        <v>08-Infraestructura física, mantenimiento y dotación (Sedes construidas, mantenidas reforzadas) 014_Estaciones de bomberos adecuadas</v>
      </c>
      <c r="Z525" s="135" t="str">
        <f t="shared" si="35"/>
        <v>O23011745032024025508014</v>
      </c>
      <c r="AA525" s="135" t="str">
        <f>IFERROR(VLOOKUP(Y525,TD!$K$46:$L$64,2,0)," ")</f>
        <v>PM/0131/0108/45030140255</v>
      </c>
      <c r="AB525" s="55" t="s">
        <v>895</v>
      </c>
      <c r="AC525" s="136" t="s">
        <v>204</v>
      </c>
    </row>
    <row r="526" spans="2:29" s="28" customFormat="1" ht="71.5" customHeight="1" x14ac:dyDescent="0.2">
      <c r="B526" s="79">
        <v>20250519</v>
      </c>
      <c r="C526" s="51" t="s">
        <v>209</v>
      </c>
      <c r="D526" s="133" t="s">
        <v>166</v>
      </c>
      <c r="E526" s="52" t="s">
        <v>744</v>
      </c>
      <c r="F526" s="133" t="s">
        <v>874</v>
      </c>
      <c r="G526" s="133" t="s">
        <v>101</v>
      </c>
      <c r="H526" s="100" t="s">
        <v>803</v>
      </c>
      <c r="I526" s="134">
        <v>4</v>
      </c>
      <c r="J526" s="134">
        <v>0</v>
      </c>
      <c r="K526" s="54">
        <v>10</v>
      </c>
      <c r="L526" s="55">
        <v>200000000</v>
      </c>
      <c r="M526" s="133" t="s">
        <v>516</v>
      </c>
      <c r="N526" s="55" t="s">
        <v>108</v>
      </c>
      <c r="O526" s="52" t="s">
        <v>227</v>
      </c>
      <c r="P526" s="135" t="str">
        <f>IFERROR(VLOOKUP(C526,TD!$B$32:$F$36,2,0)," ")</f>
        <v>O230117</v>
      </c>
      <c r="Q526" s="135" t="str">
        <f>IFERROR(VLOOKUP(C526,TD!$B$32:$F$36,3,0)," ")</f>
        <v>4503</v>
      </c>
      <c r="R526" s="135">
        <f>IFERROR(VLOOKUP(C526,TD!$B$32:$F$36,4,0)," ")</f>
        <v>20240255</v>
      </c>
      <c r="S526" s="52" t="s">
        <v>185</v>
      </c>
      <c r="T526" s="135" t="str">
        <f>IFERROR(VLOOKUP(S526,TD!$J$33:$K$43,2,0)," ")</f>
        <v>Infraestructura física, mantenimiento y dotación (Sedes construidas, mantenidas reforzadas)</v>
      </c>
      <c r="U526" s="137" t="str">
        <f t="shared" si="32"/>
        <v>08-Infraestructura física, mantenimiento y dotación (Sedes construidas, mantenidas reforzadas)</v>
      </c>
      <c r="V526" s="52" t="s">
        <v>236</v>
      </c>
      <c r="W526" s="135" t="str">
        <f>IFERROR(VLOOKUP(V526,TD!$N$33:$O$45,2,0)," ")</f>
        <v>Estaciones de bomberos adecuadas</v>
      </c>
      <c r="X526" s="137" t="str">
        <f t="shared" si="33"/>
        <v>014_Estaciones de bomberos adecuadas</v>
      </c>
      <c r="Y526" s="137" t="str">
        <f t="shared" si="34"/>
        <v>08-Infraestructura física, mantenimiento y dotación (Sedes construidas, mantenidas reforzadas) 014_Estaciones de bomberos adecuadas</v>
      </c>
      <c r="Z526" s="135" t="str">
        <f t="shared" si="35"/>
        <v>O23011745032024025508014</v>
      </c>
      <c r="AA526" s="135" t="str">
        <f>IFERROR(VLOOKUP(Y526,TD!$K$46:$L$64,2,0)," ")</f>
        <v>PM/0131/0108/45030140255</v>
      </c>
      <c r="AB526" s="55" t="s">
        <v>895</v>
      </c>
      <c r="AC526" s="136" t="s">
        <v>204</v>
      </c>
    </row>
    <row r="527" spans="2:29" s="28" customFormat="1" ht="71.5" customHeight="1" x14ac:dyDescent="0.2">
      <c r="B527" s="79">
        <v>20250520</v>
      </c>
      <c r="C527" s="51" t="s">
        <v>209</v>
      </c>
      <c r="D527" s="133" t="s">
        <v>166</v>
      </c>
      <c r="E527" s="52" t="s">
        <v>744</v>
      </c>
      <c r="F527" s="133" t="s">
        <v>875</v>
      </c>
      <c r="G527" s="133" t="s">
        <v>140</v>
      </c>
      <c r="H527" s="100" t="s">
        <v>796</v>
      </c>
      <c r="I527" s="134">
        <v>4</v>
      </c>
      <c r="J527" s="134">
        <v>0</v>
      </c>
      <c r="K527" s="54">
        <v>10</v>
      </c>
      <c r="L527" s="55">
        <v>150000000</v>
      </c>
      <c r="M527" s="133" t="s">
        <v>516</v>
      </c>
      <c r="N527" s="55" t="s">
        <v>108</v>
      </c>
      <c r="O527" s="52" t="s">
        <v>227</v>
      </c>
      <c r="P527" s="135" t="str">
        <f>IFERROR(VLOOKUP(C527,TD!$B$32:$F$36,2,0)," ")</f>
        <v>O230117</v>
      </c>
      <c r="Q527" s="135" t="str">
        <f>IFERROR(VLOOKUP(C527,TD!$B$32:$F$36,3,0)," ")</f>
        <v>4503</v>
      </c>
      <c r="R527" s="135">
        <f>IFERROR(VLOOKUP(C527,TD!$B$32:$F$36,4,0)," ")</f>
        <v>20240255</v>
      </c>
      <c r="S527" s="52" t="s">
        <v>185</v>
      </c>
      <c r="T527" s="135" t="str">
        <f>IFERROR(VLOOKUP(S527,TD!$J$33:$K$43,2,0)," ")</f>
        <v>Infraestructura física, mantenimiento y dotación (Sedes construidas, mantenidas reforzadas)</v>
      </c>
      <c r="U527" s="137" t="str">
        <f t="shared" si="32"/>
        <v>08-Infraestructura física, mantenimiento y dotación (Sedes construidas, mantenidas reforzadas)</v>
      </c>
      <c r="V527" s="52" t="s">
        <v>236</v>
      </c>
      <c r="W527" s="135" t="str">
        <f>IFERROR(VLOOKUP(V527,TD!$N$33:$O$45,2,0)," ")</f>
        <v>Estaciones de bomberos adecuadas</v>
      </c>
      <c r="X527" s="137" t="str">
        <f t="shared" si="33"/>
        <v>014_Estaciones de bomberos adecuadas</v>
      </c>
      <c r="Y527" s="137" t="str">
        <f t="shared" si="34"/>
        <v>08-Infraestructura física, mantenimiento y dotación (Sedes construidas, mantenidas reforzadas) 014_Estaciones de bomberos adecuadas</v>
      </c>
      <c r="Z527" s="135" t="str">
        <f t="shared" si="35"/>
        <v>O23011745032024025508014</v>
      </c>
      <c r="AA527" s="135" t="str">
        <f>IFERROR(VLOOKUP(Y527,TD!$K$46:$L$64,2,0)," ")</f>
        <v>PM/0131/0108/45030140255</v>
      </c>
      <c r="AB527" s="55" t="s">
        <v>895</v>
      </c>
      <c r="AC527" s="136" t="s">
        <v>204</v>
      </c>
    </row>
    <row r="528" spans="2:29" s="28" customFormat="1" ht="71.5" customHeight="1" x14ac:dyDescent="0.2">
      <c r="B528" s="79">
        <v>20250521</v>
      </c>
      <c r="C528" s="51" t="s">
        <v>209</v>
      </c>
      <c r="D528" s="133" t="s">
        <v>166</v>
      </c>
      <c r="E528" s="52" t="s">
        <v>744</v>
      </c>
      <c r="F528" s="133" t="s">
        <v>805</v>
      </c>
      <c r="G528" s="133" t="s">
        <v>101</v>
      </c>
      <c r="H528" s="100" t="s">
        <v>803</v>
      </c>
      <c r="I528" s="134">
        <v>4</v>
      </c>
      <c r="J528" s="134">
        <v>0</v>
      </c>
      <c r="K528" s="54">
        <v>10</v>
      </c>
      <c r="L528" s="55">
        <v>500000000</v>
      </c>
      <c r="M528" s="133" t="s">
        <v>516</v>
      </c>
      <c r="N528" s="55" t="s">
        <v>108</v>
      </c>
      <c r="O528" s="52" t="s">
        <v>227</v>
      </c>
      <c r="P528" s="135" t="str">
        <f>IFERROR(VLOOKUP(C528,TD!$B$32:$F$36,2,0)," ")</f>
        <v>O230117</v>
      </c>
      <c r="Q528" s="135" t="str">
        <f>IFERROR(VLOOKUP(C528,TD!$B$32:$F$36,3,0)," ")</f>
        <v>4503</v>
      </c>
      <c r="R528" s="135">
        <f>IFERROR(VLOOKUP(C528,TD!$B$32:$F$36,4,0)," ")</f>
        <v>20240255</v>
      </c>
      <c r="S528" s="52" t="s">
        <v>185</v>
      </c>
      <c r="T528" s="135" t="str">
        <f>IFERROR(VLOOKUP(S528,TD!$J$33:$K$43,2,0)," ")</f>
        <v>Infraestructura física, mantenimiento y dotación (Sedes construidas, mantenidas reforzadas)</v>
      </c>
      <c r="U528" s="137" t="str">
        <f t="shared" si="32"/>
        <v>08-Infraestructura física, mantenimiento y dotación (Sedes construidas, mantenidas reforzadas)</v>
      </c>
      <c r="V528" s="52" t="s">
        <v>236</v>
      </c>
      <c r="W528" s="135" t="str">
        <f>IFERROR(VLOOKUP(V528,TD!$N$33:$O$45,2,0)," ")</f>
        <v>Estaciones de bomberos adecuadas</v>
      </c>
      <c r="X528" s="137" t="str">
        <f t="shared" si="33"/>
        <v>014_Estaciones de bomberos adecuadas</v>
      </c>
      <c r="Y528" s="137" t="str">
        <f t="shared" si="34"/>
        <v>08-Infraestructura física, mantenimiento y dotación (Sedes construidas, mantenidas reforzadas) 014_Estaciones de bomberos adecuadas</v>
      </c>
      <c r="Z528" s="135" t="str">
        <f t="shared" si="35"/>
        <v>O23011745032024025508014</v>
      </c>
      <c r="AA528" s="135" t="str">
        <f>IFERROR(VLOOKUP(Y528,TD!$K$46:$L$64,2,0)," ")</f>
        <v>PM/0131/0108/45030140255</v>
      </c>
      <c r="AB528" s="55" t="s">
        <v>895</v>
      </c>
      <c r="AC528" s="136" t="s">
        <v>204</v>
      </c>
    </row>
    <row r="529" spans="2:29" s="28" customFormat="1" ht="71.5" customHeight="1" x14ac:dyDescent="0.2">
      <c r="B529" s="79">
        <v>20250522</v>
      </c>
      <c r="C529" s="51" t="s">
        <v>209</v>
      </c>
      <c r="D529" s="133" t="s">
        <v>166</v>
      </c>
      <c r="E529" s="52" t="s">
        <v>744</v>
      </c>
      <c r="F529" s="133" t="s">
        <v>806</v>
      </c>
      <c r="G529" s="133" t="s">
        <v>140</v>
      </c>
      <c r="H529" s="100" t="s">
        <v>796</v>
      </c>
      <c r="I529" s="134">
        <v>4</v>
      </c>
      <c r="J529" s="134">
        <v>0</v>
      </c>
      <c r="K529" s="54">
        <v>10</v>
      </c>
      <c r="L529" s="55">
        <v>150000000</v>
      </c>
      <c r="M529" s="133" t="s">
        <v>516</v>
      </c>
      <c r="N529" s="55" t="s">
        <v>108</v>
      </c>
      <c r="O529" s="52" t="s">
        <v>227</v>
      </c>
      <c r="P529" s="135" t="str">
        <f>IFERROR(VLOOKUP(C529,TD!$B$32:$F$36,2,0)," ")</f>
        <v>O230117</v>
      </c>
      <c r="Q529" s="135" t="str">
        <f>IFERROR(VLOOKUP(C529,TD!$B$32:$F$36,3,0)," ")</f>
        <v>4503</v>
      </c>
      <c r="R529" s="135">
        <f>IFERROR(VLOOKUP(C529,TD!$B$32:$F$36,4,0)," ")</f>
        <v>20240255</v>
      </c>
      <c r="S529" s="52" t="s">
        <v>185</v>
      </c>
      <c r="T529" s="135" t="str">
        <f>IFERROR(VLOOKUP(S529,TD!$J$33:$K$43,2,0)," ")</f>
        <v>Infraestructura física, mantenimiento y dotación (Sedes construidas, mantenidas reforzadas)</v>
      </c>
      <c r="U529" s="137" t="str">
        <f t="shared" si="32"/>
        <v>08-Infraestructura física, mantenimiento y dotación (Sedes construidas, mantenidas reforzadas)</v>
      </c>
      <c r="V529" s="52" t="s">
        <v>236</v>
      </c>
      <c r="W529" s="135" t="str">
        <f>IFERROR(VLOOKUP(V529,TD!$N$33:$O$45,2,0)," ")</f>
        <v>Estaciones de bomberos adecuadas</v>
      </c>
      <c r="X529" s="137" t="str">
        <f t="shared" si="33"/>
        <v>014_Estaciones de bomberos adecuadas</v>
      </c>
      <c r="Y529" s="137" t="str">
        <f t="shared" si="34"/>
        <v>08-Infraestructura física, mantenimiento y dotación (Sedes construidas, mantenidas reforzadas) 014_Estaciones de bomberos adecuadas</v>
      </c>
      <c r="Z529" s="135" t="str">
        <f t="shared" si="35"/>
        <v>O23011745032024025508014</v>
      </c>
      <c r="AA529" s="135" t="str">
        <f>IFERROR(VLOOKUP(Y529,TD!$K$46:$L$64,2,0)," ")</f>
        <v>PM/0131/0108/45030140255</v>
      </c>
      <c r="AB529" s="55" t="s">
        <v>895</v>
      </c>
      <c r="AC529" s="136" t="s">
        <v>204</v>
      </c>
    </row>
    <row r="530" spans="2:29" s="28" customFormat="1" ht="71.5" customHeight="1" x14ac:dyDescent="0.2">
      <c r="B530" s="79">
        <v>20250523</v>
      </c>
      <c r="C530" s="51" t="s">
        <v>209</v>
      </c>
      <c r="D530" s="133" t="s">
        <v>166</v>
      </c>
      <c r="E530" s="52" t="s">
        <v>744</v>
      </c>
      <c r="F530" s="133" t="s">
        <v>807</v>
      </c>
      <c r="G530" s="133" t="s">
        <v>105</v>
      </c>
      <c r="H530" s="100" t="s">
        <v>808</v>
      </c>
      <c r="I530" s="134">
        <v>6</v>
      </c>
      <c r="J530" s="134">
        <v>0</v>
      </c>
      <c r="K530" s="54">
        <v>13</v>
      </c>
      <c r="L530" s="55">
        <v>6000000000</v>
      </c>
      <c r="M530" s="133" t="s">
        <v>516</v>
      </c>
      <c r="N530" s="55" t="s">
        <v>85</v>
      </c>
      <c r="O530" s="52" t="s">
        <v>227</v>
      </c>
      <c r="P530" s="135" t="str">
        <f>IFERROR(VLOOKUP(C530,TD!$B$32:$F$36,2,0)," ")</f>
        <v>O230117</v>
      </c>
      <c r="Q530" s="135" t="str">
        <f>IFERROR(VLOOKUP(C530,TD!$B$32:$F$36,3,0)," ")</f>
        <v>4503</v>
      </c>
      <c r="R530" s="135">
        <f>IFERROR(VLOOKUP(C530,TD!$B$32:$F$36,4,0)," ")</f>
        <v>20240255</v>
      </c>
      <c r="S530" s="52" t="s">
        <v>185</v>
      </c>
      <c r="T530" s="135" t="str">
        <f>IFERROR(VLOOKUP(S530,TD!$J$33:$K$43,2,0)," ")</f>
        <v>Infraestructura física, mantenimiento y dotación (Sedes construidas, mantenidas reforzadas)</v>
      </c>
      <c r="U530" s="137" t="str">
        <f t="shared" si="32"/>
        <v>08-Infraestructura física, mantenimiento y dotación (Sedes construidas, mantenidas reforzadas)</v>
      </c>
      <c r="V530" s="52" t="s">
        <v>236</v>
      </c>
      <c r="W530" s="135" t="str">
        <f>IFERROR(VLOOKUP(V530,TD!$N$33:$O$45,2,0)," ")</f>
        <v>Estaciones de bomberos adecuadas</v>
      </c>
      <c r="X530" s="137" t="str">
        <f t="shared" si="33"/>
        <v>014_Estaciones de bomberos adecuadas</v>
      </c>
      <c r="Y530" s="137" t="str">
        <f t="shared" si="34"/>
        <v>08-Infraestructura física, mantenimiento y dotación (Sedes construidas, mantenidas reforzadas) 014_Estaciones de bomberos adecuadas</v>
      </c>
      <c r="Z530" s="135" t="str">
        <f t="shared" si="35"/>
        <v>O23011745032024025508014</v>
      </c>
      <c r="AA530" s="135" t="str">
        <f>IFERROR(VLOOKUP(Y530,TD!$K$46:$L$64,2,0)," ")</f>
        <v>PM/0131/0108/45030140255</v>
      </c>
      <c r="AB530" s="55" t="s">
        <v>895</v>
      </c>
      <c r="AC530" s="136" t="s">
        <v>204</v>
      </c>
    </row>
    <row r="531" spans="2:29" s="28" customFormat="1" ht="71.5" customHeight="1" x14ac:dyDescent="0.2">
      <c r="B531" s="79">
        <v>20250524</v>
      </c>
      <c r="C531" s="51" t="s">
        <v>209</v>
      </c>
      <c r="D531" s="133" t="s">
        <v>166</v>
      </c>
      <c r="E531" s="52" t="s">
        <v>744</v>
      </c>
      <c r="F531" s="133" t="s">
        <v>809</v>
      </c>
      <c r="G531" s="133" t="s">
        <v>140</v>
      </c>
      <c r="H531" s="100" t="s">
        <v>810</v>
      </c>
      <c r="I531" s="134">
        <v>6</v>
      </c>
      <c r="J531" s="134">
        <v>0</v>
      </c>
      <c r="K531" s="54">
        <v>13</v>
      </c>
      <c r="L531" s="55">
        <v>1380000000</v>
      </c>
      <c r="M531" s="133" t="s">
        <v>516</v>
      </c>
      <c r="N531" s="55" t="s">
        <v>108</v>
      </c>
      <c r="O531" s="52" t="s">
        <v>227</v>
      </c>
      <c r="P531" s="135" t="str">
        <f>IFERROR(VLOOKUP(C531,TD!$B$32:$F$36,2,0)," ")</f>
        <v>O230117</v>
      </c>
      <c r="Q531" s="135" t="str">
        <f>IFERROR(VLOOKUP(C531,TD!$B$32:$F$36,3,0)," ")</f>
        <v>4503</v>
      </c>
      <c r="R531" s="135">
        <f>IFERROR(VLOOKUP(C531,TD!$B$32:$F$36,4,0)," ")</f>
        <v>20240255</v>
      </c>
      <c r="S531" s="52" t="s">
        <v>185</v>
      </c>
      <c r="T531" s="135" t="str">
        <f>IFERROR(VLOOKUP(S531,TD!$J$33:$K$43,2,0)," ")</f>
        <v>Infraestructura física, mantenimiento y dotación (Sedes construidas, mantenidas reforzadas)</v>
      </c>
      <c r="U531" s="137" t="str">
        <f t="shared" si="32"/>
        <v>08-Infraestructura física, mantenimiento y dotación (Sedes construidas, mantenidas reforzadas)</v>
      </c>
      <c r="V531" s="52" t="s">
        <v>236</v>
      </c>
      <c r="W531" s="135" t="str">
        <f>IFERROR(VLOOKUP(V531,TD!$N$33:$O$45,2,0)," ")</f>
        <v>Estaciones de bomberos adecuadas</v>
      </c>
      <c r="X531" s="137" t="str">
        <f t="shared" si="33"/>
        <v>014_Estaciones de bomberos adecuadas</v>
      </c>
      <c r="Y531" s="137" t="str">
        <f t="shared" si="34"/>
        <v>08-Infraestructura física, mantenimiento y dotación (Sedes construidas, mantenidas reforzadas) 014_Estaciones de bomberos adecuadas</v>
      </c>
      <c r="Z531" s="135" t="str">
        <f t="shared" si="35"/>
        <v>O23011745032024025508014</v>
      </c>
      <c r="AA531" s="135" t="str">
        <f>IFERROR(VLOOKUP(Y531,TD!$K$46:$L$64,2,0)," ")</f>
        <v>PM/0131/0108/45030140255</v>
      </c>
      <c r="AB531" s="55" t="s">
        <v>895</v>
      </c>
      <c r="AC531" s="136" t="s">
        <v>204</v>
      </c>
    </row>
    <row r="532" spans="2:29" s="28" customFormat="1" ht="71.5" customHeight="1" x14ac:dyDescent="0.2">
      <c r="B532" s="79">
        <v>20250525</v>
      </c>
      <c r="C532" s="51" t="s">
        <v>208</v>
      </c>
      <c r="D532" s="133" t="s">
        <v>166</v>
      </c>
      <c r="E532" s="52" t="s">
        <v>744</v>
      </c>
      <c r="F532" s="133" t="s">
        <v>759</v>
      </c>
      <c r="G532" s="133" t="s">
        <v>155</v>
      </c>
      <c r="H532" s="100" t="s">
        <v>815</v>
      </c>
      <c r="I532" s="134">
        <v>2</v>
      </c>
      <c r="J532" s="134">
        <v>0</v>
      </c>
      <c r="K532" s="54">
        <v>11</v>
      </c>
      <c r="L532" s="55">
        <v>112237664</v>
      </c>
      <c r="M532" s="133" t="s">
        <v>516</v>
      </c>
      <c r="N532" s="55" t="s">
        <v>816</v>
      </c>
      <c r="O532" s="52" t="s">
        <v>218</v>
      </c>
      <c r="P532" s="135" t="str">
        <f>IFERROR(VLOOKUP(C532,TD!$B$32:$F$36,2,0)," ")</f>
        <v>O230117</v>
      </c>
      <c r="Q532" s="135" t="str">
        <f>IFERROR(VLOOKUP(C532,TD!$B$32:$F$36,3,0)," ")</f>
        <v>4599</v>
      </c>
      <c r="R532" s="135">
        <f>IFERROR(VLOOKUP(C532,TD!$B$32:$F$36,4,0)," ")</f>
        <v>20240207</v>
      </c>
      <c r="S532" s="52" t="s">
        <v>185</v>
      </c>
      <c r="T532" s="135" t="str">
        <f>IFERROR(VLOOKUP(S532,TD!$J$33:$K$43,2,0)," ")</f>
        <v>Infraestructura física, mantenimiento y dotación (Sedes construidas, mantenidas reforzadas)</v>
      </c>
      <c r="U532" s="137" t="str">
        <f t="shared" si="32"/>
        <v>08-Infraestructura física, mantenimiento y dotación (Sedes construidas, mantenidas reforzadas)</v>
      </c>
      <c r="V532" s="52" t="s">
        <v>238</v>
      </c>
      <c r="W532" s="135" t="str">
        <f>IFERROR(VLOOKUP(V532,TD!$N$33:$O$45,2,0)," ")</f>
        <v>Sedes mantenidas</v>
      </c>
      <c r="X532" s="137" t="str">
        <f t="shared" si="33"/>
        <v>016_Sedes mantenidas</v>
      </c>
      <c r="Y532" s="137" t="str">
        <f t="shared" si="34"/>
        <v>08-Infraestructura física, mantenimiento y dotación (Sedes construidas, mantenidas reforzadas) 016_Sedes mantenidas</v>
      </c>
      <c r="Z532" s="135" t="str">
        <f t="shared" si="35"/>
        <v>O23011745992024020708016</v>
      </c>
      <c r="AA532" s="135" t="str">
        <f>IFERROR(VLOOKUP(Y532,TD!$K$46:$L$64,2,0)," ")</f>
        <v>PM/0131/0108/45990160207</v>
      </c>
      <c r="AB532" s="55" t="s">
        <v>897</v>
      </c>
      <c r="AC532" s="136" t="s">
        <v>204</v>
      </c>
    </row>
    <row r="533" spans="2:29" s="28" customFormat="1" ht="71.5" customHeight="1" x14ac:dyDescent="0.2">
      <c r="B533" s="79">
        <v>20250526</v>
      </c>
      <c r="C533" s="51" t="s">
        <v>208</v>
      </c>
      <c r="D533" s="133" t="s">
        <v>166</v>
      </c>
      <c r="E533" s="52" t="s">
        <v>744</v>
      </c>
      <c r="F533" s="133" t="s">
        <v>769</v>
      </c>
      <c r="G533" s="133" t="s">
        <v>156</v>
      </c>
      <c r="H533" s="100" t="s">
        <v>815</v>
      </c>
      <c r="I533" s="134">
        <v>2</v>
      </c>
      <c r="J533" s="134">
        <v>0</v>
      </c>
      <c r="K533" s="54">
        <v>11</v>
      </c>
      <c r="L533" s="55">
        <v>33534424</v>
      </c>
      <c r="M533" s="133" t="s">
        <v>516</v>
      </c>
      <c r="N533" s="55" t="s">
        <v>816</v>
      </c>
      <c r="O533" s="52" t="s">
        <v>218</v>
      </c>
      <c r="P533" s="135" t="str">
        <f>IFERROR(VLOOKUP(C533,TD!$B$32:$F$36,2,0)," ")</f>
        <v>O230117</v>
      </c>
      <c r="Q533" s="135" t="str">
        <f>IFERROR(VLOOKUP(C533,TD!$B$32:$F$36,3,0)," ")</f>
        <v>4599</v>
      </c>
      <c r="R533" s="135">
        <f>IFERROR(VLOOKUP(C533,TD!$B$32:$F$36,4,0)," ")</f>
        <v>20240207</v>
      </c>
      <c r="S533" s="52" t="s">
        <v>185</v>
      </c>
      <c r="T533" s="135" t="str">
        <f>IFERROR(VLOOKUP(S533,TD!$J$33:$K$43,2,0)," ")</f>
        <v>Infraestructura física, mantenimiento y dotación (Sedes construidas, mantenidas reforzadas)</v>
      </c>
      <c r="U533" s="137" t="str">
        <f t="shared" si="32"/>
        <v>08-Infraestructura física, mantenimiento y dotación (Sedes construidas, mantenidas reforzadas)</v>
      </c>
      <c r="V533" s="52" t="s">
        <v>238</v>
      </c>
      <c r="W533" s="135" t="str">
        <f>IFERROR(VLOOKUP(V533,TD!$N$33:$O$45,2,0)," ")</f>
        <v>Sedes mantenidas</v>
      </c>
      <c r="X533" s="137" t="str">
        <f t="shared" si="33"/>
        <v>016_Sedes mantenidas</v>
      </c>
      <c r="Y533" s="137" t="str">
        <f t="shared" si="34"/>
        <v>08-Infraestructura física, mantenimiento y dotación (Sedes construidas, mantenidas reforzadas) 016_Sedes mantenidas</v>
      </c>
      <c r="Z533" s="135" t="str">
        <f t="shared" si="35"/>
        <v>O23011745992024020708016</v>
      </c>
      <c r="AA533" s="135" t="str">
        <f>IFERROR(VLOOKUP(Y533,TD!$K$46:$L$64,2,0)," ")</f>
        <v>PM/0131/0108/45990160207</v>
      </c>
      <c r="AB533" s="55" t="s">
        <v>897</v>
      </c>
      <c r="AC533" s="136" t="s">
        <v>204</v>
      </c>
    </row>
    <row r="534" spans="2:29" s="28" customFormat="1" ht="71.5" customHeight="1" x14ac:dyDescent="0.2">
      <c r="B534" s="79">
        <v>20250527</v>
      </c>
      <c r="C534" s="51" t="s">
        <v>208</v>
      </c>
      <c r="D534" s="133" t="s">
        <v>166</v>
      </c>
      <c r="E534" s="52" t="s">
        <v>744</v>
      </c>
      <c r="F534" s="133" t="s">
        <v>769</v>
      </c>
      <c r="G534" s="133" t="s">
        <v>156</v>
      </c>
      <c r="H534" s="100" t="s">
        <v>815</v>
      </c>
      <c r="I534" s="134">
        <v>2</v>
      </c>
      <c r="J534" s="134">
        <v>0</v>
      </c>
      <c r="K534" s="54">
        <v>11</v>
      </c>
      <c r="L534" s="55">
        <v>33534424</v>
      </c>
      <c r="M534" s="133" t="s">
        <v>516</v>
      </c>
      <c r="N534" s="55" t="s">
        <v>816</v>
      </c>
      <c r="O534" s="52" t="s">
        <v>218</v>
      </c>
      <c r="P534" s="135" t="str">
        <f>IFERROR(VLOOKUP(C534,TD!$B$32:$F$36,2,0)," ")</f>
        <v>O230117</v>
      </c>
      <c r="Q534" s="135" t="str">
        <f>IFERROR(VLOOKUP(C534,TD!$B$32:$F$36,3,0)," ")</f>
        <v>4599</v>
      </c>
      <c r="R534" s="135">
        <f>IFERROR(VLOOKUP(C534,TD!$B$32:$F$36,4,0)," ")</f>
        <v>20240207</v>
      </c>
      <c r="S534" s="52" t="s">
        <v>185</v>
      </c>
      <c r="T534" s="135" t="str">
        <f>IFERROR(VLOOKUP(S534,TD!$J$33:$K$43,2,0)," ")</f>
        <v>Infraestructura física, mantenimiento y dotación (Sedes construidas, mantenidas reforzadas)</v>
      </c>
      <c r="U534" s="137" t="str">
        <f t="shared" si="32"/>
        <v>08-Infraestructura física, mantenimiento y dotación (Sedes construidas, mantenidas reforzadas)</v>
      </c>
      <c r="V534" s="52" t="s">
        <v>238</v>
      </c>
      <c r="W534" s="135" t="str">
        <f>IFERROR(VLOOKUP(V534,TD!$N$33:$O$45,2,0)," ")</f>
        <v>Sedes mantenidas</v>
      </c>
      <c r="X534" s="137" t="str">
        <f t="shared" si="33"/>
        <v>016_Sedes mantenidas</v>
      </c>
      <c r="Y534" s="137" t="str">
        <f t="shared" si="34"/>
        <v>08-Infraestructura física, mantenimiento y dotación (Sedes construidas, mantenidas reforzadas) 016_Sedes mantenidas</v>
      </c>
      <c r="Z534" s="135" t="str">
        <f t="shared" si="35"/>
        <v>O23011745992024020708016</v>
      </c>
      <c r="AA534" s="135" t="str">
        <f>IFERROR(VLOOKUP(Y534,TD!$K$46:$L$64,2,0)," ")</f>
        <v>PM/0131/0108/45990160207</v>
      </c>
      <c r="AB534" s="55" t="s">
        <v>897</v>
      </c>
      <c r="AC534" s="136" t="s">
        <v>204</v>
      </c>
    </row>
    <row r="535" spans="2:29" s="28" customFormat="1" ht="71.5" customHeight="1" x14ac:dyDescent="0.2">
      <c r="B535" s="79">
        <v>20250528</v>
      </c>
      <c r="C535" s="51" t="s">
        <v>208</v>
      </c>
      <c r="D535" s="133" t="s">
        <v>166</v>
      </c>
      <c r="E535" s="52" t="s">
        <v>744</v>
      </c>
      <c r="F535" s="133" t="s">
        <v>769</v>
      </c>
      <c r="G535" s="133" t="s">
        <v>156</v>
      </c>
      <c r="H535" s="100" t="s">
        <v>815</v>
      </c>
      <c r="I535" s="134">
        <v>2</v>
      </c>
      <c r="J535" s="134">
        <v>0</v>
      </c>
      <c r="K535" s="54">
        <v>11</v>
      </c>
      <c r="L535" s="55">
        <v>33534424</v>
      </c>
      <c r="M535" s="133" t="s">
        <v>516</v>
      </c>
      <c r="N535" s="55" t="s">
        <v>816</v>
      </c>
      <c r="O535" s="52" t="s">
        <v>218</v>
      </c>
      <c r="P535" s="135" t="str">
        <f>IFERROR(VLOOKUP(C535,TD!$B$32:$F$36,2,0)," ")</f>
        <v>O230117</v>
      </c>
      <c r="Q535" s="135" t="str">
        <f>IFERROR(VLOOKUP(C535,TD!$B$32:$F$36,3,0)," ")</f>
        <v>4599</v>
      </c>
      <c r="R535" s="135">
        <f>IFERROR(VLOOKUP(C535,TD!$B$32:$F$36,4,0)," ")</f>
        <v>20240207</v>
      </c>
      <c r="S535" s="52" t="s">
        <v>185</v>
      </c>
      <c r="T535" s="135" t="str">
        <f>IFERROR(VLOOKUP(S535,TD!$J$33:$K$43,2,0)," ")</f>
        <v>Infraestructura física, mantenimiento y dotación (Sedes construidas, mantenidas reforzadas)</v>
      </c>
      <c r="U535" s="137" t="str">
        <f t="shared" si="32"/>
        <v>08-Infraestructura física, mantenimiento y dotación (Sedes construidas, mantenidas reforzadas)</v>
      </c>
      <c r="V535" s="52" t="s">
        <v>238</v>
      </c>
      <c r="W535" s="135" t="str">
        <f>IFERROR(VLOOKUP(V535,TD!$N$33:$O$45,2,0)," ")</f>
        <v>Sedes mantenidas</v>
      </c>
      <c r="X535" s="137" t="str">
        <f t="shared" si="33"/>
        <v>016_Sedes mantenidas</v>
      </c>
      <c r="Y535" s="137" t="str">
        <f t="shared" si="34"/>
        <v>08-Infraestructura física, mantenimiento y dotación (Sedes construidas, mantenidas reforzadas) 016_Sedes mantenidas</v>
      </c>
      <c r="Z535" s="135" t="str">
        <f t="shared" si="35"/>
        <v>O23011745992024020708016</v>
      </c>
      <c r="AA535" s="135" t="str">
        <f>IFERROR(VLOOKUP(Y535,TD!$K$46:$L$64,2,0)," ")</f>
        <v>PM/0131/0108/45990160207</v>
      </c>
      <c r="AB535" s="55" t="s">
        <v>897</v>
      </c>
      <c r="AC535" s="136" t="s">
        <v>204</v>
      </c>
    </row>
    <row r="536" spans="2:29" s="28" customFormat="1" ht="71.5" customHeight="1" x14ac:dyDescent="0.2">
      <c r="B536" s="79">
        <v>20250529</v>
      </c>
      <c r="C536" s="51" t="s">
        <v>209</v>
      </c>
      <c r="D536" s="133" t="s">
        <v>166</v>
      </c>
      <c r="E536" s="52" t="s">
        <v>744</v>
      </c>
      <c r="F536" s="133" t="s">
        <v>784</v>
      </c>
      <c r="G536" s="133" t="s">
        <v>155</v>
      </c>
      <c r="H536" s="100" t="s">
        <v>815</v>
      </c>
      <c r="I536" s="134">
        <v>2</v>
      </c>
      <c r="J536" s="134">
        <v>0</v>
      </c>
      <c r="K536" s="54">
        <v>11</v>
      </c>
      <c r="L536" s="55">
        <v>78650000</v>
      </c>
      <c r="M536" s="133" t="s">
        <v>516</v>
      </c>
      <c r="N536" s="55" t="s">
        <v>816</v>
      </c>
      <c r="O536" s="52" t="s">
        <v>230</v>
      </c>
      <c r="P536" s="135" t="str">
        <f>IFERROR(VLOOKUP(C536,TD!$B$32:$F$36,2,0)," ")</f>
        <v>O230117</v>
      </c>
      <c r="Q536" s="135" t="str">
        <f>IFERROR(VLOOKUP(C536,TD!$B$32:$F$36,3,0)," ")</f>
        <v>4503</v>
      </c>
      <c r="R536" s="135">
        <f>IFERROR(VLOOKUP(C536,TD!$B$32:$F$36,4,0)," ")</f>
        <v>20240255</v>
      </c>
      <c r="S536" s="52" t="s">
        <v>185</v>
      </c>
      <c r="T536" s="135" t="str">
        <f>IFERROR(VLOOKUP(S536,TD!$J$33:$K$43,2,0)," ")</f>
        <v>Infraestructura física, mantenimiento y dotación (Sedes construidas, mantenidas reforzadas)</v>
      </c>
      <c r="U536" s="137" t="str">
        <f t="shared" si="32"/>
        <v>08-Infraestructura física, mantenimiento y dotación (Sedes construidas, mantenidas reforzadas)</v>
      </c>
      <c r="V536" s="52" t="s">
        <v>294</v>
      </c>
      <c r="W536" s="135" t="str">
        <f>IFERROR(VLOOKUP(V536,TD!$N$33:$O$45,2,0)," ")</f>
        <v>Documentos de lineamientos técnicos</v>
      </c>
      <c r="X536" s="137" t="str">
        <f t="shared" si="33"/>
        <v>031__Documentos de lineamientos técnicos</v>
      </c>
      <c r="Y536" s="137" t="str">
        <f t="shared" si="34"/>
        <v>08-Infraestructura física, mantenimiento y dotación (Sedes construidas, mantenidas reforzadas) 031__Documentos de lineamientos técnicos</v>
      </c>
      <c r="Z536" s="135" t="str">
        <f t="shared" si="35"/>
        <v>O23011745032024025508031_</v>
      </c>
      <c r="AA536" s="135" t="str">
        <f>IFERROR(VLOOKUP(Y536,TD!$K$46:$L$64,2,0)," ")</f>
        <v>PM/0131/0108/45030310255</v>
      </c>
      <c r="AB536" s="55" t="s">
        <v>120</v>
      </c>
      <c r="AC536" s="136" t="s">
        <v>204</v>
      </c>
    </row>
    <row r="537" spans="2:29" s="28" customFormat="1" ht="71.5" customHeight="1" x14ac:dyDescent="0.2">
      <c r="B537" s="79">
        <v>20250530</v>
      </c>
      <c r="C537" s="51" t="s">
        <v>209</v>
      </c>
      <c r="D537" s="133" t="s">
        <v>166</v>
      </c>
      <c r="E537" s="52" t="s">
        <v>744</v>
      </c>
      <c r="F537" s="133" t="s">
        <v>765</v>
      </c>
      <c r="G537" s="133" t="s">
        <v>155</v>
      </c>
      <c r="H537" s="100" t="s">
        <v>815</v>
      </c>
      <c r="I537" s="134">
        <v>2</v>
      </c>
      <c r="J537" s="134">
        <v>0</v>
      </c>
      <c r="K537" s="54">
        <v>11</v>
      </c>
      <c r="L537" s="55">
        <v>62920000</v>
      </c>
      <c r="M537" s="133" t="s">
        <v>516</v>
      </c>
      <c r="N537" s="55" t="s">
        <v>816</v>
      </c>
      <c r="O537" s="52" t="s">
        <v>227</v>
      </c>
      <c r="P537" s="135" t="str">
        <f>IFERROR(VLOOKUP(C537,TD!$B$32:$F$36,2,0)," ")</f>
        <v>O230117</v>
      </c>
      <c r="Q537" s="135" t="str">
        <f>IFERROR(VLOOKUP(C537,TD!$B$32:$F$36,3,0)," ")</f>
        <v>4503</v>
      </c>
      <c r="R537" s="135">
        <f>IFERROR(VLOOKUP(C537,TD!$B$32:$F$36,4,0)," ")</f>
        <v>20240255</v>
      </c>
      <c r="S537" s="52" t="s">
        <v>185</v>
      </c>
      <c r="T537" s="135" t="str">
        <f>IFERROR(VLOOKUP(S537,TD!$J$33:$K$43,2,0)," ")</f>
        <v>Infraestructura física, mantenimiento y dotación (Sedes construidas, mantenidas reforzadas)</v>
      </c>
      <c r="U537" s="137" t="str">
        <f t="shared" si="32"/>
        <v>08-Infraestructura física, mantenimiento y dotación (Sedes construidas, mantenidas reforzadas)</v>
      </c>
      <c r="V537" s="52" t="s">
        <v>236</v>
      </c>
      <c r="W537" s="135" t="str">
        <f>IFERROR(VLOOKUP(V537,TD!$N$33:$O$45,2,0)," ")</f>
        <v>Estaciones de bomberos adecuadas</v>
      </c>
      <c r="X537" s="137" t="str">
        <f t="shared" si="33"/>
        <v>014_Estaciones de bomberos adecuadas</v>
      </c>
      <c r="Y537" s="137" t="str">
        <f t="shared" si="34"/>
        <v>08-Infraestructura física, mantenimiento y dotación (Sedes construidas, mantenidas reforzadas) 014_Estaciones de bomberos adecuadas</v>
      </c>
      <c r="Z537" s="135" t="str">
        <f t="shared" si="35"/>
        <v>O23011745032024025508014</v>
      </c>
      <c r="AA537" s="135" t="str">
        <f>IFERROR(VLOOKUP(Y537,TD!$K$46:$L$64,2,0)," ")</f>
        <v>PM/0131/0108/45030140255</v>
      </c>
      <c r="AB537" s="55" t="s">
        <v>897</v>
      </c>
      <c r="AC537" s="136" t="s">
        <v>204</v>
      </c>
    </row>
    <row r="538" spans="2:29" s="28" customFormat="1" ht="71.5" customHeight="1" x14ac:dyDescent="0.2">
      <c r="B538" s="79">
        <v>20250531</v>
      </c>
      <c r="C538" s="51" t="s">
        <v>209</v>
      </c>
      <c r="D538" s="133" t="s">
        <v>166</v>
      </c>
      <c r="E538" s="52" t="s">
        <v>744</v>
      </c>
      <c r="F538" s="133" t="s">
        <v>786</v>
      </c>
      <c r="G538" s="133" t="s">
        <v>155</v>
      </c>
      <c r="H538" s="100" t="s">
        <v>815</v>
      </c>
      <c r="I538" s="134">
        <v>2</v>
      </c>
      <c r="J538" s="134">
        <v>0</v>
      </c>
      <c r="K538" s="54">
        <v>11</v>
      </c>
      <c r="L538" s="55">
        <v>66550000</v>
      </c>
      <c r="M538" s="133" t="s">
        <v>516</v>
      </c>
      <c r="N538" s="55" t="s">
        <v>816</v>
      </c>
      <c r="O538" s="52" t="s">
        <v>227</v>
      </c>
      <c r="P538" s="135" t="str">
        <f>IFERROR(VLOOKUP(C538,TD!$B$32:$F$36,2,0)," ")</f>
        <v>O230117</v>
      </c>
      <c r="Q538" s="135" t="str">
        <f>IFERROR(VLOOKUP(C538,TD!$B$32:$F$36,3,0)," ")</f>
        <v>4503</v>
      </c>
      <c r="R538" s="135">
        <f>IFERROR(VLOOKUP(C538,TD!$B$32:$F$36,4,0)," ")</f>
        <v>20240255</v>
      </c>
      <c r="S538" s="52" t="s">
        <v>185</v>
      </c>
      <c r="T538" s="135" t="str">
        <f>IFERROR(VLOOKUP(S538,TD!$J$33:$K$43,2,0)," ")</f>
        <v>Infraestructura física, mantenimiento y dotación (Sedes construidas, mantenidas reforzadas)</v>
      </c>
      <c r="U538" s="137" t="str">
        <f t="shared" si="32"/>
        <v>08-Infraestructura física, mantenimiento y dotación (Sedes construidas, mantenidas reforzadas)</v>
      </c>
      <c r="V538" s="52" t="s">
        <v>236</v>
      </c>
      <c r="W538" s="135" t="str">
        <f>IFERROR(VLOOKUP(V538,TD!$N$33:$O$45,2,0)," ")</f>
        <v>Estaciones de bomberos adecuadas</v>
      </c>
      <c r="X538" s="137" t="str">
        <f t="shared" si="33"/>
        <v>014_Estaciones de bomberos adecuadas</v>
      </c>
      <c r="Y538" s="137" t="str">
        <f t="shared" si="34"/>
        <v>08-Infraestructura física, mantenimiento y dotación (Sedes construidas, mantenidas reforzadas) 014_Estaciones de bomberos adecuadas</v>
      </c>
      <c r="Z538" s="135" t="str">
        <f t="shared" si="35"/>
        <v>O23011745032024025508014</v>
      </c>
      <c r="AA538" s="135" t="str">
        <f>IFERROR(VLOOKUP(Y538,TD!$K$46:$L$64,2,0)," ")</f>
        <v>PM/0131/0108/45030140255</v>
      </c>
      <c r="AB538" s="55" t="s">
        <v>897</v>
      </c>
      <c r="AC538" s="136" t="s">
        <v>204</v>
      </c>
    </row>
    <row r="539" spans="2:29" s="28" customFormat="1" ht="71.5" customHeight="1" x14ac:dyDescent="0.2">
      <c r="B539" s="79">
        <v>20250532</v>
      </c>
      <c r="C539" s="51" t="s">
        <v>208</v>
      </c>
      <c r="D539" s="133" t="s">
        <v>166</v>
      </c>
      <c r="E539" s="52" t="s">
        <v>744</v>
      </c>
      <c r="F539" s="133" t="s">
        <v>876</v>
      </c>
      <c r="G539" s="133" t="s">
        <v>155</v>
      </c>
      <c r="H539" s="100" t="s">
        <v>815</v>
      </c>
      <c r="I539" s="134">
        <v>2</v>
      </c>
      <c r="J539" s="134">
        <v>0</v>
      </c>
      <c r="K539" s="54">
        <v>11</v>
      </c>
      <c r="L539" s="55">
        <v>88330000</v>
      </c>
      <c r="M539" s="133" t="s">
        <v>516</v>
      </c>
      <c r="N539" s="55" t="s">
        <v>816</v>
      </c>
      <c r="O539" s="52" t="s">
        <v>219</v>
      </c>
      <c r="P539" s="135" t="str">
        <f>IFERROR(VLOOKUP(C539,TD!$B$32:$F$36,2,0)," ")</f>
        <v>O230117</v>
      </c>
      <c r="Q539" s="135" t="str">
        <f>IFERROR(VLOOKUP(C539,TD!$B$32:$F$36,3,0)," ")</f>
        <v>4599</v>
      </c>
      <c r="R539" s="135">
        <f>IFERROR(VLOOKUP(C539,TD!$B$32:$F$36,4,0)," ")</f>
        <v>20240207</v>
      </c>
      <c r="S539" s="52" t="s">
        <v>185</v>
      </c>
      <c r="T539" s="135" t="str">
        <f>IFERROR(VLOOKUP(S539,TD!$J$33:$K$43,2,0)," ")</f>
        <v>Infraestructura física, mantenimiento y dotación (Sedes construidas, mantenidas reforzadas)</v>
      </c>
      <c r="U539" s="137" t="str">
        <f t="shared" si="32"/>
        <v>08-Infraestructura física, mantenimiento y dotación (Sedes construidas, mantenidas reforzadas)</v>
      </c>
      <c r="V539" s="52" t="s">
        <v>238</v>
      </c>
      <c r="W539" s="135" t="str">
        <f>IFERROR(VLOOKUP(V539,TD!$N$33:$O$45,2,0)," ")</f>
        <v>Sedes mantenidas</v>
      </c>
      <c r="X539" s="137" t="str">
        <f t="shared" si="33"/>
        <v>016_Sedes mantenidas</v>
      </c>
      <c r="Y539" s="137" t="str">
        <f t="shared" si="34"/>
        <v>08-Infraestructura física, mantenimiento y dotación (Sedes construidas, mantenidas reforzadas) 016_Sedes mantenidas</v>
      </c>
      <c r="Z539" s="135" t="str">
        <f t="shared" si="35"/>
        <v>O23011745992024020708016</v>
      </c>
      <c r="AA539" s="135" t="str">
        <f>IFERROR(VLOOKUP(Y539,TD!$K$46:$L$64,2,0)," ")</f>
        <v>PM/0131/0108/45990160207</v>
      </c>
      <c r="AB539" s="55" t="s">
        <v>897</v>
      </c>
      <c r="AC539" s="136" t="s">
        <v>204</v>
      </c>
    </row>
    <row r="540" spans="2:29" s="28" customFormat="1" ht="71.5" customHeight="1" x14ac:dyDescent="0.2">
      <c r="B540" s="79">
        <v>20250533</v>
      </c>
      <c r="C540" s="51" t="s">
        <v>209</v>
      </c>
      <c r="D540" s="133" t="s">
        <v>166</v>
      </c>
      <c r="E540" s="52" t="s">
        <v>744</v>
      </c>
      <c r="F540" s="133" t="s">
        <v>877</v>
      </c>
      <c r="G540" s="133" t="s">
        <v>155</v>
      </c>
      <c r="H540" s="100" t="s">
        <v>815</v>
      </c>
      <c r="I540" s="134">
        <v>2</v>
      </c>
      <c r="J540" s="134">
        <v>0</v>
      </c>
      <c r="K540" s="54">
        <v>11</v>
      </c>
      <c r="L540" s="55">
        <v>79406250</v>
      </c>
      <c r="M540" s="133" t="s">
        <v>516</v>
      </c>
      <c r="N540" s="55" t="s">
        <v>816</v>
      </c>
      <c r="O540" s="52" t="s">
        <v>227</v>
      </c>
      <c r="P540" s="135" t="str">
        <f>IFERROR(VLOOKUP(C540,TD!$B$32:$F$36,2,0)," ")</f>
        <v>O230117</v>
      </c>
      <c r="Q540" s="135" t="str">
        <f>IFERROR(VLOOKUP(C540,TD!$B$32:$F$36,3,0)," ")</f>
        <v>4503</v>
      </c>
      <c r="R540" s="135">
        <f>IFERROR(VLOOKUP(C540,TD!$B$32:$F$36,4,0)," ")</f>
        <v>20240255</v>
      </c>
      <c r="S540" s="52" t="s">
        <v>185</v>
      </c>
      <c r="T540" s="135" t="str">
        <f>IFERROR(VLOOKUP(S540,TD!$J$33:$K$43,2,0)," ")</f>
        <v>Infraestructura física, mantenimiento y dotación (Sedes construidas, mantenidas reforzadas)</v>
      </c>
      <c r="U540" s="137" t="str">
        <f t="shared" si="32"/>
        <v>08-Infraestructura física, mantenimiento y dotación (Sedes construidas, mantenidas reforzadas)</v>
      </c>
      <c r="V540" s="52" t="s">
        <v>236</v>
      </c>
      <c r="W540" s="135" t="str">
        <f>IFERROR(VLOOKUP(V540,TD!$N$33:$O$45,2,0)," ")</f>
        <v>Estaciones de bomberos adecuadas</v>
      </c>
      <c r="X540" s="137" t="str">
        <f t="shared" si="33"/>
        <v>014_Estaciones de bomberos adecuadas</v>
      </c>
      <c r="Y540" s="137" t="str">
        <f t="shared" si="34"/>
        <v>08-Infraestructura física, mantenimiento y dotación (Sedes construidas, mantenidas reforzadas) 014_Estaciones de bomberos adecuadas</v>
      </c>
      <c r="Z540" s="135" t="str">
        <f t="shared" si="35"/>
        <v>O23011745032024025508014</v>
      </c>
      <c r="AA540" s="135" t="str">
        <f>IFERROR(VLOOKUP(Y540,TD!$K$46:$L$64,2,0)," ")</f>
        <v>PM/0131/0108/45030140255</v>
      </c>
      <c r="AB540" s="55" t="s">
        <v>897</v>
      </c>
      <c r="AC540" s="136" t="s">
        <v>204</v>
      </c>
    </row>
    <row r="541" spans="2:29" s="28" customFormat="1" ht="71.5" customHeight="1" x14ac:dyDescent="0.2">
      <c r="B541" s="79">
        <v>20250534</v>
      </c>
      <c r="C541" s="51" t="s">
        <v>208</v>
      </c>
      <c r="D541" s="133" t="s">
        <v>166</v>
      </c>
      <c r="E541" s="52" t="s">
        <v>744</v>
      </c>
      <c r="F541" s="133" t="s">
        <v>769</v>
      </c>
      <c r="G541" s="133" t="s">
        <v>156</v>
      </c>
      <c r="H541" s="100" t="s">
        <v>815</v>
      </c>
      <c r="I541" s="134">
        <v>2</v>
      </c>
      <c r="J541" s="134">
        <v>0</v>
      </c>
      <c r="K541" s="54">
        <v>11</v>
      </c>
      <c r="L541" s="55">
        <v>33534424</v>
      </c>
      <c r="M541" s="133" t="s">
        <v>516</v>
      </c>
      <c r="N541" s="55" t="s">
        <v>816</v>
      </c>
      <c r="O541" s="52" t="s">
        <v>218</v>
      </c>
      <c r="P541" s="135" t="str">
        <f>IFERROR(VLOOKUP(C541,TD!$B$32:$F$36,2,0)," ")</f>
        <v>O230117</v>
      </c>
      <c r="Q541" s="135" t="str">
        <f>IFERROR(VLOOKUP(C541,TD!$B$32:$F$36,3,0)," ")</f>
        <v>4599</v>
      </c>
      <c r="R541" s="135">
        <f>IFERROR(VLOOKUP(C541,TD!$B$32:$F$36,4,0)," ")</f>
        <v>20240207</v>
      </c>
      <c r="S541" s="52" t="s">
        <v>185</v>
      </c>
      <c r="T541" s="135" t="str">
        <f>IFERROR(VLOOKUP(S541,TD!$J$33:$K$43,2,0)," ")</f>
        <v>Infraestructura física, mantenimiento y dotación (Sedes construidas, mantenidas reforzadas)</v>
      </c>
      <c r="U541" s="137" t="str">
        <f t="shared" si="32"/>
        <v>08-Infraestructura física, mantenimiento y dotación (Sedes construidas, mantenidas reforzadas)</v>
      </c>
      <c r="V541" s="52" t="s">
        <v>238</v>
      </c>
      <c r="W541" s="135" t="str">
        <f>IFERROR(VLOOKUP(V541,TD!$N$33:$O$45,2,0)," ")</f>
        <v>Sedes mantenidas</v>
      </c>
      <c r="X541" s="137" t="str">
        <f t="shared" si="33"/>
        <v>016_Sedes mantenidas</v>
      </c>
      <c r="Y541" s="137" t="str">
        <f t="shared" si="34"/>
        <v>08-Infraestructura física, mantenimiento y dotación (Sedes construidas, mantenidas reforzadas) 016_Sedes mantenidas</v>
      </c>
      <c r="Z541" s="135" t="str">
        <f t="shared" si="35"/>
        <v>O23011745992024020708016</v>
      </c>
      <c r="AA541" s="135" t="str">
        <f>IFERROR(VLOOKUP(Y541,TD!$K$46:$L$64,2,0)," ")</f>
        <v>PM/0131/0108/45990160207</v>
      </c>
      <c r="AB541" s="55" t="s">
        <v>897</v>
      </c>
      <c r="AC541" s="136" t="s">
        <v>204</v>
      </c>
    </row>
    <row r="542" spans="2:29" s="28" customFormat="1" ht="71.5" customHeight="1" x14ac:dyDescent="0.2">
      <c r="B542" s="79">
        <v>20250535</v>
      </c>
      <c r="C542" s="51" t="s">
        <v>208</v>
      </c>
      <c r="D542" s="133" t="s">
        <v>166</v>
      </c>
      <c r="E542" s="52" t="s">
        <v>744</v>
      </c>
      <c r="F542" s="133" t="s">
        <v>769</v>
      </c>
      <c r="G542" s="133" t="s">
        <v>156</v>
      </c>
      <c r="H542" s="53" t="s">
        <v>815</v>
      </c>
      <c r="I542" s="134">
        <v>2</v>
      </c>
      <c r="J542" s="134">
        <v>0</v>
      </c>
      <c r="K542" s="54">
        <v>11</v>
      </c>
      <c r="L542" s="55">
        <v>33534424</v>
      </c>
      <c r="M542" s="133" t="s">
        <v>516</v>
      </c>
      <c r="N542" s="55" t="s">
        <v>816</v>
      </c>
      <c r="O542" s="52" t="s">
        <v>218</v>
      </c>
      <c r="P542" s="135" t="str">
        <f>IFERROR(VLOOKUP(C542,TD!$B$32:$F$36,2,0)," ")</f>
        <v>O230117</v>
      </c>
      <c r="Q542" s="135" t="str">
        <f>IFERROR(VLOOKUP(C542,TD!$B$32:$F$36,3,0)," ")</f>
        <v>4599</v>
      </c>
      <c r="R542" s="135">
        <f>IFERROR(VLOOKUP(C542,TD!$B$32:$F$36,4,0)," ")</f>
        <v>20240207</v>
      </c>
      <c r="S542" s="52" t="s">
        <v>185</v>
      </c>
      <c r="T542" s="135" t="str">
        <f>IFERROR(VLOOKUP(S542,TD!$J$33:$K$43,2,0)," ")</f>
        <v>Infraestructura física, mantenimiento y dotación (Sedes construidas, mantenidas reforzadas)</v>
      </c>
      <c r="U542" s="137" t="str">
        <f t="shared" si="32"/>
        <v>08-Infraestructura física, mantenimiento y dotación (Sedes construidas, mantenidas reforzadas)</v>
      </c>
      <c r="V542" s="52" t="s">
        <v>238</v>
      </c>
      <c r="W542" s="135" t="str">
        <f>IFERROR(VLOOKUP(V542,TD!$N$33:$O$45,2,0)," ")</f>
        <v>Sedes mantenidas</v>
      </c>
      <c r="X542" s="137" t="str">
        <f t="shared" si="33"/>
        <v>016_Sedes mantenidas</v>
      </c>
      <c r="Y542" s="137" t="str">
        <f t="shared" si="34"/>
        <v>08-Infraestructura física, mantenimiento y dotación (Sedes construidas, mantenidas reforzadas) 016_Sedes mantenidas</v>
      </c>
      <c r="Z542" s="135" t="str">
        <f t="shared" si="35"/>
        <v>O23011745992024020708016</v>
      </c>
      <c r="AA542" s="135" t="str">
        <f>IFERROR(VLOOKUP(Y542,TD!$K$46:$L$64,2,0)," ")</f>
        <v>PM/0131/0108/45990160207</v>
      </c>
      <c r="AB542" s="55" t="s">
        <v>897</v>
      </c>
      <c r="AC542" s="136" t="s">
        <v>204</v>
      </c>
    </row>
    <row r="543" spans="2:29" s="28" customFormat="1" ht="71.5" customHeight="1" x14ac:dyDescent="0.2">
      <c r="B543" s="79">
        <v>20250536</v>
      </c>
      <c r="C543" s="51" t="s">
        <v>208</v>
      </c>
      <c r="D543" s="133" t="s">
        <v>166</v>
      </c>
      <c r="E543" s="52" t="s">
        <v>744</v>
      </c>
      <c r="F543" s="133" t="s">
        <v>878</v>
      </c>
      <c r="G543" s="133" t="s">
        <v>155</v>
      </c>
      <c r="H543" s="53" t="s">
        <v>815</v>
      </c>
      <c r="I543" s="134">
        <v>2</v>
      </c>
      <c r="J543" s="134">
        <v>0</v>
      </c>
      <c r="K543" s="54">
        <v>11</v>
      </c>
      <c r="L543" s="55">
        <v>112237664</v>
      </c>
      <c r="M543" s="133" t="s">
        <v>516</v>
      </c>
      <c r="N543" s="55" t="s">
        <v>816</v>
      </c>
      <c r="O543" s="52" t="s">
        <v>219</v>
      </c>
      <c r="P543" s="135" t="str">
        <f>IFERROR(VLOOKUP(C543,TD!$B$32:$F$36,2,0)," ")</f>
        <v>O230117</v>
      </c>
      <c r="Q543" s="135" t="str">
        <f>IFERROR(VLOOKUP(C543,TD!$B$32:$F$36,3,0)," ")</f>
        <v>4599</v>
      </c>
      <c r="R543" s="135">
        <f>IFERROR(VLOOKUP(C543,TD!$B$32:$F$36,4,0)," ")</f>
        <v>20240207</v>
      </c>
      <c r="S543" s="52" t="s">
        <v>185</v>
      </c>
      <c r="T543" s="135" t="str">
        <f>IFERROR(VLOOKUP(S543,TD!$J$33:$K$43,2,0)," ")</f>
        <v>Infraestructura física, mantenimiento y dotación (Sedes construidas, mantenidas reforzadas)</v>
      </c>
      <c r="U543" s="137" t="str">
        <f t="shared" si="32"/>
        <v>08-Infraestructura física, mantenimiento y dotación (Sedes construidas, mantenidas reforzadas)</v>
      </c>
      <c r="V543" s="52" t="s">
        <v>238</v>
      </c>
      <c r="W543" s="135" t="str">
        <f>IFERROR(VLOOKUP(V543,TD!$N$33:$O$45,2,0)," ")</f>
        <v>Sedes mantenidas</v>
      </c>
      <c r="X543" s="137" t="str">
        <f t="shared" si="33"/>
        <v>016_Sedes mantenidas</v>
      </c>
      <c r="Y543" s="137" t="str">
        <f t="shared" si="34"/>
        <v>08-Infraestructura física, mantenimiento y dotación (Sedes construidas, mantenidas reforzadas) 016_Sedes mantenidas</v>
      </c>
      <c r="Z543" s="135" t="str">
        <f t="shared" si="35"/>
        <v>O23011745992024020708016</v>
      </c>
      <c r="AA543" s="135" t="str">
        <f>IFERROR(VLOOKUP(Y543,TD!$K$46:$L$64,2,0)," ")</f>
        <v>PM/0131/0108/45990160207</v>
      </c>
      <c r="AB543" s="55" t="s">
        <v>897</v>
      </c>
      <c r="AC543" s="136" t="s">
        <v>204</v>
      </c>
    </row>
    <row r="544" spans="2:29" s="28" customFormat="1" ht="71.5" customHeight="1" x14ac:dyDescent="0.2">
      <c r="B544" s="79">
        <v>20250537</v>
      </c>
      <c r="C544" s="51" t="s">
        <v>208</v>
      </c>
      <c r="D544" s="133" t="s">
        <v>166</v>
      </c>
      <c r="E544" s="52" t="s">
        <v>744</v>
      </c>
      <c r="F544" s="133" t="s">
        <v>879</v>
      </c>
      <c r="G544" s="133" t="s">
        <v>155</v>
      </c>
      <c r="H544" s="53" t="s">
        <v>815</v>
      </c>
      <c r="I544" s="134">
        <v>2</v>
      </c>
      <c r="J544" s="134">
        <v>0</v>
      </c>
      <c r="K544" s="54">
        <v>11</v>
      </c>
      <c r="L544" s="55">
        <v>76230000</v>
      </c>
      <c r="M544" s="133" t="s">
        <v>516</v>
      </c>
      <c r="N544" s="55" t="s">
        <v>816</v>
      </c>
      <c r="O544" s="52" t="s">
        <v>219</v>
      </c>
      <c r="P544" s="135" t="str">
        <f>IFERROR(VLOOKUP(C544,TD!$B$32:$F$36,2,0)," ")</f>
        <v>O230117</v>
      </c>
      <c r="Q544" s="135" t="str">
        <f>IFERROR(VLOOKUP(C544,TD!$B$32:$F$36,3,0)," ")</f>
        <v>4599</v>
      </c>
      <c r="R544" s="135">
        <f>IFERROR(VLOOKUP(C544,TD!$B$32:$F$36,4,0)," ")</f>
        <v>20240207</v>
      </c>
      <c r="S544" s="52" t="s">
        <v>185</v>
      </c>
      <c r="T544" s="135" t="str">
        <f>IFERROR(VLOOKUP(S544,TD!$J$33:$K$43,2,0)," ")</f>
        <v>Infraestructura física, mantenimiento y dotación (Sedes construidas, mantenidas reforzadas)</v>
      </c>
      <c r="U544" s="137" t="str">
        <f t="shared" si="32"/>
        <v>08-Infraestructura física, mantenimiento y dotación (Sedes construidas, mantenidas reforzadas)</v>
      </c>
      <c r="V544" s="52" t="s">
        <v>238</v>
      </c>
      <c r="W544" s="135" t="str">
        <f>IFERROR(VLOOKUP(V544,TD!$N$33:$O$45,2,0)," ")</f>
        <v>Sedes mantenidas</v>
      </c>
      <c r="X544" s="137" t="str">
        <f t="shared" si="33"/>
        <v>016_Sedes mantenidas</v>
      </c>
      <c r="Y544" s="137" t="str">
        <f t="shared" si="34"/>
        <v>08-Infraestructura física, mantenimiento y dotación (Sedes construidas, mantenidas reforzadas) 016_Sedes mantenidas</v>
      </c>
      <c r="Z544" s="135" t="str">
        <f t="shared" si="35"/>
        <v>O23011745992024020708016</v>
      </c>
      <c r="AA544" s="135" t="str">
        <f>IFERROR(VLOOKUP(Y544,TD!$K$46:$L$64,2,0)," ")</f>
        <v>PM/0131/0108/45990160207</v>
      </c>
      <c r="AB544" s="55" t="s">
        <v>897</v>
      </c>
      <c r="AC544" s="136" t="s">
        <v>204</v>
      </c>
    </row>
    <row r="545" spans="2:29" s="28" customFormat="1" ht="71.5" customHeight="1" x14ac:dyDescent="0.2">
      <c r="B545" s="79">
        <v>20250538</v>
      </c>
      <c r="C545" s="51" t="s">
        <v>208</v>
      </c>
      <c r="D545" s="133" t="s">
        <v>166</v>
      </c>
      <c r="E545" s="52" t="s">
        <v>744</v>
      </c>
      <c r="F545" s="133" t="s">
        <v>880</v>
      </c>
      <c r="G545" s="133" t="s">
        <v>155</v>
      </c>
      <c r="H545" s="53" t="s">
        <v>815</v>
      </c>
      <c r="I545" s="134">
        <v>2</v>
      </c>
      <c r="J545" s="134">
        <v>0</v>
      </c>
      <c r="K545" s="54">
        <v>11</v>
      </c>
      <c r="L545" s="55">
        <v>99918896</v>
      </c>
      <c r="M545" s="133" t="s">
        <v>516</v>
      </c>
      <c r="N545" s="55" t="s">
        <v>816</v>
      </c>
      <c r="O545" s="52" t="s">
        <v>219</v>
      </c>
      <c r="P545" s="135" t="str">
        <f>IFERROR(VLOOKUP(C545,TD!$B$32:$F$36,2,0)," ")</f>
        <v>O230117</v>
      </c>
      <c r="Q545" s="135" t="str">
        <f>IFERROR(VLOOKUP(C545,TD!$B$32:$F$36,3,0)," ")</f>
        <v>4599</v>
      </c>
      <c r="R545" s="135">
        <f>IFERROR(VLOOKUP(C545,TD!$B$32:$F$36,4,0)," ")</f>
        <v>20240207</v>
      </c>
      <c r="S545" s="52" t="s">
        <v>185</v>
      </c>
      <c r="T545" s="135" t="str">
        <f>IFERROR(VLOOKUP(S545,TD!$J$33:$K$43,2,0)," ")</f>
        <v>Infraestructura física, mantenimiento y dotación (Sedes construidas, mantenidas reforzadas)</v>
      </c>
      <c r="U545" s="137" t="str">
        <f t="shared" si="32"/>
        <v>08-Infraestructura física, mantenimiento y dotación (Sedes construidas, mantenidas reforzadas)</v>
      </c>
      <c r="V545" s="52" t="s">
        <v>238</v>
      </c>
      <c r="W545" s="135" t="str">
        <f>IFERROR(VLOOKUP(V545,TD!$N$33:$O$45,2,0)," ")</f>
        <v>Sedes mantenidas</v>
      </c>
      <c r="X545" s="137" t="str">
        <f t="shared" si="33"/>
        <v>016_Sedes mantenidas</v>
      </c>
      <c r="Y545" s="137" t="str">
        <f t="shared" si="34"/>
        <v>08-Infraestructura física, mantenimiento y dotación (Sedes construidas, mantenidas reforzadas) 016_Sedes mantenidas</v>
      </c>
      <c r="Z545" s="135" t="str">
        <f t="shared" si="35"/>
        <v>O23011745992024020708016</v>
      </c>
      <c r="AA545" s="135" t="str">
        <f>IFERROR(VLOOKUP(Y545,TD!$K$46:$L$64,2,0)," ")</f>
        <v>PM/0131/0108/45990160207</v>
      </c>
      <c r="AB545" s="55" t="s">
        <v>120</v>
      </c>
      <c r="AC545" s="136" t="s">
        <v>204</v>
      </c>
    </row>
    <row r="546" spans="2:29" s="28" customFormat="1" ht="71.5" customHeight="1" x14ac:dyDescent="0.2">
      <c r="B546" s="79">
        <v>20250539</v>
      </c>
      <c r="C546" s="51" t="s">
        <v>208</v>
      </c>
      <c r="D546" s="133" t="s">
        <v>166</v>
      </c>
      <c r="E546" s="52" t="s">
        <v>744</v>
      </c>
      <c r="F546" s="133" t="s">
        <v>881</v>
      </c>
      <c r="G546" s="133" t="s">
        <v>156</v>
      </c>
      <c r="H546" s="53" t="s">
        <v>815</v>
      </c>
      <c r="I546" s="134">
        <v>2</v>
      </c>
      <c r="J546" s="134">
        <v>0</v>
      </c>
      <c r="K546" s="54">
        <v>11</v>
      </c>
      <c r="L546" s="55">
        <v>43800064</v>
      </c>
      <c r="M546" s="133" t="s">
        <v>516</v>
      </c>
      <c r="N546" s="55" t="s">
        <v>816</v>
      </c>
      <c r="O546" s="52" t="s">
        <v>219</v>
      </c>
      <c r="P546" s="135" t="str">
        <f>IFERROR(VLOOKUP(C546,TD!$B$32:$F$36,2,0)," ")</f>
        <v>O230117</v>
      </c>
      <c r="Q546" s="135" t="str">
        <f>IFERROR(VLOOKUP(C546,TD!$B$32:$F$36,3,0)," ")</f>
        <v>4599</v>
      </c>
      <c r="R546" s="135">
        <f>IFERROR(VLOOKUP(C546,TD!$B$32:$F$36,4,0)," ")</f>
        <v>20240207</v>
      </c>
      <c r="S546" s="52" t="s">
        <v>185</v>
      </c>
      <c r="T546" s="135" t="str">
        <f>IFERROR(VLOOKUP(S546,TD!$J$33:$K$43,2,0)," ")</f>
        <v>Infraestructura física, mantenimiento y dotación (Sedes construidas, mantenidas reforzadas)</v>
      </c>
      <c r="U546" s="137" t="str">
        <f t="shared" si="32"/>
        <v>08-Infraestructura física, mantenimiento y dotación (Sedes construidas, mantenidas reforzadas)</v>
      </c>
      <c r="V546" s="52" t="s">
        <v>238</v>
      </c>
      <c r="W546" s="135" t="str">
        <f>IFERROR(VLOOKUP(V546,TD!$N$33:$O$45,2,0)," ")</f>
        <v>Sedes mantenidas</v>
      </c>
      <c r="X546" s="137" t="str">
        <f t="shared" si="33"/>
        <v>016_Sedes mantenidas</v>
      </c>
      <c r="Y546" s="137" t="str">
        <f t="shared" si="34"/>
        <v>08-Infraestructura física, mantenimiento y dotación (Sedes construidas, mantenidas reforzadas) 016_Sedes mantenidas</v>
      </c>
      <c r="Z546" s="135" t="str">
        <f t="shared" si="35"/>
        <v>O23011745992024020708016</v>
      </c>
      <c r="AA546" s="135" t="str">
        <f>IFERROR(VLOOKUP(Y546,TD!$K$46:$L$64,2,0)," ")</f>
        <v>PM/0131/0108/45990160207</v>
      </c>
      <c r="AB546" s="55" t="s">
        <v>897</v>
      </c>
      <c r="AC546" s="136" t="s">
        <v>204</v>
      </c>
    </row>
    <row r="547" spans="2:29" s="28" customFormat="1" ht="71.5" customHeight="1" x14ac:dyDescent="0.2">
      <c r="B547" s="79">
        <v>20250540</v>
      </c>
      <c r="C547" s="51" t="s">
        <v>209</v>
      </c>
      <c r="D547" s="133" t="s">
        <v>166</v>
      </c>
      <c r="E547" s="52" t="s">
        <v>744</v>
      </c>
      <c r="F547" s="133" t="s">
        <v>767</v>
      </c>
      <c r="G547" s="133" t="s">
        <v>155</v>
      </c>
      <c r="H547" s="100" t="s">
        <v>815</v>
      </c>
      <c r="I547" s="134">
        <v>2</v>
      </c>
      <c r="J547" s="134">
        <v>0</v>
      </c>
      <c r="K547" s="54">
        <v>11</v>
      </c>
      <c r="L547" s="55">
        <v>99918896</v>
      </c>
      <c r="M547" s="133" t="s">
        <v>516</v>
      </c>
      <c r="N547" s="55" t="s">
        <v>816</v>
      </c>
      <c r="O547" s="52" t="s">
        <v>228</v>
      </c>
      <c r="P547" s="135" t="str">
        <f>IFERROR(VLOOKUP(C547,TD!$B$32:$F$36,2,0)," ")</f>
        <v>O230117</v>
      </c>
      <c r="Q547" s="135" t="str">
        <f>IFERROR(VLOOKUP(C547,TD!$B$32:$F$36,3,0)," ")</f>
        <v>4503</v>
      </c>
      <c r="R547" s="135">
        <f>IFERROR(VLOOKUP(C547,TD!$B$32:$F$36,4,0)," ")</f>
        <v>20240255</v>
      </c>
      <c r="S547" s="52" t="s">
        <v>185</v>
      </c>
      <c r="T547" s="135" t="str">
        <f>IFERROR(VLOOKUP(S547,TD!$J$33:$K$43,2,0)," ")</f>
        <v>Infraestructura física, mantenimiento y dotación (Sedes construidas, mantenidas reforzadas)</v>
      </c>
      <c r="U547" s="137" t="str">
        <f t="shared" si="32"/>
        <v>08-Infraestructura física, mantenimiento y dotación (Sedes construidas, mantenidas reforzadas)</v>
      </c>
      <c r="V547" s="52" t="s">
        <v>237</v>
      </c>
      <c r="W547" s="135" t="str">
        <f>IFERROR(VLOOKUP(V547,TD!$N$33:$O$45,2,0)," ")</f>
        <v>Estaciones de bomberos construidas</v>
      </c>
      <c r="X547" s="137" t="str">
        <f t="shared" si="33"/>
        <v>015_Estaciones de bomberos construidas</v>
      </c>
      <c r="Y547" s="137" t="str">
        <f t="shared" si="34"/>
        <v>08-Infraestructura física, mantenimiento y dotación (Sedes construidas, mantenidas reforzadas) 015_Estaciones de bomberos construidas</v>
      </c>
      <c r="Z547" s="135" t="str">
        <f t="shared" si="35"/>
        <v>O23011745032024025508015</v>
      </c>
      <c r="AA547" s="135" t="str">
        <f>IFERROR(VLOOKUP(Y547,TD!$K$46:$L$64,2,0)," ")</f>
        <v>PM/0131/0108/45030150255</v>
      </c>
      <c r="AB547" s="55" t="s">
        <v>138</v>
      </c>
      <c r="AC547" s="136" t="s">
        <v>204</v>
      </c>
    </row>
    <row r="548" spans="2:29" s="28" customFormat="1" ht="71.5" customHeight="1" x14ac:dyDescent="0.2">
      <c r="B548" s="79">
        <v>20250541</v>
      </c>
      <c r="C548" s="51" t="s">
        <v>208</v>
      </c>
      <c r="D548" s="133" t="s">
        <v>166</v>
      </c>
      <c r="E548" s="52" t="s">
        <v>744</v>
      </c>
      <c r="F548" s="133" t="s">
        <v>882</v>
      </c>
      <c r="G548" s="133" t="s">
        <v>156</v>
      </c>
      <c r="H548" s="100" t="s">
        <v>815</v>
      </c>
      <c r="I548" s="134">
        <v>2</v>
      </c>
      <c r="J548" s="134">
        <v>0</v>
      </c>
      <c r="K548" s="54">
        <v>11</v>
      </c>
      <c r="L548" s="55">
        <v>33534424</v>
      </c>
      <c r="M548" s="133" t="s">
        <v>516</v>
      </c>
      <c r="N548" s="55" t="s">
        <v>816</v>
      </c>
      <c r="O548" s="52" t="s">
        <v>219</v>
      </c>
      <c r="P548" s="135" t="str">
        <f>IFERROR(VLOOKUP(C548,TD!$B$32:$F$36,2,0)," ")</f>
        <v>O230117</v>
      </c>
      <c r="Q548" s="135" t="str">
        <f>IFERROR(VLOOKUP(C548,TD!$B$32:$F$36,3,0)," ")</f>
        <v>4599</v>
      </c>
      <c r="R548" s="135">
        <f>IFERROR(VLOOKUP(C548,TD!$B$32:$F$36,4,0)," ")</f>
        <v>20240207</v>
      </c>
      <c r="S548" s="52" t="s">
        <v>185</v>
      </c>
      <c r="T548" s="135" t="str">
        <f>IFERROR(VLOOKUP(S548,TD!$J$33:$K$43,2,0)," ")</f>
        <v>Infraestructura física, mantenimiento y dotación (Sedes construidas, mantenidas reforzadas)</v>
      </c>
      <c r="U548" s="137" t="str">
        <f t="shared" si="32"/>
        <v>08-Infraestructura física, mantenimiento y dotación (Sedes construidas, mantenidas reforzadas)</v>
      </c>
      <c r="V548" s="52" t="s">
        <v>238</v>
      </c>
      <c r="W548" s="135" t="str">
        <f>IFERROR(VLOOKUP(V548,TD!$N$33:$O$45,2,0)," ")</f>
        <v>Sedes mantenidas</v>
      </c>
      <c r="X548" s="137" t="str">
        <f t="shared" si="33"/>
        <v>016_Sedes mantenidas</v>
      </c>
      <c r="Y548" s="137" t="str">
        <f t="shared" si="34"/>
        <v>08-Infraestructura física, mantenimiento y dotación (Sedes construidas, mantenidas reforzadas) 016_Sedes mantenidas</v>
      </c>
      <c r="Z548" s="135" t="str">
        <f t="shared" si="35"/>
        <v>O23011745992024020708016</v>
      </c>
      <c r="AA548" s="135" t="str">
        <f>IFERROR(VLOOKUP(Y548,TD!$K$46:$L$64,2,0)," ")</f>
        <v>PM/0131/0108/45990160207</v>
      </c>
      <c r="AB548" s="55" t="s">
        <v>897</v>
      </c>
      <c r="AC548" s="136" t="s">
        <v>204</v>
      </c>
    </row>
    <row r="549" spans="2:29" s="28" customFormat="1" ht="71.5" customHeight="1" x14ac:dyDescent="0.2">
      <c r="B549" s="79">
        <v>20250542</v>
      </c>
      <c r="C549" s="51" t="s">
        <v>208</v>
      </c>
      <c r="D549" s="133" t="s">
        <v>166</v>
      </c>
      <c r="E549" s="52" t="s">
        <v>744</v>
      </c>
      <c r="F549" s="133" t="s">
        <v>883</v>
      </c>
      <c r="G549" s="133" t="s">
        <v>155</v>
      </c>
      <c r="H549" s="100" t="s">
        <v>815</v>
      </c>
      <c r="I549" s="134">
        <v>2</v>
      </c>
      <c r="J549" s="134">
        <v>0</v>
      </c>
      <c r="K549" s="54">
        <v>11</v>
      </c>
      <c r="L549" s="55">
        <v>72600000</v>
      </c>
      <c r="M549" s="133" t="s">
        <v>516</v>
      </c>
      <c r="N549" s="55" t="s">
        <v>816</v>
      </c>
      <c r="O549" s="52" t="s">
        <v>219</v>
      </c>
      <c r="P549" s="135" t="str">
        <f>IFERROR(VLOOKUP(C549,TD!$B$32:$F$36,2,0)," ")</f>
        <v>O230117</v>
      </c>
      <c r="Q549" s="135" t="str">
        <f>IFERROR(VLOOKUP(C549,TD!$B$32:$F$36,3,0)," ")</f>
        <v>4599</v>
      </c>
      <c r="R549" s="135">
        <f>IFERROR(VLOOKUP(C549,TD!$B$32:$F$36,4,0)," ")</f>
        <v>20240207</v>
      </c>
      <c r="S549" s="52" t="s">
        <v>185</v>
      </c>
      <c r="T549" s="135" t="str">
        <f>IFERROR(VLOOKUP(S549,TD!$J$33:$K$43,2,0)," ")</f>
        <v>Infraestructura física, mantenimiento y dotación (Sedes construidas, mantenidas reforzadas)</v>
      </c>
      <c r="U549" s="137" t="str">
        <f t="shared" si="32"/>
        <v>08-Infraestructura física, mantenimiento y dotación (Sedes construidas, mantenidas reforzadas)</v>
      </c>
      <c r="V549" s="52" t="s">
        <v>238</v>
      </c>
      <c r="W549" s="135" t="str">
        <f>IFERROR(VLOOKUP(V549,TD!$N$33:$O$45,2,0)," ")</f>
        <v>Sedes mantenidas</v>
      </c>
      <c r="X549" s="137" t="str">
        <f t="shared" si="33"/>
        <v>016_Sedes mantenidas</v>
      </c>
      <c r="Y549" s="137" t="str">
        <f t="shared" si="34"/>
        <v>08-Infraestructura física, mantenimiento y dotación (Sedes construidas, mantenidas reforzadas) 016_Sedes mantenidas</v>
      </c>
      <c r="Z549" s="135" t="str">
        <f t="shared" si="35"/>
        <v>O23011745992024020708016</v>
      </c>
      <c r="AA549" s="135" t="str">
        <f>IFERROR(VLOOKUP(Y549,TD!$K$46:$L$64,2,0)," ")</f>
        <v>PM/0131/0108/45990160207</v>
      </c>
      <c r="AB549" s="55" t="s">
        <v>897</v>
      </c>
      <c r="AC549" s="136" t="s">
        <v>204</v>
      </c>
    </row>
    <row r="550" spans="2:29" s="28" customFormat="1" ht="71.5" customHeight="1" x14ac:dyDescent="0.2">
      <c r="B550" s="79">
        <v>20250543</v>
      </c>
      <c r="C550" s="51" t="s">
        <v>208</v>
      </c>
      <c r="D550" s="133" t="s">
        <v>166</v>
      </c>
      <c r="E550" s="52" t="s">
        <v>744</v>
      </c>
      <c r="F550" s="133" t="s">
        <v>884</v>
      </c>
      <c r="G550" s="133" t="s">
        <v>156</v>
      </c>
      <c r="H550" s="100" t="s">
        <v>815</v>
      </c>
      <c r="I550" s="134">
        <v>2</v>
      </c>
      <c r="J550" s="134">
        <v>0</v>
      </c>
      <c r="K550" s="54">
        <v>11</v>
      </c>
      <c r="L550" s="55">
        <v>37243800</v>
      </c>
      <c r="M550" s="133" t="s">
        <v>516</v>
      </c>
      <c r="N550" s="55" t="s">
        <v>816</v>
      </c>
      <c r="O550" s="52" t="s">
        <v>219</v>
      </c>
      <c r="P550" s="135" t="str">
        <f>IFERROR(VLOOKUP(C550,TD!$B$32:$F$36,2,0)," ")</f>
        <v>O230117</v>
      </c>
      <c r="Q550" s="135" t="str">
        <f>IFERROR(VLOOKUP(C550,TD!$B$32:$F$36,3,0)," ")</f>
        <v>4599</v>
      </c>
      <c r="R550" s="135">
        <f>IFERROR(VLOOKUP(C550,TD!$B$32:$F$36,4,0)," ")</f>
        <v>20240207</v>
      </c>
      <c r="S550" s="52" t="s">
        <v>185</v>
      </c>
      <c r="T550" s="135" t="str">
        <f>IFERROR(VLOOKUP(S550,TD!$J$33:$K$43,2,0)," ")</f>
        <v>Infraestructura física, mantenimiento y dotación (Sedes construidas, mantenidas reforzadas)</v>
      </c>
      <c r="U550" s="137" t="str">
        <f t="shared" si="32"/>
        <v>08-Infraestructura física, mantenimiento y dotación (Sedes construidas, mantenidas reforzadas)</v>
      </c>
      <c r="V550" s="52" t="s">
        <v>238</v>
      </c>
      <c r="W550" s="135" t="str">
        <f>IFERROR(VLOOKUP(V550,TD!$N$33:$O$45,2,0)," ")</f>
        <v>Sedes mantenidas</v>
      </c>
      <c r="X550" s="137" t="str">
        <f t="shared" si="33"/>
        <v>016_Sedes mantenidas</v>
      </c>
      <c r="Y550" s="137" t="str">
        <f t="shared" si="34"/>
        <v>08-Infraestructura física, mantenimiento y dotación (Sedes construidas, mantenidas reforzadas) 016_Sedes mantenidas</v>
      </c>
      <c r="Z550" s="135" t="str">
        <f t="shared" si="35"/>
        <v>O23011745992024020708016</v>
      </c>
      <c r="AA550" s="135" t="str">
        <f>IFERROR(VLOOKUP(Y550,TD!$K$46:$L$64,2,0)," ")</f>
        <v>PM/0131/0108/45990160207</v>
      </c>
      <c r="AB550" s="55" t="s">
        <v>897</v>
      </c>
      <c r="AC550" s="136" t="s">
        <v>204</v>
      </c>
    </row>
    <row r="551" spans="2:29" s="28" customFormat="1" ht="71.5" customHeight="1" x14ac:dyDescent="0.2">
      <c r="B551" s="79">
        <v>20250544</v>
      </c>
      <c r="C551" s="51" t="s">
        <v>208</v>
      </c>
      <c r="D551" s="133" t="s">
        <v>166</v>
      </c>
      <c r="E551" s="52" t="s">
        <v>744</v>
      </c>
      <c r="F551" s="133" t="s">
        <v>885</v>
      </c>
      <c r="G551" s="133" t="s">
        <v>155</v>
      </c>
      <c r="H551" s="53" t="s">
        <v>815</v>
      </c>
      <c r="I551" s="134">
        <v>2</v>
      </c>
      <c r="J551" s="134">
        <v>0</v>
      </c>
      <c r="K551" s="54">
        <v>11</v>
      </c>
      <c r="L551" s="55">
        <v>67386352</v>
      </c>
      <c r="M551" s="133" t="s">
        <v>516</v>
      </c>
      <c r="N551" s="55" t="s">
        <v>816</v>
      </c>
      <c r="O551" s="52" t="s">
        <v>219</v>
      </c>
      <c r="P551" s="135" t="str">
        <f>IFERROR(VLOOKUP(C551,TD!$B$32:$F$36,2,0)," ")</f>
        <v>O230117</v>
      </c>
      <c r="Q551" s="135" t="str">
        <f>IFERROR(VLOOKUP(C551,TD!$B$32:$F$36,3,0)," ")</f>
        <v>4599</v>
      </c>
      <c r="R551" s="135">
        <f>IFERROR(VLOOKUP(C551,TD!$B$32:$F$36,4,0)," ")</f>
        <v>20240207</v>
      </c>
      <c r="S551" s="52" t="s">
        <v>185</v>
      </c>
      <c r="T551" s="135" t="str">
        <f>IFERROR(VLOOKUP(S551,TD!$J$33:$K$43,2,0)," ")</f>
        <v>Infraestructura física, mantenimiento y dotación (Sedes construidas, mantenidas reforzadas)</v>
      </c>
      <c r="U551" s="137" t="str">
        <f t="shared" si="32"/>
        <v>08-Infraestructura física, mantenimiento y dotación (Sedes construidas, mantenidas reforzadas)</v>
      </c>
      <c r="V551" s="52" t="s">
        <v>238</v>
      </c>
      <c r="W551" s="135" t="str">
        <f>IFERROR(VLOOKUP(V551,TD!$N$33:$O$45,2,0)," ")</f>
        <v>Sedes mantenidas</v>
      </c>
      <c r="X551" s="137" t="str">
        <f t="shared" si="33"/>
        <v>016_Sedes mantenidas</v>
      </c>
      <c r="Y551" s="137" t="str">
        <f t="shared" si="34"/>
        <v>08-Infraestructura física, mantenimiento y dotación (Sedes construidas, mantenidas reforzadas) 016_Sedes mantenidas</v>
      </c>
      <c r="Z551" s="135" t="str">
        <f t="shared" si="35"/>
        <v>O23011745992024020708016</v>
      </c>
      <c r="AA551" s="135" t="str">
        <f>IFERROR(VLOOKUP(Y551,TD!$K$46:$L$64,2,0)," ")</f>
        <v>PM/0131/0108/45990160207</v>
      </c>
      <c r="AB551" s="55" t="s">
        <v>897</v>
      </c>
      <c r="AC551" s="136" t="s">
        <v>204</v>
      </c>
    </row>
    <row r="552" spans="2:29" s="28" customFormat="1" ht="71.5" customHeight="1" x14ac:dyDescent="0.2">
      <c r="B552" s="79">
        <v>20250545</v>
      </c>
      <c r="C552" s="51" t="s">
        <v>208</v>
      </c>
      <c r="D552" s="133" t="s">
        <v>166</v>
      </c>
      <c r="E552" s="52" t="s">
        <v>744</v>
      </c>
      <c r="F552" s="133" t="s">
        <v>886</v>
      </c>
      <c r="G552" s="133" t="s">
        <v>155</v>
      </c>
      <c r="H552" s="53" t="s">
        <v>815</v>
      </c>
      <c r="I552" s="134">
        <v>2</v>
      </c>
      <c r="J552" s="134">
        <v>0</v>
      </c>
      <c r="K552" s="54">
        <v>11</v>
      </c>
      <c r="L552" s="55">
        <v>49066952</v>
      </c>
      <c r="M552" s="133" t="s">
        <v>516</v>
      </c>
      <c r="N552" s="55" t="s">
        <v>816</v>
      </c>
      <c r="O552" s="52" t="s">
        <v>219</v>
      </c>
      <c r="P552" s="135" t="str">
        <f>IFERROR(VLOOKUP(C552,TD!$B$32:$F$36,2,0)," ")</f>
        <v>O230117</v>
      </c>
      <c r="Q552" s="135" t="str">
        <f>IFERROR(VLOOKUP(C552,TD!$B$32:$F$36,3,0)," ")</f>
        <v>4599</v>
      </c>
      <c r="R552" s="135">
        <f>IFERROR(VLOOKUP(C552,TD!$B$32:$F$36,4,0)," ")</f>
        <v>20240207</v>
      </c>
      <c r="S552" s="52" t="s">
        <v>185</v>
      </c>
      <c r="T552" s="135" t="str">
        <f>IFERROR(VLOOKUP(S552,TD!$J$33:$K$43,2,0)," ")</f>
        <v>Infraestructura física, mantenimiento y dotación (Sedes construidas, mantenidas reforzadas)</v>
      </c>
      <c r="U552" s="137" t="str">
        <f t="shared" si="32"/>
        <v>08-Infraestructura física, mantenimiento y dotación (Sedes construidas, mantenidas reforzadas)</v>
      </c>
      <c r="V552" s="52" t="s">
        <v>238</v>
      </c>
      <c r="W552" s="135" t="str">
        <f>IFERROR(VLOOKUP(V552,TD!$N$33:$O$45,2,0)," ")</f>
        <v>Sedes mantenidas</v>
      </c>
      <c r="X552" s="137" t="str">
        <f t="shared" si="33"/>
        <v>016_Sedes mantenidas</v>
      </c>
      <c r="Y552" s="137" t="str">
        <f t="shared" si="34"/>
        <v>08-Infraestructura física, mantenimiento y dotación (Sedes construidas, mantenidas reforzadas) 016_Sedes mantenidas</v>
      </c>
      <c r="Z552" s="135" t="str">
        <f t="shared" si="35"/>
        <v>O23011745992024020708016</v>
      </c>
      <c r="AA552" s="135" t="str">
        <f>IFERROR(VLOOKUP(Y552,TD!$K$46:$L$64,2,0)," ")</f>
        <v>PM/0131/0108/45990160207</v>
      </c>
      <c r="AB552" s="55" t="s">
        <v>897</v>
      </c>
      <c r="AC552" s="136" t="s">
        <v>204</v>
      </c>
    </row>
    <row r="553" spans="2:29" s="28" customFormat="1" ht="71.5" customHeight="1" x14ac:dyDescent="0.2">
      <c r="B553" s="79">
        <v>20250546</v>
      </c>
      <c r="C553" s="51" t="s">
        <v>209</v>
      </c>
      <c r="D553" s="133" t="s">
        <v>166</v>
      </c>
      <c r="E553" s="52" t="s">
        <v>744</v>
      </c>
      <c r="F553" s="133" t="s">
        <v>887</v>
      </c>
      <c r="G553" s="133" t="s">
        <v>155</v>
      </c>
      <c r="H553" s="53" t="s">
        <v>815</v>
      </c>
      <c r="I553" s="134">
        <v>2</v>
      </c>
      <c r="J553" s="134">
        <v>0</v>
      </c>
      <c r="K553" s="54">
        <v>11</v>
      </c>
      <c r="L553" s="55">
        <v>60500000</v>
      </c>
      <c r="M553" s="133" t="s">
        <v>516</v>
      </c>
      <c r="N553" s="55" t="s">
        <v>816</v>
      </c>
      <c r="O553" s="52" t="s">
        <v>227</v>
      </c>
      <c r="P553" s="135" t="str">
        <f>IFERROR(VLOOKUP(C553,TD!$B$32:$F$36,2,0)," ")</f>
        <v>O230117</v>
      </c>
      <c r="Q553" s="135" t="str">
        <f>IFERROR(VLOOKUP(C553,TD!$B$32:$F$36,3,0)," ")</f>
        <v>4503</v>
      </c>
      <c r="R553" s="135">
        <f>IFERROR(VLOOKUP(C553,TD!$B$32:$F$36,4,0)," ")</f>
        <v>20240255</v>
      </c>
      <c r="S553" s="52" t="s">
        <v>185</v>
      </c>
      <c r="T553" s="135" t="str">
        <f>IFERROR(VLOOKUP(S553,TD!$J$33:$K$43,2,0)," ")</f>
        <v>Infraestructura física, mantenimiento y dotación (Sedes construidas, mantenidas reforzadas)</v>
      </c>
      <c r="U553" s="137" t="str">
        <f t="shared" si="32"/>
        <v>08-Infraestructura física, mantenimiento y dotación (Sedes construidas, mantenidas reforzadas)</v>
      </c>
      <c r="V553" s="52" t="s">
        <v>236</v>
      </c>
      <c r="W553" s="135" t="str">
        <f>IFERROR(VLOOKUP(V553,TD!$N$33:$O$45,2,0)," ")</f>
        <v>Estaciones de bomberos adecuadas</v>
      </c>
      <c r="X553" s="137" t="str">
        <f t="shared" si="33"/>
        <v>014_Estaciones de bomberos adecuadas</v>
      </c>
      <c r="Y553" s="137" t="str">
        <f t="shared" si="34"/>
        <v>08-Infraestructura física, mantenimiento y dotación (Sedes construidas, mantenidas reforzadas) 014_Estaciones de bomberos adecuadas</v>
      </c>
      <c r="Z553" s="135" t="str">
        <f t="shared" si="35"/>
        <v>O23011745032024025508014</v>
      </c>
      <c r="AA553" s="135" t="str">
        <f>IFERROR(VLOOKUP(Y553,TD!$K$46:$L$64,2,0)," ")</f>
        <v>PM/0131/0108/45030140255</v>
      </c>
      <c r="AB553" s="55" t="s">
        <v>897</v>
      </c>
      <c r="AC553" s="136" t="s">
        <v>204</v>
      </c>
    </row>
    <row r="554" spans="2:29" s="28" customFormat="1" ht="71.5" customHeight="1" x14ac:dyDescent="0.2">
      <c r="B554" s="79">
        <v>20250547</v>
      </c>
      <c r="C554" s="51" t="s">
        <v>209</v>
      </c>
      <c r="D554" s="133" t="s">
        <v>166</v>
      </c>
      <c r="E554" s="52" t="s">
        <v>744</v>
      </c>
      <c r="F554" s="133" t="s">
        <v>888</v>
      </c>
      <c r="G554" s="133" t="s">
        <v>155</v>
      </c>
      <c r="H554" s="100" t="s">
        <v>815</v>
      </c>
      <c r="I554" s="134">
        <v>2</v>
      </c>
      <c r="J554" s="134">
        <v>0</v>
      </c>
      <c r="K554" s="54">
        <v>11</v>
      </c>
      <c r="L554" s="55">
        <v>72600000</v>
      </c>
      <c r="M554" s="133" t="s">
        <v>516</v>
      </c>
      <c r="N554" s="55" t="s">
        <v>816</v>
      </c>
      <c r="O554" s="52" t="s">
        <v>228</v>
      </c>
      <c r="P554" s="135" t="str">
        <f>IFERROR(VLOOKUP(C554,TD!$B$32:$F$36,2,0)," ")</f>
        <v>O230117</v>
      </c>
      <c r="Q554" s="135" t="str">
        <f>IFERROR(VLOOKUP(C554,TD!$B$32:$F$36,3,0)," ")</f>
        <v>4503</v>
      </c>
      <c r="R554" s="135">
        <f>IFERROR(VLOOKUP(C554,TD!$B$32:$F$36,4,0)," ")</f>
        <v>20240255</v>
      </c>
      <c r="S554" s="52" t="s">
        <v>185</v>
      </c>
      <c r="T554" s="135" t="str">
        <f>IFERROR(VLOOKUP(S554,TD!$J$33:$K$43,2,0)," ")</f>
        <v>Infraestructura física, mantenimiento y dotación (Sedes construidas, mantenidas reforzadas)</v>
      </c>
      <c r="U554" s="137" t="str">
        <f t="shared" si="32"/>
        <v>08-Infraestructura física, mantenimiento y dotación (Sedes construidas, mantenidas reforzadas)</v>
      </c>
      <c r="V554" s="52" t="s">
        <v>237</v>
      </c>
      <c r="W554" s="135" t="str">
        <f>IFERROR(VLOOKUP(V554,TD!$N$33:$O$45,2,0)," ")</f>
        <v>Estaciones de bomberos construidas</v>
      </c>
      <c r="X554" s="137" t="str">
        <f t="shared" si="33"/>
        <v>015_Estaciones de bomberos construidas</v>
      </c>
      <c r="Y554" s="137" t="str">
        <f t="shared" si="34"/>
        <v>08-Infraestructura física, mantenimiento y dotación (Sedes construidas, mantenidas reforzadas) 015_Estaciones de bomberos construidas</v>
      </c>
      <c r="Z554" s="135" t="str">
        <f t="shared" si="35"/>
        <v>O23011745032024025508015</v>
      </c>
      <c r="AA554" s="135" t="str">
        <f>IFERROR(VLOOKUP(Y554,TD!$K$46:$L$64,2,0)," ")</f>
        <v>PM/0131/0108/45030150255</v>
      </c>
      <c r="AB554" s="55" t="s">
        <v>120</v>
      </c>
      <c r="AC554" s="136" t="s">
        <v>204</v>
      </c>
    </row>
    <row r="555" spans="2:29" s="28" customFormat="1" ht="71.5" customHeight="1" x14ac:dyDescent="0.2">
      <c r="B555" s="79">
        <v>20250548</v>
      </c>
      <c r="C555" s="51" t="s">
        <v>209</v>
      </c>
      <c r="D555" s="133" t="s">
        <v>166</v>
      </c>
      <c r="E555" s="52" t="s">
        <v>744</v>
      </c>
      <c r="F555" s="133" t="s">
        <v>889</v>
      </c>
      <c r="G555" s="133" t="s">
        <v>155</v>
      </c>
      <c r="H555" s="100" t="s">
        <v>815</v>
      </c>
      <c r="I555" s="134">
        <v>2</v>
      </c>
      <c r="J555" s="134">
        <v>0</v>
      </c>
      <c r="K555" s="54">
        <v>11</v>
      </c>
      <c r="L555" s="55">
        <v>72600000</v>
      </c>
      <c r="M555" s="133" t="s">
        <v>516</v>
      </c>
      <c r="N555" s="55" t="s">
        <v>816</v>
      </c>
      <c r="O555" s="52" t="s">
        <v>230</v>
      </c>
      <c r="P555" s="135" t="str">
        <f>IFERROR(VLOOKUP(C555,TD!$B$32:$F$36,2,0)," ")</f>
        <v>O230117</v>
      </c>
      <c r="Q555" s="135" t="str">
        <f>IFERROR(VLOOKUP(C555,TD!$B$32:$F$36,3,0)," ")</f>
        <v>4503</v>
      </c>
      <c r="R555" s="135">
        <f>IFERROR(VLOOKUP(C555,TD!$B$32:$F$36,4,0)," ")</f>
        <v>20240255</v>
      </c>
      <c r="S555" s="52" t="s">
        <v>185</v>
      </c>
      <c r="T555" s="135" t="str">
        <f>IFERROR(VLOOKUP(S555,TD!$J$33:$K$43,2,0)," ")</f>
        <v>Infraestructura física, mantenimiento y dotación (Sedes construidas, mantenidas reforzadas)</v>
      </c>
      <c r="U555" s="137" t="str">
        <f t="shared" si="32"/>
        <v>08-Infraestructura física, mantenimiento y dotación (Sedes construidas, mantenidas reforzadas)</v>
      </c>
      <c r="V555" s="52" t="s">
        <v>294</v>
      </c>
      <c r="W555" s="135" t="str">
        <f>IFERROR(VLOOKUP(V555,TD!$N$33:$O$45,2,0)," ")</f>
        <v>Documentos de lineamientos técnicos</v>
      </c>
      <c r="X555" s="137" t="str">
        <f t="shared" si="33"/>
        <v>031__Documentos de lineamientos técnicos</v>
      </c>
      <c r="Y555" s="137" t="str">
        <f t="shared" si="34"/>
        <v>08-Infraestructura física, mantenimiento y dotación (Sedes construidas, mantenidas reforzadas) 031__Documentos de lineamientos técnicos</v>
      </c>
      <c r="Z555" s="135" t="str">
        <f t="shared" si="35"/>
        <v>O23011745032024025508031_</v>
      </c>
      <c r="AA555" s="135" t="str">
        <f>IFERROR(VLOOKUP(Y555,TD!$K$46:$L$64,2,0)," ")</f>
        <v>PM/0131/0108/45030310255</v>
      </c>
      <c r="AB555" s="55" t="s">
        <v>897</v>
      </c>
      <c r="AC555" s="136" t="s">
        <v>204</v>
      </c>
    </row>
    <row r="556" spans="2:29" s="28" customFormat="1" ht="71.5" customHeight="1" x14ac:dyDescent="0.2">
      <c r="B556" s="79">
        <v>20250549</v>
      </c>
      <c r="C556" s="51" t="s">
        <v>209</v>
      </c>
      <c r="D556" s="133" t="s">
        <v>166</v>
      </c>
      <c r="E556" s="52" t="s">
        <v>744</v>
      </c>
      <c r="F556" s="133" t="s">
        <v>890</v>
      </c>
      <c r="G556" s="133" t="s">
        <v>155</v>
      </c>
      <c r="H556" s="100" t="s">
        <v>815</v>
      </c>
      <c r="I556" s="134">
        <v>2</v>
      </c>
      <c r="J556" s="134">
        <v>0</v>
      </c>
      <c r="K556" s="54">
        <v>11</v>
      </c>
      <c r="L556" s="55">
        <v>67386352</v>
      </c>
      <c r="M556" s="133" t="s">
        <v>516</v>
      </c>
      <c r="N556" s="55" t="s">
        <v>816</v>
      </c>
      <c r="O556" s="52" t="s">
        <v>227</v>
      </c>
      <c r="P556" s="135" t="str">
        <f>IFERROR(VLOOKUP(C556,TD!$B$32:$F$36,2,0)," ")</f>
        <v>O230117</v>
      </c>
      <c r="Q556" s="135" t="str">
        <f>IFERROR(VLOOKUP(C556,TD!$B$32:$F$36,3,0)," ")</f>
        <v>4503</v>
      </c>
      <c r="R556" s="135">
        <f>IFERROR(VLOOKUP(C556,TD!$B$32:$F$36,4,0)," ")</f>
        <v>20240255</v>
      </c>
      <c r="S556" s="52" t="s">
        <v>185</v>
      </c>
      <c r="T556" s="135" t="str">
        <f>IFERROR(VLOOKUP(S556,TD!$J$33:$K$43,2,0)," ")</f>
        <v>Infraestructura física, mantenimiento y dotación (Sedes construidas, mantenidas reforzadas)</v>
      </c>
      <c r="U556" s="137" t="str">
        <f t="shared" si="32"/>
        <v>08-Infraestructura física, mantenimiento y dotación (Sedes construidas, mantenidas reforzadas)</v>
      </c>
      <c r="V556" s="52" t="s">
        <v>236</v>
      </c>
      <c r="W556" s="135" t="str">
        <f>IFERROR(VLOOKUP(V556,TD!$N$33:$O$45,2,0)," ")</f>
        <v>Estaciones de bomberos adecuadas</v>
      </c>
      <c r="X556" s="137" t="str">
        <f t="shared" si="33"/>
        <v>014_Estaciones de bomberos adecuadas</v>
      </c>
      <c r="Y556" s="137" t="str">
        <f t="shared" si="34"/>
        <v>08-Infraestructura física, mantenimiento y dotación (Sedes construidas, mantenidas reforzadas) 014_Estaciones de bomberos adecuadas</v>
      </c>
      <c r="Z556" s="135" t="str">
        <f t="shared" si="35"/>
        <v>O23011745032024025508014</v>
      </c>
      <c r="AA556" s="135" t="str">
        <f>IFERROR(VLOOKUP(Y556,TD!$K$46:$L$64,2,0)," ")</f>
        <v>PM/0131/0108/45030140255</v>
      </c>
      <c r="AB556" s="55" t="s">
        <v>897</v>
      </c>
      <c r="AC556" s="136" t="s">
        <v>204</v>
      </c>
    </row>
    <row r="557" spans="2:29" s="28" customFormat="1" ht="71.5" customHeight="1" x14ac:dyDescent="0.2">
      <c r="B557" s="79">
        <v>20250550</v>
      </c>
      <c r="C557" s="51" t="s">
        <v>209</v>
      </c>
      <c r="D557" s="133" t="s">
        <v>166</v>
      </c>
      <c r="E557" s="52" t="s">
        <v>744</v>
      </c>
      <c r="F557" s="133" t="s">
        <v>891</v>
      </c>
      <c r="G557" s="133" t="s">
        <v>155</v>
      </c>
      <c r="H557" s="100" t="s">
        <v>815</v>
      </c>
      <c r="I557" s="134">
        <v>2</v>
      </c>
      <c r="J557" s="134">
        <v>0</v>
      </c>
      <c r="K557" s="54">
        <v>11</v>
      </c>
      <c r="L557" s="55">
        <v>90750000</v>
      </c>
      <c r="M557" s="133" t="s">
        <v>516</v>
      </c>
      <c r="N557" s="55" t="s">
        <v>816</v>
      </c>
      <c r="O557" s="52" t="s">
        <v>227</v>
      </c>
      <c r="P557" s="135" t="str">
        <f>IFERROR(VLOOKUP(C557,TD!$B$32:$F$36,2,0)," ")</f>
        <v>O230117</v>
      </c>
      <c r="Q557" s="135" t="str">
        <f>IFERROR(VLOOKUP(C557,TD!$B$32:$F$36,3,0)," ")</f>
        <v>4503</v>
      </c>
      <c r="R557" s="135">
        <f>IFERROR(VLOOKUP(C557,TD!$B$32:$F$36,4,0)," ")</f>
        <v>20240255</v>
      </c>
      <c r="S557" s="52" t="s">
        <v>185</v>
      </c>
      <c r="T557" s="135" t="str">
        <f>IFERROR(VLOOKUP(S557,TD!$J$33:$K$43,2,0)," ")</f>
        <v>Infraestructura física, mantenimiento y dotación (Sedes construidas, mantenidas reforzadas)</v>
      </c>
      <c r="U557" s="137" t="str">
        <f t="shared" si="32"/>
        <v>08-Infraestructura física, mantenimiento y dotación (Sedes construidas, mantenidas reforzadas)</v>
      </c>
      <c r="V557" s="52" t="s">
        <v>236</v>
      </c>
      <c r="W557" s="135" t="str">
        <f>IFERROR(VLOOKUP(V557,TD!$N$33:$O$45,2,0)," ")</f>
        <v>Estaciones de bomberos adecuadas</v>
      </c>
      <c r="X557" s="137" t="str">
        <f t="shared" si="33"/>
        <v>014_Estaciones de bomberos adecuadas</v>
      </c>
      <c r="Y557" s="137" t="str">
        <f t="shared" si="34"/>
        <v>08-Infraestructura física, mantenimiento y dotación (Sedes construidas, mantenidas reforzadas) 014_Estaciones de bomberos adecuadas</v>
      </c>
      <c r="Z557" s="135" t="str">
        <f t="shared" si="35"/>
        <v>O23011745032024025508014</v>
      </c>
      <c r="AA557" s="135" t="str">
        <f>IFERROR(VLOOKUP(Y557,TD!$K$46:$L$64,2,0)," ")</f>
        <v>PM/0131/0108/45030140255</v>
      </c>
      <c r="AB557" s="55" t="s">
        <v>897</v>
      </c>
      <c r="AC557" s="136" t="s">
        <v>204</v>
      </c>
    </row>
    <row r="558" spans="2:29" s="28" customFormat="1" ht="71.5" customHeight="1" x14ac:dyDescent="0.2">
      <c r="B558" s="79">
        <v>20250551</v>
      </c>
      <c r="C558" s="51" t="s">
        <v>208</v>
      </c>
      <c r="D558" s="133" t="s">
        <v>166</v>
      </c>
      <c r="E558" s="52" t="s">
        <v>744</v>
      </c>
      <c r="F558" s="133" t="s">
        <v>755</v>
      </c>
      <c r="G558" s="133" t="s">
        <v>156</v>
      </c>
      <c r="H558" s="100" t="s">
        <v>815</v>
      </c>
      <c r="I558" s="134">
        <v>2</v>
      </c>
      <c r="J558" s="134">
        <v>0</v>
      </c>
      <c r="K558" s="54">
        <v>11</v>
      </c>
      <c r="L558" s="55">
        <v>33534424</v>
      </c>
      <c r="M558" s="133" t="s">
        <v>516</v>
      </c>
      <c r="N558" s="55" t="s">
        <v>816</v>
      </c>
      <c r="O558" s="52" t="s">
        <v>219</v>
      </c>
      <c r="P558" s="135" t="str">
        <f>IFERROR(VLOOKUP(C558,TD!$B$32:$F$36,2,0)," ")</f>
        <v>O230117</v>
      </c>
      <c r="Q558" s="135" t="str">
        <f>IFERROR(VLOOKUP(C558,TD!$B$32:$F$36,3,0)," ")</f>
        <v>4599</v>
      </c>
      <c r="R558" s="135">
        <f>IFERROR(VLOOKUP(C558,TD!$B$32:$F$36,4,0)," ")</f>
        <v>20240207</v>
      </c>
      <c r="S558" s="52" t="s">
        <v>185</v>
      </c>
      <c r="T558" s="135" t="str">
        <f>IFERROR(VLOOKUP(S558,TD!$J$33:$K$43,2,0)," ")</f>
        <v>Infraestructura física, mantenimiento y dotación (Sedes construidas, mantenidas reforzadas)</v>
      </c>
      <c r="U558" s="137" t="str">
        <f t="shared" si="32"/>
        <v>08-Infraestructura física, mantenimiento y dotación (Sedes construidas, mantenidas reforzadas)</v>
      </c>
      <c r="V558" s="52" t="s">
        <v>238</v>
      </c>
      <c r="W558" s="135" t="str">
        <f>IFERROR(VLOOKUP(V558,TD!$N$33:$O$45,2,0)," ")</f>
        <v>Sedes mantenidas</v>
      </c>
      <c r="X558" s="137" t="str">
        <f t="shared" si="33"/>
        <v>016_Sedes mantenidas</v>
      </c>
      <c r="Y558" s="137" t="str">
        <f t="shared" si="34"/>
        <v>08-Infraestructura física, mantenimiento y dotación (Sedes construidas, mantenidas reforzadas) 016_Sedes mantenidas</v>
      </c>
      <c r="Z558" s="135" t="str">
        <f t="shared" si="35"/>
        <v>O23011745992024020708016</v>
      </c>
      <c r="AA558" s="135" t="str">
        <f>IFERROR(VLOOKUP(Y558,TD!$K$46:$L$64,2,0)," ")</f>
        <v>PM/0131/0108/45990160207</v>
      </c>
      <c r="AB558" s="55" t="s">
        <v>897</v>
      </c>
      <c r="AC558" s="136" t="s">
        <v>204</v>
      </c>
    </row>
    <row r="559" spans="2:29" s="28" customFormat="1" ht="71.5" customHeight="1" x14ac:dyDescent="0.2">
      <c r="B559" s="79">
        <v>20250552</v>
      </c>
      <c r="C559" s="51" t="s">
        <v>208</v>
      </c>
      <c r="D559" s="133" t="s">
        <v>166</v>
      </c>
      <c r="E559" s="52" t="s">
        <v>744</v>
      </c>
      <c r="F559" s="133" t="s">
        <v>755</v>
      </c>
      <c r="G559" s="133" t="s">
        <v>156</v>
      </c>
      <c r="H559" s="100" t="s">
        <v>815</v>
      </c>
      <c r="I559" s="134">
        <v>2</v>
      </c>
      <c r="J559" s="134">
        <v>0</v>
      </c>
      <c r="K559" s="54">
        <v>11</v>
      </c>
      <c r="L559" s="55">
        <v>33534424</v>
      </c>
      <c r="M559" s="133" t="s">
        <v>516</v>
      </c>
      <c r="N559" s="55" t="s">
        <v>816</v>
      </c>
      <c r="O559" s="52" t="s">
        <v>219</v>
      </c>
      <c r="P559" s="135" t="str">
        <f>IFERROR(VLOOKUP(C559,TD!$B$32:$F$36,2,0)," ")</f>
        <v>O230117</v>
      </c>
      <c r="Q559" s="135" t="str">
        <f>IFERROR(VLOOKUP(C559,TD!$B$32:$F$36,3,0)," ")</f>
        <v>4599</v>
      </c>
      <c r="R559" s="135">
        <f>IFERROR(VLOOKUP(C559,TD!$B$32:$F$36,4,0)," ")</f>
        <v>20240207</v>
      </c>
      <c r="S559" s="52" t="s">
        <v>185</v>
      </c>
      <c r="T559" s="135" t="str">
        <f>IFERROR(VLOOKUP(S559,TD!$J$33:$K$43,2,0)," ")</f>
        <v>Infraestructura física, mantenimiento y dotación (Sedes construidas, mantenidas reforzadas)</v>
      </c>
      <c r="U559" s="137" t="str">
        <f t="shared" si="32"/>
        <v>08-Infraestructura física, mantenimiento y dotación (Sedes construidas, mantenidas reforzadas)</v>
      </c>
      <c r="V559" s="52" t="s">
        <v>238</v>
      </c>
      <c r="W559" s="135" t="str">
        <f>IFERROR(VLOOKUP(V559,TD!$N$33:$O$45,2,0)," ")</f>
        <v>Sedes mantenidas</v>
      </c>
      <c r="X559" s="137" t="str">
        <f t="shared" si="33"/>
        <v>016_Sedes mantenidas</v>
      </c>
      <c r="Y559" s="137" t="str">
        <f t="shared" si="34"/>
        <v>08-Infraestructura física, mantenimiento y dotación (Sedes construidas, mantenidas reforzadas) 016_Sedes mantenidas</v>
      </c>
      <c r="Z559" s="135" t="str">
        <f t="shared" si="35"/>
        <v>O23011745992024020708016</v>
      </c>
      <c r="AA559" s="135" t="str">
        <f>IFERROR(VLOOKUP(Y559,TD!$K$46:$L$64,2,0)," ")</f>
        <v>PM/0131/0108/45990160207</v>
      </c>
      <c r="AB559" s="55" t="s">
        <v>897</v>
      </c>
      <c r="AC559" s="136" t="s">
        <v>204</v>
      </c>
    </row>
    <row r="560" spans="2:29" s="28" customFormat="1" ht="71.5" customHeight="1" x14ac:dyDescent="0.2">
      <c r="B560" s="79">
        <v>20250553</v>
      </c>
      <c r="C560" s="51" t="s">
        <v>208</v>
      </c>
      <c r="D560" s="133" t="s">
        <v>166</v>
      </c>
      <c r="E560" s="52" t="s">
        <v>744</v>
      </c>
      <c r="F560" s="133" t="s">
        <v>892</v>
      </c>
      <c r="G560" s="133" t="s">
        <v>156</v>
      </c>
      <c r="H560" s="100" t="s">
        <v>815</v>
      </c>
      <c r="I560" s="134">
        <v>2</v>
      </c>
      <c r="J560" s="134">
        <v>0</v>
      </c>
      <c r="K560" s="54">
        <v>11</v>
      </c>
      <c r="L560" s="55">
        <v>46585000</v>
      </c>
      <c r="M560" s="133" t="s">
        <v>516</v>
      </c>
      <c r="N560" s="55" t="s">
        <v>816</v>
      </c>
      <c r="O560" s="52" t="s">
        <v>218</v>
      </c>
      <c r="P560" s="135" t="str">
        <f>IFERROR(VLOOKUP(C560,TD!$B$32:$F$36,2,0)," ")</f>
        <v>O230117</v>
      </c>
      <c r="Q560" s="135" t="str">
        <f>IFERROR(VLOOKUP(C560,TD!$B$32:$F$36,3,0)," ")</f>
        <v>4599</v>
      </c>
      <c r="R560" s="135">
        <f>IFERROR(VLOOKUP(C560,TD!$B$32:$F$36,4,0)," ")</f>
        <v>20240207</v>
      </c>
      <c r="S560" s="52" t="s">
        <v>185</v>
      </c>
      <c r="T560" s="135" t="str">
        <f>IFERROR(VLOOKUP(S560,TD!$J$33:$K$43,2,0)," ")</f>
        <v>Infraestructura física, mantenimiento y dotación (Sedes construidas, mantenidas reforzadas)</v>
      </c>
      <c r="U560" s="137" t="str">
        <f t="shared" si="32"/>
        <v>08-Infraestructura física, mantenimiento y dotación (Sedes construidas, mantenidas reforzadas)</v>
      </c>
      <c r="V560" s="52" t="s">
        <v>238</v>
      </c>
      <c r="W560" s="135" t="str">
        <f>IFERROR(VLOOKUP(V560,TD!$N$33:$O$45,2,0)," ")</f>
        <v>Sedes mantenidas</v>
      </c>
      <c r="X560" s="137" t="str">
        <f t="shared" si="33"/>
        <v>016_Sedes mantenidas</v>
      </c>
      <c r="Y560" s="137" t="str">
        <f t="shared" si="34"/>
        <v>08-Infraestructura física, mantenimiento y dotación (Sedes construidas, mantenidas reforzadas) 016_Sedes mantenidas</v>
      </c>
      <c r="Z560" s="135" t="str">
        <f t="shared" si="35"/>
        <v>O23011745992024020708016</v>
      </c>
      <c r="AA560" s="135" t="str">
        <f>IFERROR(VLOOKUP(Y560,TD!$K$46:$L$64,2,0)," ")</f>
        <v>PM/0131/0108/45990160207</v>
      </c>
      <c r="AB560" s="55" t="s">
        <v>897</v>
      </c>
      <c r="AC560" s="136" t="s">
        <v>204</v>
      </c>
    </row>
    <row r="561" spans="2:29" s="28" customFormat="1" ht="71.5" customHeight="1" x14ac:dyDescent="0.2">
      <c r="B561" s="79">
        <v>20250554</v>
      </c>
      <c r="C561" s="51" t="s">
        <v>208</v>
      </c>
      <c r="D561" s="133" t="s">
        <v>166</v>
      </c>
      <c r="E561" s="52" t="s">
        <v>744</v>
      </c>
      <c r="F561" s="133" t="s">
        <v>779</v>
      </c>
      <c r="G561" s="133" t="s">
        <v>156</v>
      </c>
      <c r="H561" s="100" t="s">
        <v>815</v>
      </c>
      <c r="I561" s="134">
        <v>2</v>
      </c>
      <c r="J561" s="134">
        <v>0</v>
      </c>
      <c r="K561" s="54">
        <v>11</v>
      </c>
      <c r="L561" s="55">
        <v>33534424</v>
      </c>
      <c r="M561" s="133" t="s">
        <v>516</v>
      </c>
      <c r="N561" s="55" t="s">
        <v>816</v>
      </c>
      <c r="O561" s="52" t="s">
        <v>219</v>
      </c>
      <c r="P561" s="135" t="str">
        <f>IFERROR(VLOOKUP(C561,TD!$B$32:$F$36,2,0)," ")</f>
        <v>O230117</v>
      </c>
      <c r="Q561" s="135" t="str">
        <f>IFERROR(VLOOKUP(C561,TD!$B$32:$F$36,3,0)," ")</f>
        <v>4599</v>
      </c>
      <c r="R561" s="135">
        <f>IFERROR(VLOOKUP(C561,TD!$B$32:$F$36,4,0)," ")</f>
        <v>20240207</v>
      </c>
      <c r="S561" s="52" t="s">
        <v>185</v>
      </c>
      <c r="T561" s="135" t="str">
        <f>IFERROR(VLOOKUP(S561,TD!$J$33:$K$43,2,0)," ")</f>
        <v>Infraestructura física, mantenimiento y dotación (Sedes construidas, mantenidas reforzadas)</v>
      </c>
      <c r="U561" s="137" t="str">
        <f t="shared" si="32"/>
        <v>08-Infraestructura física, mantenimiento y dotación (Sedes construidas, mantenidas reforzadas)</v>
      </c>
      <c r="V561" s="52" t="s">
        <v>238</v>
      </c>
      <c r="W561" s="135" t="str">
        <f>IFERROR(VLOOKUP(V561,TD!$N$33:$O$45,2,0)," ")</f>
        <v>Sedes mantenidas</v>
      </c>
      <c r="X561" s="137" t="str">
        <f t="shared" si="33"/>
        <v>016_Sedes mantenidas</v>
      </c>
      <c r="Y561" s="137" t="str">
        <f t="shared" si="34"/>
        <v>08-Infraestructura física, mantenimiento y dotación (Sedes construidas, mantenidas reforzadas) 016_Sedes mantenidas</v>
      </c>
      <c r="Z561" s="135" t="str">
        <f t="shared" si="35"/>
        <v>O23011745992024020708016</v>
      </c>
      <c r="AA561" s="135" t="str">
        <f>IFERROR(VLOOKUP(Y561,TD!$K$46:$L$64,2,0)," ")</f>
        <v>PM/0131/0108/45990160207</v>
      </c>
      <c r="AB561" s="55" t="s">
        <v>897</v>
      </c>
      <c r="AC561" s="136" t="s">
        <v>204</v>
      </c>
    </row>
    <row r="562" spans="2:29" s="28" customFormat="1" ht="71.5" customHeight="1" x14ac:dyDescent="0.2">
      <c r="B562" s="79">
        <v>20250555</v>
      </c>
      <c r="C562" s="51" t="s">
        <v>208</v>
      </c>
      <c r="D562" s="133" t="s">
        <v>166</v>
      </c>
      <c r="E562" s="52" t="s">
        <v>744</v>
      </c>
      <c r="F562" s="133" t="s">
        <v>779</v>
      </c>
      <c r="G562" s="133" t="s">
        <v>156</v>
      </c>
      <c r="H562" s="100" t="s">
        <v>815</v>
      </c>
      <c r="I562" s="134">
        <v>2</v>
      </c>
      <c r="J562" s="134">
        <v>0</v>
      </c>
      <c r="K562" s="54">
        <v>11</v>
      </c>
      <c r="L562" s="55">
        <v>33534424</v>
      </c>
      <c r="M562" s="133" t="s">
        <v>516</v>
      </c>
      <c r="N562" s="55" t="s">
        <v>816</v>
      </c>
      <c r="O562" s="52" t="s">
        <v>219</v>
      </c>
      <c r="P562" s="135" t="str">
        <f>IFERROR(VLOOKUP(C562,TD!$B$32:$F$36,2,0)," ")</f>
        <v>O230117</v>
      </c>
      <c r="Q562" s="135" t="str">
        <f>IFERROR(VLOOKUP(C562,TD!$B$32:$F$36,3,0)," ")</f>
        <v>4599</v>
      </c>
      <c r="R562" s="135">
        <f>IFERROR(VLOOKUP(C562,TD!$B$32:$F$36,4,0)," ")</f>
        <v>20240207</v>
      </c>
      <c r="S562" s="52" t="s">
        <v>185</v>
      </c>
      <c r="T562" s="135" t="str">
        <f>IFERROR(VLOOKUP(S562,TD!$J$33:$K$43,2,0)," ")</f>
        <v>Infraestructura física, mantenimiento y dotación (Sedes construidas, mantenidas reforzadas)</v>
      </c>
      <c r="U562" s="137" t="str">
        <f t="shared" si="32"/>
        <v>08-Infraestructura física, mantenimiento y dotación (Sedes construidas, mantenidas reforzadas)</v>
      </c>
      <c r="V562" s="52" t="s">
        <v>238</v>
      </c>
      <c r="W562" s="135" t="str">
        <f>IFERROR(VLOOKUP(V562,TD!$N$33:$O$45,2,0)," ")</f>
        <v>Sedes mantenidas</v>
      </c>
      <c r="X562" s="137" t="str">
        <f t="shared" si="33"/>
        <v>016_Sedes mantenidas</v>
      </c>
      <c r="Y562" s="137" t="str">
        <f t="shared" si="34"/>
        <v>08-Infraestructura física, mantenimiento y dotación (Sedes construidas, mantenidas reforzadas) 016_Sedes mantenidas</v>
      </c>
      <c r="Z562" s="135" t="str">
        <f t="shared" si="35"/>
        <v>O23011745992024020708016</v>
      </c>
      <c r="AA562" s="135" t="str">
        <f>IFERROR(VLOOKUP(Y562,TD!$K$46:$L$64,2,0)," ")</f>
        <v>PM/0131/0108/45990160207</v>
      </c>
      <c r="AB562" s="55" t="s">
        <v>897</v>
      </c>
      <c r="AC562" s="136" t="s">
        <v>204</v>
      </c>
    </row>
    <row r="563" spans="2:29" s="28" customFormat="1" ht="71.5" customHeight="1" x14ac:dyDescent="0.2">
      <c r="B563" s="79">
        <v>20250556</v>
      </c>
      <c r="C563" s="51" t="s">
        <v>208</v>
      </c>
      <c r="D563" s="133" t="s">
        <v>166</v>
      </c>
      <c r="E563" s="52" t="s">
        <v>744</v>
      </c>
      <c r="F563" s="133" t="s">
        <v>893</v>
      </c>
      <c r="G563" s="133" t="s">
        <v>156</v>
      </c>
      <c r="H563" s="100" t="s">
        <v>815</v>
      </c>
      <c r="I563" s="134">
        <v>2</v>
      </c>
      <c r="J563" s="134">
        <v>0</v>
      </c>
      <c r="K563" s="54">
        <v>11</v>
      </c>
      <c r="L563" s="55">
        <v>33534424</v>
      </c>
      <c r="M563" s="133" t="s">
        <v>516</v>
      </c>
      <c r="N563" s="55" t="s">
        <v>816</v>
      </c>
      <c r="O563" s="52" t="s">
        <v>219</v>
      </c>
      <c r="P563" s="135" t="str">
        <f>IFERROR(VLOOKUP(C563,TD!$B$32:$F$36,2,0)," ")</f>
        <v>O230117</v>
      </c>
      <c r="Q563" s="135" t="str">
        <f>IFERROR(VLOOKUP(C563,TD!$B$32:$F$36,3,0)," ")</f>
        <v>4599</v>
      </c>
      <c r="R563" s="135">
        <f>IFERROR(VLOOKUP(C563,TD!$B$32:$F$36,4,0)," ")</f>
        <v>20240207</v>
      </c>
      <c r="S563" s="52" t="s">
        <v>185</v>
      </c>
      <c r="T563" s="135" t="str">
        <f>IFERROR(VLOOKUP(S563,TD!$J$33:$K$43,2,0)," ")</f>
        <v>Infraestructura física, mantenimiento y dotación (Sedes construidas, mantenidas reforzadas)</v>
      </c>
      <c r="U563" s="137" t="str">
        <f t="shared" si="32"/>
        <v>08-Infraestructura física, mantenimiento y dotación (Sedes construidas, mantenidas reforzadas)</v>
      </c>
      <c r="V563" s="52" t="s">
        <v>238</v>
      </c>
      <c r="W563" s="135" t="str">
        <f>IFERROR(VLOOKUP(V563,TD!$N$33:$O$45,2,0)," ")</f>
        <v>Sedes mantenidas</v>
      </c>
      <c r="X563" s="137" t="str">
        <f t="shared" si="33"/>
        <v>016_Sedes mantenidas</v>
      </c>
      <c r="Y563" s="137" t="str">
        <f t="shared" si="34"/>
        <v>08-Infraestructura física, mantenimiento y dotación (Sedes construidas, mantenidas reforzadas) 016_Sedes mantenidas</v>
      </c>
      <c r="Z563" s="135" t="str">
        <f t="shared" si="35"/>
        <v>O23011745992024020708016</v>
      </c>
      <c r="AA563" s="135" t="str">
        <f>IFERROR(VLOOKUP(Y563,TD!$K$46:$L$64,2,0)," ")</f>
        <v>PM/0131/0108/45990160207</v>
      </c>
      <c r="AB563" s="55" t="s">
        <v>897</v>
      </c>
      <c r="AC563" s="136" t="s">
        <v>204</v>
      </c>
    </row>
    <row r="564" spans="2:29" s="28" customFormat="1" ht="71.5" customHeight="1" x14ac:dyDescent="0.2">
      <c r="B564" s="79">
        <v>20250557</v>
      </c>
      <c r="C564" s="51" t="s">
        <v>208</v>
      </c>
      <c r="D564" s="133" t="s">
        <v>166</v>
      </c>
      <c r="E564" s="52" t="s">
        <v>744</v>
      </c>
      <c r="F564" s="133" t="s">
        <v>894</v>
      </c>
      <c r="G564" s="133" t="s">
        <v>156</v>
      </c>
      <c r="H564" s="100" t="s">
        <v>815</v>
      </c>
      <c r="I564" s="134">
        <v>2</v>
      </c>
      <c r="J564" s="134">
        <v>0</v>
      </c>
      <c r="K564" s="54">
        <v>11</v>
      </c>
      <c r="L564" s="55">
        <v>45853192</v>
      </c>
      <c r="M564" s="133" t="s">
        <v>516</v>
      </c>
      <c r="N564" s="55" t="s">
        <v>816</v>
      </c>
      <c r="O564" s="52" t="s">
        <v>219</v>
      </c>
      <c r="P564" s="135" t="str">
        <f>IFERROR(VLOOKUP(C564,TD!$B$32:$F$36,2,0)," ")</f>
        <v>O230117</v>
      </c>
      <c r="Q564" s="135" t="str">
        <f>IFERROR(VLOOKUP(C564,TD!$B$32:$F$36,3,0)," ")</f>
        <v>4599</v>
      </c>
      <c r="R564" s="135">
        <f>IFERROR(VLOOKUP(C564,TD!$B$32:$F$36,4,0)," ")</f>
        <v>20240207</v>
      </c>
      <c r="S564" s="52" t="s">
        <v>185</v>
      </c>
      <c r="T564" s="135" t="str">
        <f>IFERROR(VLOOKUP(S564,TD!$J$33:$K$43,2,0)," ")</f>
        <v>Infraestructura física, mantenimiento y dotación (Sedes construidas, mantenidas reforzadas)</v>
      </c>
      <c r="U564" s="137" t="str">
        <f t="shared" si="32"/>
        <v>08-Infraestructura física, mantenimiento y dotación (Sedes construidas, mantenidas reforzadas)</v>
      </c>
      <c r="V564" s="52" t="s">
        <v>238</v>
      </c>
      <c r="W564" s="135" t="str">
        <f>IFERROR(VLOOKUP(V564,TD!$N$33:$O$45,2,0)," ")</f>
        <v>Sedes mantenidas</v>
      </c>
      <c r="X564" s="137" t="str">
        <f t="shared" si="33"/>
        <v>016_Sedes mantenidas</v>
      </c>
      <c r="Y564" s="137" t="str">
        <f t="shared" si="34"/>
        <v>08-Infraestructura física, mantenimiento y dotación (Sedes construidas, mantenidas reforzadas) 016_Sedes mantenidas</v>
      </c>
      <c r="Z564" s="135" t="str">
        <f t="shared" si="35"/>
        <v>O23011745992024020708016</v>
      </c>
      <c r="AA564" s="135" t="str">
        <f>IFERROR(VLOOKUP(Y564,TD!$K$46:$L$64,2,0)," ")</f>
        <v>PM/0131/0108/45990160207</v>
      </c>
      <c r="AB564" s="55" t="s">
        <v>897</v>
      </c>
      <c r="AC564" s="136" t="s">
        <v>204</v>
      </c>
    </row>
    <row r="565" spans="2:29" s="28" customFormat="1" ht="71.5" customHeight="1" x14ac:dyDescent="0.2">
      <c r="B565" s="79">
        <v>20250558</v>
      </c>
      <c r="C565" s="51" t="s">
        <v>346</v>
      </c>
      <c r="D565" s="133" t="s">
        <v>166</v>
      </c>
      <c r="E565" s="52" t="s">
        <v>744</v>
      </c>
      <c r="F565" s="133" t="s">
        <v>871</v>
      </c>
      <c r="G565" s="133" t="s">
        <v>96</v>
      </c>
      <c r="H565" s="100" t="s">
        <v>844</v>
      </c>
      <c r="I565" s="134">
        <v>2</v>
      </c>
      <c r="J565" s="134">
        <v>0</v>
      </c>
      <c r="K565" s="54">
        <v>2</v>
      </c>
      <c r="L565" s="55">
        <v>240000000</v>
      </c>
      <c r="M565" s="133" t="s">
        <v>172</v>
      </c>
      <c r="N565" s="55" t="s">
        <v>85</v>
      </c>
      <c r="O565" s="52" t="s">
        <v>347</v>
      </c>
      <c r="P565" s="135" t="str">
        <f>IFERROR(VLOOKUP(C565,TD!$B$32:$F$36,2,0)," ")</f>
        <v>NA</v>
      </c>
      <c r="Q565" s="135" t="str">
        <f>IFERROR(VLOOKUP(C565,TD!$B$32:$F$36,3,0)," ")</f>
        <v>NA</v>
      </c>
      <c r="R565" s="135" t="str">
        <f>IFERROR(VLOOKUP(C565,TD!$B$32:$F$36,4,0)," ")</f>
        <v>NA</v>
      </c>
      <c r="S565" s="52" t="s">
        <v>417</v>
      </c>
      <c r="T565" s="135" t="str">
        <f>IFERROR(VLOOKUP(S565,TD!$J$33:$K$43,2,0)," ")</f>
        <v>N/A</v>
      </c>
      <c r="U565" s="137" t="str">
        <f t="shared" si="32"/>
        <v>N/A-N/A</v>
      </c>
      <c r="V565" s="52" t="s">
        <v>417</v>
      </c>
      <c r="W565" s="135" t="str">
        <f>IFERROR(VLOOKUP(V565,TD!$N$33:$O$45,2,0)," ")</f>
        <v>N/A</v>
      </c>
      <c r="X565" s="137" t="str">
        <f t="shared" si="33"/>
        <v>N/A_N/A</v>
      </c>
      <c r="Y565" s="137" t="str">
        <f t="shared" si="34"/>
        <v>N/A-N/A N/A_N/A</v>
      </c>
      <c r="Z565" s="135" t="str">
        <f t="shared" si="35"/>
        <v>NANANAN/AN/A</v>
      </c>
      <c r="AA565" s="135" t="str">
        <f>IFERROR(VLOOKUP(Y565,TD!$K$46:$L$64,2,0)," ")</f>
        <v>N/A</v>
      </c>
      <c r="AB565" s="55" t="s">
        <v>900</v>
      </c>
      <c r="AC565" s="136" t="s">
        <v>204</v>
      </c>
    </row>
    <row r="566" spans="2:29" s="28" customFormat="1" ht="71.5" customHeight="1" x14ac:dyDescent="0.2">
      <c r="B566" s="79">
        <v>20250559</v>
      </c>
      <c r="C566" s="51" t="s">
        <v>346</v>
      </c>
      <c r="D566" s="133" t="s">
        <v>162</v>
      </c>
      <c r="E566" s="52" t="s">
        <v>355</v>
      </c>
      <c r="F566" s="133" t="s">
        <v>902</v>
      </c>
      <c r="G566" s="133" t="s">
        <v>157</v>
      </c>
      <c r="H566" s="100" t="s">
        <v>906</v>
      </c>
      <c r="I566" s="134">
        <v>5</v>
      </c>
      <c r="J566" s="134">
        <v>8</v>
      </c>
      <c r="K566" s="54">
        <v>0</v>
      </c>
      <c r="L566" s="55">
        <v>262870000</v>
      </c>
      <c r="M566" s="133" t="s">
        <v>172</v>
      </c>
      <c r="N566" s="55" t="s">
        <v>95</v>
      </c>
      <c r="O566" s="52" t="s">
        <v>347</v>
      </c>
      <c r="P566" s="135" t="str">
        <f>IFERROR(VLOOKUP(C566,TD!$B$32:$F$36,2,0)," ")</f>
        <v>NA</v>
      </c>
      <c r="Q566" s="135" t="str">
        <f>IFERROR(VLOOKUP(C566,TD!$B$32:$F$36,3,0)," ")</f>
        <v>NA</v>
      </c>
      <c r="R566" s="135" t="str">
        <f>IFERROR(VLOOKUP(C566,TD!$B$32:$F$36,4,0)," ")</f>
        <v>NA</v>
      </c>
      <c r="S566" s="52" t="s">
        <v>417</v>
      </c>
      <c r="T566" s="135" t="str">
        <f>IFERROR(VLOOKUP(S566,TD!$J$33:$K$43,2,0)," ")</f>
        <v>N/A</v>
      </c>
      <c r="U566" s="137" t="str">
        <f t="shared" si="32"/>
        <v>N/A-N/A</v>
      </c>
      <c r="V566" s="52" t="s">
        <v>417</v>
      </c>
      <c r="W566" s="135" t="str">
        <f>IFERROR(VLOOKUP(V566,TD!$N$33:$O$45,2,0)," ")</f>
        <v>N/A</v>
      </c>
      <c r="X566" s="137" t="str">
        <f t="shared" si="33"/>
        <v>N/A_N/A</v>
      </c>
      <c r="Y566" s="137" t="str">
        <f t="shared" si="34"/>
        <v>N/A-N/A N/A_N/A</v>
      </c>
      <c r="Z566" s="135" t="str">
        <f t="shared" si="35"/>
        <v>NANANAN/AN/A</v>
      </c>
      <c r="AA566" s="135" t="str">
        <f>IFERROR(VLOOKUP(Y566,TD!$K$46:$L$64,2,0)," ")</f>
        <v>N/A</v>
      </c>
      <c r="AB566" s="55" t="s">
        <v>481</v>
      </c>
      <c r="AC566" s="136" t="s">
        <v>204</v>
      </c>
    </row>
    <row r="567" spans="2:29" s="28" customFormat="1" ht="71.5" customHeight="1" x14ac:dyDescent="0.2">
      <c r="B567" s="79">
        <v>20250560</v>
      </c>
      <c r="C567" s="51" t="s">
        <v>346</v>
      </c>
      <c r="D567" s="133" t="s">
        <v>162</v>
      </c>
      <c r="E567" s="52" t="s">
        <v>355</v>
      </c>
      <c r="F567" s="133" t="s">
        <v>903</v>
      </c>
      <c r="G567" s="133" t="s">
        <v>154</v>
      </c>
      <c r="H567" s="100">
        <v>81112100</v>
      </c>
      <c r="I567" s="134">
        <v>3</v>
      </c>
      <c r="J567" s="134">
        <v>11</v>
      </c>
      <c r="K567" s="54">
        <v>0</v>
      </c>
      <c r="L567" s="55">
        <v>350000000</v>
      </c>
      <c r="M567" s="133" t="s">
        <v>172</v>
      </c>
      <c r="N567" s="55" t="s">
        <v>113</v>
      </c>
      <c r="O567" s="52" t="s">
        <v>347</v>
      </c>
      <c r="P567" s="135" t="str">
        <f>IFERROR(VLOOKUP(C567,TD!$B$32:$F$36,2,0)," ")</f>
        <v>NA</v>
      </c>
      <c r="Q567" s="135" t="str">
        <f>IFERROR(VLOOKUP(C567,TD!$B$32:$F$36,3,0)," ")</f>
        <v>NA</v>
      </c>
      <c r="R567" s="135" t="str">
        <f>IFERROR(VLOOKUP(C567,TD!$B$32:$F$36,4,0)," ")</f>
        <v>NA</v>
      </c>
      <c r="S567" s="52" t="s">
        <v>417</v>
      </c>
      <c r="T567" s="135" t="str">
        <f>IFERROR(VLOOKUP(S567,TD!$J$33:$K$43,2,0)," ")</f>
        <v>N/A</v>
      </c>
      <c r="U567" s="137" t="str">
        <f t="shared" si="32"/>
        <v>N/A-N/A</v>
      </c>
      <c r="V567" s="52" t="s">
        <v>417</v>
      </c>
      <c r="W567" s="135" t="str">
        <f>IFERROR(VLOOKUP(V567,TD!$N$33:$O$45,2,0)," ")</f>
        <v>N/A</v>
      </c>
      <c r="X567" s="137" t="str">
        <f t="shared" si="33"/>
        <v>N/A_N/A</v>
      </c>
      <c r="Y567" s="137" t="str">
        <f t="shared" si="34"/>
        <v>N/A-N/A N/A_N/A</v>
      </c>
      <c r="Z567" s="135" t="str">
        <f t="shared" si="35"/>
        <v>NANANAN/AN/A</v>
      </c>
      <c r="AA567" s="135" t="str">
        <f>IFERROR(VLOOKUP(Y567,TD!$K$46:$L$64,2,0)," ")</f>
        <v>N/A</v>
      </c>
      <c r="AB567" s="55" t="s">
        <v>482</v>
      </c>
      <c r="AC567" s="136" t="s">
        <v>204</v>
      </c>
    </row>
    <row r="568" spans="2:29" s="28" customFormat="1" ht="71.5" customHeight="1" x14ac:dyDescent="0.2">
      <c r="B568" s="79">
        <v>20250561</v>
      </c>
      <c r="C568" s="51" t="s">
        <v>346</v>
      </c>
      <c r="D568" s="133" t="s">
        <v>162</v>
      </c>
      <c r="E568" s="52" t="s">
        <v>355</v>
      </c>
      <c r="F568" s="133" t="s">
        <v>904</v>
      </c>
      <c r="G568" s="133" t="s">
        <v>149</v>
      </c>
      <c r="H568" s="100" t="s">
        <v>907</v>
      </c>
      <c r="I568" s="134">
        <v>11</v>
      </c>
      <c r="J568" s="134">
        <v>12</v>
      </c>
      <c r="K568" s="54">
        <v>0</v>
      </c>
      <c r="L568" s="55">
        <v>73000000</v>
      </c>
      <c r="M568" s="133" t="s">
        <v>172</v>
      </c>
      <c r="N568" s="55" t="s">
        <v>123</v>
      </c>
      <c r="O568" s="52" t="s">
        <v>347</v>
      </c>
      <c r="P568" s="135" t="str">
        <f>IFERROR(VLOOKUP(C568,TD!$B$32:$F$36,2,0)," ")</f>
        <v>NA</v>
      </c>
      <c r="Q568" s="135" t="str">
        <f>IFERROR(VLOOKUP(C568,TD!$B$32:$F$36,3,0)," ")</f>
        <v>NA</v>
      </c>
      <c r="R568" s="135" t="str">
        <f>IFERROR(VLOOKUP(C568,TD!$B$32:$F$36,4,0)," ")</f>
        <v>NA</v>
      </c>
      <c r="S568" s="52" t="s">
        <v>417</v>
      </c>
      <c r="T568" s="135" t="str">
        <f>IFERROR(VLOOKUP(S568,TD!$J$33:$K$43,2,0)," ")</f>
        <v>N/A</v>
      </c>
      <c r="U568" s="137" t="str">
        <f t="shared" si="32"/>
        <v>N/A-N/A</v>
      </c>
      <c r="V568" s="52" t="s">
        <v>417</v>
      </c>
      <c r="W568" s="135" t="str">
        <f>IFERROR(VLOOKUP(V568,TD!$N$33:$O$45,2,0)," ")</f>
        <v>N/A</v>
      </c>
      <c r="X568" s="137" t="str">
        <f t="shared" si="33"/>
        <v>N/A_N/A</v>
      </c>
      <c r="Y568" s="137" t="str">
        <f t="shared" si="34"/>
        <v>N/A-N/A N/A_N/A</v>
      </c>
      <c r="Z568" s="135" t="str">
        <f t="shared" si="35"/>
        <v>NANANAN/AN/A</v>
      </c>
      <c r="AA568" s="135" t="str">
        <f>IFERROR(VLOOKUP(Y568,TD!$K$46:$L$64,2,0)," ")</f>
        <v>N/A</v>
      </c>
      <c r="AB568" s="55" t="s">
        <v>483</v>
      </c>
      <c r="AC568" s="136" t="s">
        <v>204</v>
      </c>
    </row>
    <row r="569" spans="2:29" s="28" customFormat="1" ht="71.5" customHeight="1" x14ac:dyDescent="0.2">
      <c r="B569" s="79">
        <v>20250562</v>
      </c>
      <c r="C569" s="51" t="s">
        <v>346</v>
      </c>
      <c r="D569" s="133" t="s">
        <v>162</v>
      </c>
      <c r="E569" s="52" t="s">
        <v>355</v>
      </c>
      <c r="F569" s="133" t="s">
        <v>905</v>
      </c>
      <c r="G569" s="133" t="s">
        <v>158</v>
      </c>
      <c r="H569" s="100" t="s">
        <v>908</v>
      </c>
      <c r="I569" s="134">
        <v>11</v>
      </c>
      <c r="J569" s="134">
        <v>12</v>
      </c>
      <c r="K569" s="54">
        <v>0</v>
      </c>
      <c r="L569" s="55">
        <v>73000000</v>
      </c>
      <c r="M569" s="133" t="s">
        <v>172</v>
      </c>
      <c r="N569" s="55" t="s">
        <v>100</v>
      </c>
      <c r="O569" s="52" t="s">
        <v>347</v>
      </c>
      <c r="P569" s="135" t="str">
        <f>IFERROR(VLOOKUP(C569,TD!$B$32:$F$36,2,0)," ")</f>
        <v>NA</v>
      </c>
      <c r="Q569" s="135" t="str">
        <f>IFERROR(VLOOKUP(C569,TD!$B$32:$F$36,3,0)," ")</f>
        <v>NA</v>
      </c>
      <c r="R569" s="135" t="str">
        <f>IFERROR(VLOOKUP(C569,TD!$B$32:$F$36,4,0)," ")</f>
        <v>NA</v>
      </c>
      <c r="S569" s="52" t="s">
        <v>417</v>
      </c>
      <c r="T569" s="135" t="str">
        <f>IFERROR(VLOOKUP(S569,TD!$J$33:$K$43,2,0)," ")</f>
        <v>N/A</v>
      </c>
      <c r="U569" s="137" t="str">
        <f t="shared" si="32"/>
        <v>N/A-N/A</v>
      </c>
      <c r="V569" s="52" t="s">
        <v>417</v>
      </c>
      <c r="W569" s="135" t="str">
        <f>IFERROR(VLOOKUP(V569,TD!$N$33:$O$45,2,0)," ")</f>
        <v>N/A</v>
      </c>
      <c r="X569" s="137" t="str">
        <f t="shared" si="33"/>
        <v>N/A_N/A</v>
      </c>
      <c r="Y569" s="137" t="str">
        <f t="shared" si="34"/>
        <v>N/A-N/A N/A_N/A</v>
      </c>
      <c r="Z569" s="135" t="str">
        <f t="shared" si="35"/>
        <v>NANANAN/AN/A</v>
      </c>
      <c r="AA569" s="135" t="str">
        <f>IFERROR(VLOOKUP(Y569,TD!$K$46:$L$64,2,0)," ")</f>
        <v>N/A</v>
      </c>
      <c r="AB569" s="55" t="s">
        <v>482</v>
      </c>
      <c r="AC569" s="136" t="s">
        <v>204</v>
      </c>
    </row>
    <row r="570" spans="2:29" s="28" customFormat="1" ht="15" x14ac:dyDescent="0.2">
      <c r="B570" s="79"/>
      <c r="C570" s="51"/>
      <c r="D570" s="133"/>
      <c r="E570" s="52"/>
      <c r="F570" s="133"/>
      <c r="G570" s="133"/>
      <c r="H570" s="100"/>
      <c r="I570" s="134"/>
      <c r="J570" s="134"/>
      <c r="K570" s="54"/>
      <c r="L570" s="55"/>
      <c r="M570" s="133"/>
      <c r="N570" s="55"/>
      <c r="O570" s="52"/>
      <c r="P570" s="135" t="str">
        <f>IFERROR(VLOOKUP(C570,TD!$B$32:$F$36,2,0)," ")</f>
        <v xml:space="preserve"> </v>
      </c>
      <c r="Q570" s="135" t="str">
        <f>IFERROR(VLOOKUP(C570,TD!$B$32:$F$36,3,0)," ")</f>
        <v xml:space="preserve"> </v>
      </c>
      <c r="R570" s="135" t="str">
        <f>IFERROR(VLOOKUP(C570,TD!$B$32:$F$36,4,0)," ")</f>
        <v xml:space="preserve"> </v>
      </c>
      <c r="S570" s="52"/>
      <c r="T570" s="135" t="str">
        <f>IFERROR(VLOOKUP(S570,TD!$J$33:$K$43,2,0)," ")</f>
        <v xml:space="preserve"> </v>
      </c>
      <c r="U570" s="137" t="str">
        <f t="shared" si="32"/>
        <v xml:space="preserve">- </v>
      </c>
      <c r="V570" s="52"/>
      <c r="W570" s="135" t="str">
        <f>IFERROR(VLOOKUP(V570,TD!$N$33:$O$45,2,0)," ")</f>
        <v xml:space="preserve"> </v>
      </c>
      <c r="X570" s="137" t="str">
        <f t="shared" si="33"/>
        <v xml:space="preserve">_ </v>
      </c>
      <c r="Y570" s="137" t="str">
        <f t="shared" si="34"/>
        <v xml:space="preserve">-  _ </v>
      </c>
      <c r="Z570" s="135" t="str">
        <f t="shared" si="35"/>
        <v xml:space="preserve">   </v>
      </c>
      <c r="AA570" s="135" t="str">
        <f>IFERROR(VLOOKUP(Y570,TD!$K$46:$L$64,2,0)," ")</f>
        <v xml:space="preserve"> </v>
      </c>
      <c r="AB570" s="55"/>
      <c r="AC570" s="136"/>
    </row>
    <row r="571" spans="2:29" s="28" customFormat="1" ht="15" x14ac:dyDescent="0.2">
      <c r="B571" s="79"/>
      <c r="C571" s="51"/>
      <c r="D571" s="133"/>
      <c r="E571" s="52"/>
      <c r="F571" s="133"/>
      <c r="G571" s="133"/>
      <c r="H571" s="100"/>
      <c r="I571" s="134"/>
      <c r="J571" s="134"/>
      <c r="K571" s="54"/>
      <c r="L571" s="55"/>
      <c r="M571" s="133"/>
      <c r="N571" s="55"/>
      <c r="O571" s="52"/>
      <c r="P571" s="135" t="str">
        <f>IFERROR(VLOOKUP(C571,TD!$B$32:$F$36,2,0)," ")</f>
        <v xml:space="preserve"> </v>
      </c>
      <c r="Q571" s="135" t="str">
        <f>IFERROR(VLOOKUP(C571,TD!$B$32:$F$36,3,0)," ")</f>
        <v xml:space="preserve"> </v>
      </c>
      <c r="R571" s="135" t="str">
        <f>IFERROR(VLOOKUP(C571,TD!$B$32:$F$36,4,0)," ")</f>
        <v xml:space="preserve"> </v>
      </c>
      <c r="S571" s="52"/>
      <c r="T571" s="135" t="str">
        <f>IFERROR(VLOOKUP(S571,TD!$J$33:$K$43,2,0)," ")</f>
        <v xml:space="preserve"> </v>
      </c>
      <c r="U571" s="137" t="str">
        <f t="shared" si="32"/>
        <v xml:space="preserve">- </v>
      </c>
      <c r="V571" s="52"/>
      <c r="W571" s="135" t="str">
        <f>IFERROR(VLOOKUP(V571,TD!$N$33:$O$45,2,0)," ")</f>
        <v xml:space="preserve"> </v>
      </c>
      <c r="X571" s="137" t="str">
        <f t="shared" si="33"/>
        <v xml:space="preserve">_ </v>
      </c>
      <c r="Y571" s="137" t="str">
        <f t="shared" si="34"/>
        <v xml:space="preserve">-  _ </v>
      </c>
      <c r="Z571" s="135" t="str">
        <f t="shared" si="35"/>
        <v xml:space="preserve">   </v>
      </c>
      <c r="AA571" s="135" t="str">
        <f>IFERROR(VLOOKUP(Y571,TD!$K$46:$L$64,2,0)," ")</f>
        <v xml:space="preserve"> </v>
      </c>
      <c r="AB571" s="55"/>
      <c r="AC571" s="136"/>
    </row>
    <row r="572" spans="2:29" s="28" customFormat="1" ht="15" x14ac:dyDescent="0.2">
      <c r="B572" s="79"/>
      <c r="C572" s="51"/>
      <c r="D572" s="133"/>
      <c r="E572" s="52"/>
      <c r="F572" s="133"/>
      <c r="G572" s="133"/>
      <c r="H572" s="100"/>
      <c r="I572" s="134"/>
      <c r="J572" s="134"/>
      <c r="K572" s="54"/>
      <c r="L572" s="55"/>
      <c r="M572" s="133"/>
      <c r="N572" s="55"/>
      <c r="O572" s="52"/>
      <c r="P572" s="135" t="str">
        <f>IFERROR(VLOOKUP(C572,TD!$B$32:$F$36,2,0)," ")</f>
        <v xml:space="preserve"> </v>
      </c>
      <c r="Q572" s="135" t="str">
        <f>IFERROR(VLOOKUP(C572,TD!$B$32:$F$36,3,0)," ")</f>
        <v xml:space="preserve"> </v>
      </c>
      <c r="R572" s="135" t="str">
        <f>IFERROR(VLOOKUP(C572,TD!$B$32:$F$36,4,0)," ")</f>
        <v xml:space="preserve"> </v>
      </c>
      <c r="S572" s="52"/>
      <c r="T572" s="135" t="str">
        <f>IFERROR(VLOOKUP(S572,TD!$J$33:$K$43,2,0)," ")</f>
        <v xml:space="preserve"> </v>
      </c>
      <c r="U572" s="137" t="str">
        <f t="shared" si="32"/>
        <v xml:space="preserve">- </v>
      </c>
      <c r="V572" s="52"/>
      <c r="W572" s="135" t="str">
        <f>IFERROR(VLOOKUP(V572,TD!$N$33:$O$45,2,0)," ")</f>
        <v xml:space="preserve"> </v>
      </c>
      <c r="X572" s="137" t="str">
        <f t="shared" si="33"/>
        <v xml:space="preserve">_ </v>
      </c>
      <c r="Y572" s="137" t="str">
        <f t="shared" si="34"/>
        <v xml:space="preserve">-  _ </v>
      </c>
      <c r="Z572" s="135" t="str">
        <f t="shared" si="35"/>
        <v xml:space="preserve">   </v>
      </c>
      <c r="AA572" s="135" t="str">
        <f>IFERROR(VLOOKUP(Y572,TD!$K$46:$L$64,2,0)," ")</f>
        <v xml:space="preserve"> </v>
      </c>
      <c r="AB572" s="120"/>
      <c r="AC572" s="136"/>
    </row>
    <row r="573" spans="2:29" s="28" customFormat="1" ht="15" x14ac:dyDescent="0.2">
      <c r="B573" s="79"/>
      <c r="C573" s="51"/>
      <c r="D573" s="133"/>
      <c r="E573" s="52"/>
      <c r="F573" s="133"/>
      <c r="G573" s="133"/>
      <c r="H573" s="100"/>
      <c r="I573" s="134"/>
      <c r="J573" s="134"/>
      <c r="K573" s="54"/>
      <c r="L573" s="55"/>
      <c r="M573" s="133"/>
      <c r="N573" s="55"/>
      <c r="O573" s="52"/>
      <c r="P573" s="135" t="str">
        <f>IFERROR(VLOOKUP(C573,TD!$B$32:$F$36,2,0)," ")</f>
        <v xml:space="preserve"> </v>
      </c>
      <c r="Q573" s="135" t="str">
        <f>IFERROR(VLOOKUP(C573,TD!$B$32:$F$36,3,0)," ")</f>
        <v xml:space="preserve"> </v>
      </c>
      <c r="R573" s="135" t="str">
        <f>IFERROR(VLOOKUP(C573,TD!$B$32:$F$36,4,0)," ")</f>
        <v xml:space="preserve"> </v>
      </c>
      <c r="S573" s="52"/>
      <c r="T573" s="135" t="str">
        <f>IFERROR(VLOOKUP(S573,TD!$J$33:$K$43,2,0)," ")</f>
        <v xml:space="preserve"> </v>
      </c>
      <c r="U573" s="137" t="str">
        <f t="shared" si="32"/>
        <v xml:space="preserve">- </v>
      </c>
      <c r="V573" s="52"/>
      <c r="W573" s="135" t="str">
        <f>IFERROR(VLOOKUP(V573,TD!$N$33:$O$45,2,0)," ")</f>
        <v xml:space="preserve"> </v>
      </c>
      <c r="X573" s="137" t="str">
        <f t="shared" si="33"/>
        <v xml:space="preserve">_ </v>
      </c>
      <c r="Y573" s="137" t="str">
        <f t="shared" si="34"/>
        <v xml:space="preserve">-  _ </v>
      </c>
      <c r="Z573" s="135" t="str">
        <f t="shared" si="35"/>
        <v xml:space="preserve">   </v>
      </c>
      <c r="AA573" s="135" t="str">
        <f>IFERROR(VLOOKUP(Y573,TD!$K$46:$L$64,2,0)," ")</f>
        <v xml:space="preserve"> </v>
      </c>
      <c r="AB573" s="55"/>
      <c r="AC573" s="136"/>
    </row>
    <row r="574" spans="2:29" s="28" customFormat="1" ht="15" x14ac:dyDescent="0.2">
      <c r="B574" s="79"/>
      <c r="C574" s="51"/>
      <c r="D574" s="133"/>
      <c r="E574" s="52"/>
      <c r="F574" s="133"/>
      <c r="G574" s="133"/>
      <c r="H574" s="100"/>
      <c r="I574" s="134"/>
      <c r="J574" s="134"/>
      <c r="K574" s="54"/>
      <c r="L574" s="55"/>
      <c r="M574" s="133"/>
      <c r="N574" s="55"/>
      <c r="O574" s="52"/>
      <c r="P574" s="135" t="str">
        <f>IFERROR(VLOOKUP(C574,TD!$B$32:$F$36,2,0)," ")</f>
        <v xml:space="preserve"> </v>
      </c>
      <c r="Q574" s="135" t="str">
        <f>IFERROR(VLOOKUP(C574,TD!$B$32:$F$36,3,0)," ")</f>
        <v xml:space="preserve"> </v>
      </c>
      <c r="R574" s="135" t="str">
        <f>IFERROR(VLOOKUP(C574,TD!$B$32:$F$36,4,0)," ")</f>
        <v xml:space="preserve"> </v>
      </c>
      <c r="S574" s="52"/>
      <c r="T574" s="135" t="str">
        <f>IFERROR(VLOOKUP(S574,TD!$J$33:$K$43,2,0)," ")</f>
        <v xml:space="preserve"> </v>
      </c>
      <c r="U574" s="137" t="str">
        <f t="shared" si="32"/>
        <v xml:space="preserve">- </v>
      </c>
      <c r="V574" s="52"/>
      <c r="W574" s="135" t="str">
        <f>IFERROR(VLOOKUP(V574,TD!$N$33:$O$45,2,0)," ")</f>
        <v xml:space="preserve"> </v>
      </c>
      <c r="X574" s="137" t="str">
        <f t="shared" si="33"/>
        <v xml:space="preserve">_ </v>
      </c>
      <c r="Y574" s="137" t="str">
        <f t="shared" si="34"/>
        <v xml:space="preserve">-  _ </v>
      </c>
      <c r="Z574" s="135" t="str">
        <f t="shared" si="35"/>
        <v xml:space="preserve">   </v>
      </c>
      <c r="AA574" s="135" t="str">
        <f>IFERROR(VLOOKUP(Y574,TD!$K$46:$L$64,2,0)," ")</f>
        <v xml:space="preserve"> </v>
      </c>
      <c r="AB574" s="55"/>
      <c r="AC574" s="136"/>
    </row>
    <row r="575" spans="2:29" s="28" customFormat="1" ht="15" x14ac:dyDescent="0.2">
      <c r="B575" s="79"/>
      <c r="C575" s="51"/>
      <c r="D575" s="133"/>
      <c r="E575" s="52"/>
      <c r="F575" s="133"/>
      <c r="G575" s="133"/>
      <c r="H575" s="100"/>
      <c r="I575" s="134"/>
      <c r="J575" s="134"/>
      <c r="K575" s="54"/>
      <c r="L575" s="55"/>
      <c r="M575" s="133"/>
      <c r="N575" s="55"/>
      <c r="O575" s="52"/>
      <c r="P575" s="135" t="str">
        <f>IFERROR(VLOOKUP(C575,TD!$B$32:$F$36,2,0)," ")</f>
        <v xml:space="preserve"> </v>
      </c>
      <c r="Q575" s="135" t="str">
        <f>IFERROR(VLOOKUP(C575,TD!$B$32:$F$36,3,0)," ")</f>
        <v xml:space="preserve"> </v>
      </c>
      <c r="R575" s="135" t="str">
        <f>IFERROR(VLOOKUP(C575,TD!$B$32:$F$36,4,0)," ")</f>
        <v xml:space="preserve"> </v>
      </c>
      <c r="S575" s="52"/>
      <c r="T575" s="135" t="str">
        <f>IFERROR(VLOOKUP(S575,TD!$J$33:$K$43,2,0)," ")</f>
        <v xml:space="preserve"> </v>
      </c>
      <c r="U575" s="137" t="str">
        <f t="shared" si="32"/>
        <v xml:space="preserve">- </v>
      </c>
      <c r="V575" s="52"/>
      <c r="W575" s="135" t="str">
        <f>IFERROR(VLOOKUP(V575,TD!$N$33:$O$45,2,0)," ")</f>
        <v xml:space="preserve"> </v>
      </c>
      <c r="X575" s="137" t="str">
        <f t="shared" si="33"/>
        <v xml:space="preserve">_ </v>
      </c>
      <c r="Y575" s="137" t="str">
        <f t="shared" si="34"/>
        <v xml:space="preserve">-  _ </v>
      </c>
      <c r="Z575" s="135" t="str">
        <f t="shared" si="35"/>
        <v xml:space="preserve">   </v>
      </c>
      <c r="AA575" s="135" t="str">
        <f>IFERROR(VLOOKUP(Y575,TD!$K$46:$L$64,2,0)," ")</f>
        <v xml:space="preserve"> </v>
      </c>
      <c r="AB575" s="55"/>
      <c r="AC575" s="136"/>
    </row>
    <row r="576" spans="2:29" s="28" customFormat="1" ht="15" x14ac:dyDescent="0.2">
      <c r="B576" s="79"/>
      <c r="C576" s="51"/>
      <c r="D576" s="133"/>
      <c r="E576" s="52"/>
      <c r="F576" s="133"/>
      <c r="G576" s="133"/>
      <c r="H576" s="100"/>
      <c r="I576" s="134"/>
      <c r="J576" s="134"/>
      <c r="K576" s="54"/>
      <c r="L576" s="55"/>
      <c r="M576" s="133"/>
      <c r="N576" s="55"/>
      <c r="O576" s="52"/>
      <c r="P576" s="135" t="str">
        <f>IFERROR(VLOOKUP(C576,TD!$B$32:$F$36,2,0)," ")</f>
        <v xml:space="preserve"> </v>
      </c>
      <c r="Q576" s="135" t="str">
        <f>IFERROR(VLOOKUP(C576,TD!$B$32:$F$36,3,0)," ")</f>
        <v xml:space="preserve"> </v>
      </c>
      <c r="R576" s="135" t="str">
        <f>IFERROR(VLOOKUP(C576,TD!$B$32:$F$36,4,0)," ")</f>
        <v xml:space="preserve"> </v>
      </c>
      <c r="S576" s="52"/>
      <c r="T576" s="135" t="str">
        <f>IFERROR(VLOOKUP(S576,TD!$J$33:$K$43,2,0)," ")</f>
        <v xml:space="preserve"> </v>
      </c>
      <c r="U576" s="137" t="str">
        <f t="shared" ref="U576:U639" si="36">CONCATENATE(S576,"-",T576)</f>
        <v xml:space="preserve">- </v>
      </c>
      <c r="V576" s="52"/>
      <c r="W576" s="135" t="str">
        <f>IFERROR(VLOOKUP(V576,TD!$N$33:$O$45,2,0)," ")</f>
        <v xml:space="preserve"> </v>
      </c>
      <c r="X576" s="137" t="str">
        <f t="shared" ref="X576:X639" si="37">CONCATENATE(V576,"_",W576)</f>
        <v xml:space="preserve">_ </v>
      </c>
      <c r="Y576" s="137" t="str">
        <f t="shared" ref="Y576:Y639" si="38">CONCATENATE(U576," ",X576)</f>
        <v xml:space="preserve">-  _ </v>
      </c>
      <c r="Z576" s="135" t="str">
        <f t="shared" ref="Z576:Z639" si="39">CONCATENATE(P576,Q576,R576,S576,V576)</f>
        <v xml:space="preserve">   </v>
      </c>
      <c r="AA576" s="135" t="str">
        <f>IFERROR(VLOOKUP(Y576,TD!$K$46:$L$64,2,0)," ")</f>
        <v xml:space="preserve"> </v>
      </c>
      <c r="AB576" s="55"/>
      <c r="AC576" s="136"/>
    </row>
    <row r="577" spans="2:29" s="28" customFormat="1" ht="15" x14ac:dyDescent="0.2">
      <c r="B577" s="79"/>
      <c r="C577" s="51"/>
      <c r="D577" s="133"/>
      <c r="E577" s="52"/>
      <c r="F577" s="133"/>
      <c r="G577" s="133"/>
      <c r="H577" s="100"/>
      <c r="I577" s="134"/>
      <c r="J577" s="134"/>
      <c r="K577" s="54"/>
      <c r="L577" s="55"/>
      <c r="M577" s="133"/>
      <c r="N577" s="55"/>
      <c r="O577" s="52"/>
      <c r="P577" s="135" t="str">
        <f>IFERROR(VLOOKUP(C577,TD!$B$32:$F$36,2,0)," ")</f>
        <v xml:space="preserve"> </v>
      </c>
      <c r="Q577" s="135" t="str">
        <f>IFERROR(VLOOKUP(C577,TD!$B$32:$F$36,3,0)," ")</f>
        <v xml:space="preserve"> </v>
      </c>
      <c r="R577" s="135" t="str">
        <f>IFERROR(VLOOKUP(C577,TD!$B$32:$F$36,4,0)," ")</f>
        <v xml:space="preserve"> </v>
      </c>
      <c r="S577" s="52"/>
      <c r="T577" s="135" t="str">
        <f>IFERROR(VLOOKUP(S577,TD!$J$33:$K$43,2,0)," ")</f>
        <v xml:space="preserve"> </v>
      </c>
      <c r="U577" s="137" t="str">
        <f t="shared" si="36"/>
        <v xml:space="preserve">- </v>
      </c>
      <c r="V577" s="52"/>
      <c r="W577" s="135" t="str">
        <f>IFERROR(VLOOKUP(V577,TD!$N$33:$O$45,2,0)," ")</f>
        <v xml:space="preserve"> </v>
      </c>
      <c r="X577" s="137" t="str">
        <f t="shared" si="37"/>
        <v xml:space="preserve">_ </v>
      </c>
      <c r="Y577" s="137" t="str">
        <f t="shared" si="38"/>
        <v xml:space="preserve">-  _ </v>
      </c>
      <c r="Z577" s="135" t="str">
        <f t="shared" si="39"/>
        <v xml:space="preserve">   </v>
      </c>
      <c r="AA577" s="135" t="str">
        <f>IFERROR(VLOOKUP(Y577,TD!$K$46:$L$64,2,0)," ")</f>
        <v xml:space="preserve"> </v>
      </c>
      <c r="AB577" s="55"/>
      <c r="AC577" s="136"/>
    </row>
    <row r="578" spans="2:29" s="28" customFormat="1" ht="15" x14ac:dyDescent="0.2">
      <c r="B578" s="79"/>
      <c r="C578" s="51"/>
      <c r="D578" s="133"/>
      <c r="E578" s="52"/>
      <c r="F578" s="133"/>
      <c r="G578" s="133"/>
      <c r="H578" s="100"/>
      <c r="I578" s="134"/>
      <c r="J578" s="134"/>
      <c r="K578" s="54"/>
      <c r="L578" s="55"/>
      <c r="M578" s="133"/>
      <c r="N578" s="55"/>
      <c r="O578" s="52"/>
      <c r="P578" s="135" t="str">
        <f>IFERROR(VLOOKUP(C578,TD!$B$32:$F$36,2,0)," ")</f>
        <v xml:space="preserve"> </v>
      </c>
      <c r="Q578" s="135" t="str">
        <f>IFERROR(VLOOKUP(C578,TD!$B$32:$F$36,3,0)," ")</f>
        <v xml:space="preserve"> </v>
      </c>
      <c r="R578" s="135" t="str">
        <f>IFERROR(VLOOKUP(C578,TD!$B$32:$F$36,4,0)," ")</f>
        <v xml:space="preserve"> </v>
      </c>
      <c r="S578" s="52"/>
      <c r="T578" s="135" t="str">
        <f>IFERROR(VLOOKUP(S578,TD!$J$33:$K$43,2,0)," ")</f>
        <v xml:space="preserve"> </v>
      </c>
      <c r="U578" s="137" t="str">
        <f t="shared" si="36"/>
        <v xml:space="preserve">- </v>
      </c>
      <c r="V578" s="52"/>
      <c r="W578" s="135" t="str">
        <f>IFERROR(VLOOKUP(V578,TD!$N$33:$O$45,2,0)," ")</f>
        <v xml:space="preserve"> </v>
      </c>
      <c r="X578" s="137" t="str">
        <f t="shared" si="37"/>
        <v xml:space="preserve">_ </v>
      </c>
      <c r="Y578" s="137" t="str">
        <f t="shared" si="38"/>
        <v xml:space="preserve">-  _ </v>
      </c>
      <c r="Z578" s="135" t="str">
        <f t="shared" si="39"/>
        <v xml:space="preserve">   </v>
      </c>
      <c r="AA578" s="135" t="str">
        <f>IFERROR(VLOOKUP(Y578,TD!$K$46:$L$64,2,0)," ")</f>
        <v xml:space="preserve"> </v>
      </c>
      <c r="AB578" s="55"/>
      <c r="AC578" s="136"/>
    </row>
    <row r="579" spans="2:29" s="28" customFormat="1" ht="15" x14ac:dyDescent="0.2">
      <c r="B579" s="79"/>
      <c r="C579" s="51"/>
      <c r="D579" s="133"/>
      <c r="E579" s="52"/>
      <c r="F579" s="133"/>
      <c r="G579" s="133"/>
      <c r="H579" s="100"/>
      <c r="I579" s="134"/>
      <c r="J579" s="134"/>
      <c r="K579" s="54"/>
      <c r="L579" s="55"/>
      <c r="M579" s="133"/>
      <c r="N579" s="55"/>
      <c r="O579" s="52"/>
      <c r="P579" s="135" t="str">
        <f>IFERROR(VLOOKUP(C579,TD!$B$32:$F$36,2,0)," ")</f>
        <v xml:space="preserve"> </v>
      </c>
      <c r="Q579" s="135" t="str">
        <f>IFERROR(VLOOKUP(C579,TD!$B$32:$F$36,3,0)," ")</f>
        <v xml:space="preserve"> </v>
      </c>
      <c r="R579" s="135" t="str">
        <f>IFERROR(VLOOKUP(C579,TD!$B$32:$F$36,4,0)," ")</f>
        <v xml:space="preserve"> </v>
      </c>
      <c r="S579" s="52"/>
      <c r="T579" s="135" t="str">
        <f>IFERROR(VLOOKUP(S579,TD!$J$33:$K$43,2,0)," ")</f>
        <v xml:space="preserve"> </v>
      </c>
      <c r="U579" s="137" t="str">
        <f t="shared" si="36"/>
        <v xml:space="preserve">- </v>
      </c>
      <c r="V579" s="52"/>
      <c r="W579" s="135" t="str">
        <f>IFERROR(VLOOKUP(V579,TD!$N$33:$O$45,2,0)," ")</f>
        <v xml:space="preserve"> </v>
      </c>
      <c r="X579" s="137" t="str">
        <f t="shared" si="37"/>
        <v xml:space="preserve">_ </v>
      </c>
      <c r="Y579" s="137" t="str">
        <f t="shared" si="38"/>
        <v xml:space="preserve">-  _ </v>
      </c>
      <c r="Z579" s="135" t="str">
        <f t="shared" si="39"/>
        <v xml:space="preserve">   </v>
      </c>
      <c r="AA579" s="135" t="str">
        <f>IFERROR(VLOOKUP(Y579,TD!$K$46:$L$64,2,0)," ")</f>
        <v xml:space="preserve"> </v>
      </c>
      <c r="AB579" s="55"/>
      <c r="AC579" s="136"/>
    </row>
    <row r="580" spans="2:29" s="28" customFormat="1" ht="15" x14ac:dyDescent="0.2">
      <c r="B580" s="79"/>
      <c r="C580" s="51"/>
      <c r="D580" s="133"/>
      <c r="E580" s="52"/>
      <c r="F580" s="133"/>
      <c r="G580" s="133"/>
      <c r="H580" s="100"/>
      <c r="I580" s="134"/>
      <c r="J580" s="134"/>
      <c r="K580" s="54"/>
      <c r="L580" s="55"/>
      <c r="M580" s="133"/>
      <c r="N580" s="55"/>
      <c r="O580" s="52"/>
      <c r="P580" s="135" t="str">
        <f>IFERROR(VLOOKUP(C580,TD!$B$32:$F$36,2,0)," ")</f>
        <v xml:space="preserve"> </v>
      </c>
      <c r="Q580" s="135" t="str">
        <f>IFERROR(VLOOKUP(C580,TD!$B$32:$F$36,3,0)," ")</f>
        <v xml:space="preserve"> </v>
      </c>
      <c r="R580" s="135" t="str">
        <f>IFERROR(VLOOKUP(C580,TD!$B$32:$F$36,4,0)," ")</f>
        <v xml:space="preserve"> </v>
      </c>
      <c r="S580" s="52"/>
      <c r="T580" s="135" t="str">
        <f>IFERROR(VLOOKUP(S580,TD!$J$33:$K$43,2,0)," ")</f>
        <v xml:space="preserve"> </v>
      </c>
      <c r="U580" s="137" t="str">
        <f t="shared" si="36"/>
        <v xml:space="preserve">- </v>
      </c>
      <c r="V580" s="52"/>
      <c r="W580" s="135" t="str">
        <f>IFERROR(VLOOKUP(V580,TD!$N$33:$O$45,2,0)," ")</f>
        <v xml:space="preserve"> </v>
      </c>
      <c r="X580" s="137" t="str">
        <f t="shared" si="37"/>
        <v xml:space="preserve">_ </v>
      </c>
      <c r="Y580" s="137" t="str">
        <f t="shared" si="38"/>
        <v xml:space="preserve">-  _ </v>
      </c>
      <c r="Z580" s="135" t="str">
        <f t="shared" si="39"/>
        <v xml:space="preserve">   </v>
      </c>
      <c r="AA580" s="135" t="str">
        <f>IFERROR(VLOOKUP(Y580,TD!$K$46:$L$64,2,0)," ")</f>
        <v xml:space="preserve"> </v>
      </c>
      <c r="AB580" s="55"/>
      <c r="AC580" s="136"/>
    </row>
    <row r="581" spans="2:29" s="28" customFormat="1" ht="15" x14ac:dyDescent="0.2">
      <c r="B581" s="79"/>
      <c r="C581" s="51"/>
      <c r="D581" s="133"/>
      <c r="E581" s="52"/>
      <c r="F581" s="133"/>
      <c r="G581" s="133"/>
      <c r="H581" s="103"/>
      <c r="I581" s="103"/>
      <c r="J581" s="103"/>
      <c r="K581" s="54"/>
      <c r="L581" s="55"/>
      <c r="M581" s="133"/>
      <c r="N581" s="55"/>
      <c r="O581" s="52"/>
      <c r="P581" s="135" t="str">
        <f>IFERROR(VLOOKUP(C581,TD!$B$32:$F$36,2,0)," ")</f>
        <v xml:space="preserve"> </v>
      </c>
      <c r="Q581" s="135" t="str">
        <f>IFERROR(VLOOKUP(C581,TD!$B$32:$F$36,3,0)," ")</f>
        <v xml:space="preserve"> </v>
      </c>
      <c r="R581" s="135" t="str">
        <f>IFERROR(VLOOKUP(C581,TD!$B$32:$F$36,4,0)," ")</f>
        <v xml:space="preserve"> </v>
      </c>
      <c r="S581" s="52"/>
      <c r="T581" s="135" t="str">
        <f>IFERROR(VLOOKUP(S581,TD!$J$33:$K$43,2,0)," ")</f>
        <v xml:space="preserve"> </v>
      </c>
      <c r="U581" s="137" t="str">
        <f t="shared" si="36"/>
        <v xml:space="preserve">- </v>
      </c>
      <c r="V581" s="52"/>
      <c r="W581" s="135" t="str">
        <f>IFERROR(VLOOKUP(V581,TD!$N$33:$O$45,2,0)," ")</f>
        <v xml:space="preserve"> </v>
      </c>
      <c r="X581" s="137" t="str">
        <f t="shared" si="37"/>
        <v xml:space="preserve">_ </v>
      </c>
      <c r="Y581" s="137" t="str">
        <f t="shared" si="38"/>
        <v xml:space="preserve">-  _ </v>
      </c>
      <c r="Z581" s="135" t="str">
        <f t="shared" si="39"/>
        <v xml:space="preserve">   </v>
      </c>
      <c r="AA581" s="135" t="str">
        <f>IFERROR(VLOOKUP(Y581,TD!$K$46:$L$64,2,0)," ")</f>
        <v xml:space="preserve"> </v>
      </c>
      <c r="AB581" s="55"/>
      <c r="AC581" s="136"/>
    </row>
    <row r="582" spans="2:29" s="28" customFormat="1" ht="15" x14ac:dyDescent="0.2">
      <c r="B582" s="79"/>
      <c r="C582" s="51"/>
      <c r="D582" s="133"/>
      <c r="E582" s="52"/>
      <c r="F582" s="133"/>
      <c r="G582" s="133"/>
      <c r="H582" s="103"/>
      <c r="I582" s="103"/>
      <c r="J582" s="103"/>
      <c r="K582" s="54"/>
      <c r="L582" s="55"/>
      <c r="M582" s="133"/>
      <c r="N582" s="55"/>
      <c r="O582" s="52"/>
      <c r="P582" s="135" t="str">
        <f>IFERROR(VLOOKUP(C582,TD!$B$32:$F$36,2,0)," ")</f>
        <v xml:space="preserve"> </v>
      </c>
      <c r="Q582" s="135" t="str">
        <f>IFERROR(VLOOKUP(C582,TD!$B$32:$F$36,3,0)," ")</f>
        <v xml:space="preserve"> </v>
      </c>
      <c r="R582" s="135" t="str">
        <f>IFERROR(VLOOKUP(C582,TD!$B$32:$F$36,4,0)," ")</f>
        <v xml:space="preserve"> </v>
      </c>
      <c r="S582" s="52"/>
      <c r="T582" s="135" t="str">
        <f>IFERROR(VLOOKUP(S582,TD!$J$33:$K$43,2,0)," ")</f>
        <v xml:space="preserve"> </v>
      </c>
      <c r="U582" s="137" t="str">
        <f t="shared" si="36"/>
        <v xml:space="preserve">- </v>
      </c>
      <c r="V582" s="52"/>
      <c r="W582" s="135" t="str">
        <f>IFERROR(VLOOKUP(V582,TD!$N$33:$O$45,2,0)," ")</f>
        <v xml:space="preserve"> </v>
      </c>
      <c r="X582" s="137" t="str">
        <f t="shared" si="37"/>
        <v xml:space="preserve">_ </v>
      </c>
      <c r="Y582" s="137" t="str">
        <f t="shared" si="38"/>
        <v xml:space="preserve">-  _ </v>
      </c>
      <c r="Z582" s="135" t="str">
        <f t="shared" si="39"/>
        <v xml:space="preserve">   </v>
      </c>
      <c r="AA582" s="135" t="str">
        <f>IFERROR(VLOOKUP(Y582,TD!$K$46:$L$64,2,0)," ")</f>
        <v xml:space="preserve"> </v>
      </c>
      <c r="AB582" s="55"/>
      <c r="AC582" s="136"/>
    </row>
    <row r="583" spans="2:29" s="28" customFormat="1" ht="15" x14ac:dyDescent="0.2">
      <c r="B583" s="79"/>
      <c r="C583" s="51"/>
      <c r="D583" s="133"/>
      <c r="E583" s="52"/>
      <c r="F583" s="133"/>
      <c r="G583" s="133"/>
      <c r="H583" s="100"/>
      <c r="I583" s="134"/>
      <c r="J583" s="134"/>
      <c r="K583" s="54"/>
      <c r="L583" s="55"/>
      <c r="M583" s="133"/>
      <c r="N583" s="55"/>
      <c r="O583" s="52"/>
      <c r="P583" s="135" t="str">
        <f>IFERROR(VLOOKUP(C583,TD!$B$32:$F$36,2,0)," ")</f>
        <v xml:space="preserve"> </v>
      </c>
      <c r="Q583" s="135" t="str">
        <f>IFERROR(VLOOKUP(C583,TD!$B$32:$F$36,3,0)," ")</f>
        <v xml:space="preserve"> </v>
      </c>
      <c r="R583" s="135" t="str">
        <f>IFERROR(VLOOKUP(C583,TD!$B$32:$F$36,4,0)," ")</f>
        <v xml:space="preserve"> </v>
      </c>
      <c r="S583" s="52"/>
      <c r="T583" s="135" t="str">
        <f>IFERROR(VLOOKUP(S583,TD!$J$33:$K$43,2,0)," ")</f>
        <v xml:space="preserve"> </v>
      </c>
      <c r="U583" s="137" t="str">
        <f t="shared" si="36"/>
        <v xml:space="preserve">- </v>
      </c>
      <c r="V583" s="52"/>
      <c r="W583" s="135" t="str">
        <f>IFERROR(VLOOKUP(V583,TD!$N$33:$O$45,2,0)," ")</f>
        <v xml:space="preserve"> </v>
      </c>
      <c r="X583" s="137" t="str">
        <f t="shared" si="37"/>
        <v xml:space="preserve">_ </v>
      </c>
      <c r="Y583" s="137" t="str">
        <f t="shared" si="38"/>
        <v xml:space="preserve">-  _ </v>
      </c>
      <c r="Z583" s="135" t="str">
        <f t="shared" si="39"/>
        <v xml:space="preserve">   </v>
      </c>
      <c r="AA583" s="135" t="str">
        <f>IFERROR(VLOOKUP(Y583,TD!$K$46:$L$64,2,0)," ")</f>
        <v xml:space="preserve"> </v>
      </c>
      <c r="AB583" s="55"/>
      <c r="AC583" s="136"/>
    </row>
    <row r="584" spans="2:29" s="28" customFormat="1" ht="15" x14ac:dyDescent="0.2">
      <c r="B584" s="79"/>
      <c r="C584" s="51"/>
      <c r="D584" s="133"/>
      <c r="E584" s="52"/>
      <c r="F584" s="133"/>
      <c r="G584" s="133"/>
      <c r="H584" s="100"/>
      <c r="I584" s="134"/>
      <c r="J584" s="134"/>
      <c r="K584" s="54"/>
      <c r="L584" s="55"/>
      <c r="M584" s="133"/>
      <c r="N584" s="55"/>
      <c r="O584" s="52"/>
      <c r="P584" s="135" t="str">
        <f>IFERROR(VLOOKUP(C584,TD!$B$32:$F$36,2,0)," ")</f>
        <v xml:space="preserve"> </v>
      </c>
      <c r="Q584" s="135" t="str">
        <f>IFERROR(VLOOKUP(C584,TD!$B$32:$F$36,3,0)," ")</f>
        <v xml:space="preserve"> </v>
      </c>
      <c r="R584" s="135" t="str">
        <f>IFERROR(VLOOKUP(C584,TD!$B$32:$F$36,4,0)," ")</f>
        <v xml:space="preserve"> </v>
      </c>
      <c r="S584" s="52"/>
      <c r="T584" s="135" t="str">
        <f>IFERROR(VLOOKUP(S584,TD!$J$33:$K$43,2,0)," ")</f>
        <v xml:space="preserve"> </v>
      </c>
      <c r="U584" s="137" t="str">
        <f t="shared" si="36"/>
        <v xml:space="preserve">- </v>
      </c>
      <c r="V584" s="52"/>
      <c r="W584" s="135" t="str">
        <f>IFERROR(VLOOKUP(V584,TD!$N$33:$O$45,2,0)," ")</f>
        <v xml:space="preserve"> </v>
      </c>
      <c r="X584" s="137" t="str">
        <f t="shared" si="37"/>
        <v xml:space="preserve">_ </v>
      </c>
      <c r="Y584" s="137" t="str">
        <f t="shared" si="38"/>
        <v xml:space="preserve">-  _ </v>
      </c>
      <c r="Z584" s="135" t="str">
        <f t="shared" si="39"/>
        <v xml:space="preserve">   </v>
      </c>
      <c r="AA584" s="135" t="str">
        <f>IFERROR(VLOOKUP(Y584,TD!$K$46:$L$64,2,0)," ")</f>
        <v xml:space="preserve"> </v>
      </c>
      <c r="AB584" s="55"/>
      <c r="AC584" s="136"/>
    </row>
    <row r="585" spans="2:29" s="28" customFormat="1" ht="15" x14ac:dyDescent="0.2">
      <c r="B585" s="79"/>
      <c r="C585" s="51"/>
      <c r="D585" s="133"/>
      <c r="E585" s="52"/>
      <c r="F585" s="133"/>
      <c r="G585" s="133"/>
      <c r="H585" s="100"/>
      <c r="I585" s="134"/>
      <c r="J585" s="134"/>
      <c r="K585" s="54"/>
      <c r="L585" s="55"/>
      <c r="M585" s="133"/>
      <c r="N585" s="55"/>
      <c r="O585" s="52"/>
      <c r="P585" s="135" t="str">
        <f>IFERROR(VLOOKUP(C585,TD!$B$32:$F$36,2,0)," ")</f>
        <v xml:space="preserve"> </v>
      </c>
      <c r="Q585" s="135" t="str">
        <f>IFERROR(VLOOKUP(C585,TD!$B$32:$F$36,3,0)," ")</f>
        <v xml:space="preserve"> </v>
      </c>
      <c r="R585" s="135" t="str">
        <f>IFERROR(VLOOKUP(C585,TD!$B$32:$F$36,4,0)," ")</f>
        <v xml:space="preserve"> </v>
      </c>
      <c r="S585" s="52"/>
      <c r="T585" s="135" t="str">
        <f>IFERROR(VLOOKUP(S585,TD!$J$33:$K$43,2,0)," ")</f>
        <v xml:space="preserve"> </v>
      </c>
      <c r="U585" s="137" t="str">
        <f t="shared" si="36"/>
        <v xml:space="preserve">- </v>
      </c>
      <c r="V585" s="52"/>
      <c r="W585" s="135" t="str">
        <f>IFERROR(VLOOKUP(V585,TD!$N$33:$O$45,2,0)," ")</f>
        <v xml:space="preserve"> </v>
      </c>
      <c r="X585" s="137" t="str">
        <f t="shared" si="37"/>
        <v xml:space="preserve">_ </v>
      </c>
      <c r="Y585" s="137" t="str">
        <f t="shared" si="38"/>
        <v xml:space="preserve">-  _ </v>
      </c>
      <c r="Z585" s="135" t="str">
        <f t="shared" si="39"/>
        <v xml:space="preserve">   </v>
      </c>
      <c r="AA585" s="135" t="str">
        <f>IFERROR(VLOOKUP(Y585,TD!$K$46:$L$64,2,0)," ")</f>
        <v xml:space="preserve"> </v>
      </c>
      <c r="AB585" s="55"/>
      <c r="AC585" s="136"/>
    </row>
    <row r="586" spans="2:29" s="28" customFormat="1" ht="15" x14ac:dyDescent="0.2">
      <c r="B586" s="79"/>
      <c r="C586" s="51"/>
      <c r="D586" s="133"/>
      <c r="E586" s="52"/>
      <c r="F586" s="133"/>
      <c r="G586" s="133"/>
      <c r="H586" s="100"/>
      <c r="I586" s="134"/>
      <c r="J586" s="134"/>
      <c r="K586" s="54"/>
      <c r="L586" s="55"/>
      <c r="M586" s="133"/>
      <c r="N586" s="55"/>
      <c r="O586" s="52"/>
      <c r="P586" s="135" t="str">
        <f>IFERROR(VLOOKUP(C586,TD!$B$32:$F$36,2,0)," ")</f>
        <v xml:space="preserve"> </v>
      </c>
      <c r="Q586" s="135" t="str">
        <f>IFERROR(VLOOKUP(C586,TD!$B$32:$F$36,3,0)," ")</f>
        <v xml:space="preserve"> </v>
      </c>
      <c r="R586" s="135" t="str">
        <f>IFERROR(VLOOKUP(C586,TD!$B$32:$F$36,4,0)," ")</f>
        <v xml:space="preserve"> </v>
      </c>
      <c r="S586" s="52"/>
      <c r="T586" s="135" t="str">
        <f>IFERROR(VLOOKUP(S586,TD!$J$33:$K$43,2,0)," ")</f>
        <v xml:space="preserve"> </v>
      </c>
      <c r="U586" s="137" t="str">
        <f t="shared" si="36"/>
        <v xml:space="preserve">- </v>
      </c>
      <c r="V586" s="52"/>
      <c r="W586" s="135" t="str">
        <f>IFERROR(VLOOKUP(V586,TD!$N$33:$O$45,2,0)," ")</f>
        <v xml:space="preserve"> </v>
      </c>
      <c r="X586" s="137" t="str">
        <f t="shared" si="37"/>
        <v xml:space="preserve">_ </v>
      </c>
      <c r="Y586" s="137" t="str">
        <f t="shared" si="38"/>
        <v xml:space="preserve">-  _ </v>
      </c>
      <c r="Z586" s="135" t="str">
        <f t="shared" si="39"/>
        <v xml:space="preserve">   </v>
      </c>
      <c r="AA586" s="135" t="str">
        <f>IFERROR(VLOOKUP(Y586,TD!$K$46:$L$64,2,0)," ")</f>
        <v xml:space="preserve"> </v>
      </c>
      <c r="AB586" s="55"/>
      <c r="AC586" s="136"/>
    </row>
    <row r="587" spans="2:29" s="28" customFormat="1" ht="15" x14ac:dyDescent="0.2">
      <c r="B587" s="79"/>
      <c r="C587" s="51"/>
      <c r="D587" s="133"/>
      <c r="E587" s="52"/>
      <c r="F587" s="133"/>
      <c r="G587" s="133"/>
      <c r="H587" s="100"/>
      <c r="I587" s="134"/>
      <c r="J587" s="134"/>
      <c r="K587" s="54"/>
      <c r="L587" s="55"/>
      <c r="M587" s="133"/>
      <c r="N587" s="55"/>
      <c r="O587" s="52"/>
      <c r="P587" s="135" t="str">
        <f>IFERROR(VLOOKUP(C587,TD!$B$32:$F$36,2,0)," ")</f>
        <v xml:space="preserve"> </v>
      </c>
      <c r="Q587" s="135" t="str">
        <f>IFERROR(VLOOKUP(C587,TD!$B$32:$F$36,3,0)," ")</f>
        <v xml:space="preserve"> </v>
      </c>
      <c r="R587" s="135" t="str">
        <f>IFERROR(VLOOKUP(C587,TD!$B$32:$F$36,4,0)," ")</f>
        <v xml:space="preserve"> </v>
      </c>
      <c r="S587" s="52"/>
      <c r="T587" s="135" t="str">
        <f>IFERROR(VLOOKUP(S587,TD!$J$33:$K$43,2,0)," ")</f>
        <v xml:space="preserve"> </v>
      </c>
      <c r="U587" s="137" t="str">
        <f t="shared" si="36"/>
        <v xml:space="preserve">- </v>
      </c>
      <c r="V587" s="52"/>
      <c r="W587" s="135" t="str">
        <f>IFERROR(VLOOKUP(V587,TD!$N$33:$O$45,2,0)," ")</f>
        <v xml:space="preserve"> </v>
      </c>
      <c r="X587" s="137" t="str">
        <f t="shared" si="37"/>
        <v xml:space="preserve">_ </v>
      </c>
      <c r="Y587" s="137" t="str">
        <f t="shared" si="38"/>
        <v xml:space="preserve">-  _ </v>
      </c>
      <c r="Z587" s="135" t="str">
        <f t="shared" si="39"/>
        <v xml:space="preserve">   </v>
      </c>
      <c r="AA587" s="135" t="str">
        <f>IFERROR(VLOOKUP(Y587,TD!$K$46:$L$64,2,0)," ")</f>
        <v xml:space="preserve"> </v>
      </c>
      <c r="AB587" s="55"/>
      <c r="AC587" s="136"/>
    </row>
    <row r="588" spans="2:29" s="28" customFormat="1" ht="15" x14ac:dyDescent="0.2">
      <c r="B588" s="79"/>
      <c r="C588" s="51"/>
      <c r="D588" s="133"/>
      <c r="E588" s="52"/>
      <c r="F588" s="133"/>
      <c r="G588" s="133"/>
      <c r="H588" s="100"/>
      <c r="I588" s="134"/>
      <c r="J588" s="134"/>
      <c r="K588" s="54"/>
      <c r="L588" s="55"/>
      <c r="M588" s="133"/>
      <c r="N588" s="55"/>
      <c r="O588" s="52"/>
      <c r="P588" s="135" t="str">
        <f>IFERROR(VLOOKUP(C588,TD!$B$32:$F$36,2,0)," ")</f>
        <v xml:space="preserve"> </v>
      </c>
      <c r="Q588" s="135" t="str">
        <f>IFERROR(VLOOKUP(C588,TD!$B$32:$F$36,3,0)," ")</f>
        <v xml:space="preserve"> </v>
      </c>
      <c r="R588" s="135" t="str">
        <f>IFERROR(VLOOKUP(C588,TD!$B$32:$F$36,4,0)," ")</f>
        <v xml:space="preserve"> </v>
      </c>
      <c r="S588" s="52"/>
      <c r="T588" s="135" t="str">
        <f>IFERROR(VLOOKUP(S588,TD!$J$33:$K$43,2,0)," ")</f>
        <v xml:space="preserve"> </v>
      </c>
      <c r="U588" s="137" t="str">
        <f t="shared" si="36"/>
        <v xml:space="preserve">- </v>
      </c>
      <c r="V588" s="52"/>
      <c r="W588" s="135" t="str">
        <f>IFERROR(VLOOKUP(V588,TD!$N$33:$O$45,2,0)," ")</f>
        <v xml:space="preserve"> </v>
      </c>
      <c r="X588" s="137" t="str">
        <f t="shared" si="37"/>
        <v xml:space="preserve">_ </v>
      </c>
      <c r="Y588" s="137" t="str">
        <f t="shared" si="38"/>
        <v xml:space="preserve">-  _ </v>
      </c>
      <c r="Z588" s="135" t="str">
        <f t="shared" si="39"/>
        <v xml:space="preserve">   </v>
      </c>
      <c r="AA588" s="135" t="str">
        <f>IFERROR(VLOOKUP(Y588,TD!$K$46:$L$64,2,0)," ")</f>
        <v xml:space="preserve"> </v>
      </c>
      <c r="AB588" s="55"/>
      <c r="AC588" s="136"/>
    </row>
    <row r="589" spans="2:29" s="28" customFormat="1" ht="15" x14ac:dyDescent="0.2">
      <c r="B589" s="79"/>
      <c r="C589" s="51"/>
      <c r="D589" s="133"/>
      <c r="E589" s="52"/>
      <c r="F589" s="133"/>
      <c r="G589" s="133"/>
      <c r="H589" s="100"/>
      <c r="I589" s="134"/>
      <c r="J589" s="134"/>
      <c r="K589" s="54"/>
      <c r="L589" s="55"/>
      <c r="M589" s="133"/>
      <c r="N589" s="55"/>
      <c r="O589" s="52"/>
      <c r="P589" s="135" t="str">
        <f>IFERROR(VLOOKUP(C589,TD!$B$32:$F$36,2,0)," ")</f>
        <v xml:space="preserve"> </v>
      </c>
      <c r="Q589" s="135" t="str">
        <f>IFERROR(VLOOKUP(C589,TD!$B$32:$F$36,3,0)," ")</f>
        <v xml:space="preserve"> </v>
      </c>
      <c r="R589" s="135" t="str">
        <f>IFERROR(VLOOKUP(C589,TD!$B$32:$F$36,4,0)," ")</f>
        <v xml:space="preserve"> </v>
      </c>
      <c r="S589" s="52"/>
      <c r="T589" s="135" t="str">
        <f>IFERROR(VLOOKUP(S589,TD!$J$33:$K$43,2,0)," ")</f>
        <v xml:space="preserve"> </v>
      </c>
      <c r="U589" s="137" t="str">
        <f t="shared" si="36"/>
        <v xml:space="preserve">- </v>
      </c>
      <c r="V589" s="52"/>
      <c r="W589" s="135" t="str">
        <f>IFERROR(VLOOKUP(V589,TD!$N$33:$O$45,2,0)," ")</f>
        <v xml:space="preserve"> </v>
      </c>
      <c r="X589" s="137" t="str">
        <f t="shared" si="37"/>
        <v xml:space="preserve">_ </v>
      </c>
      <c r="Y589" s="137" t="str">
        <f t="shared" si="38"/>
        <v xml:space="preserve">-  _ </v>
      </c>
      <c r="Z589" s="135" t="str">
        <f t="shared" si="39"/>
        <v xml:space="preserve">   </v>
      </c>
      <c r="AA589" s="135" t="str">
        <f>IFERROR(VLOOKUP(Y589,TD!$K$46:$L$64,2,0)," ")</f>
        <v xml:space="preserve"> </v>
      </c>
      <c r="AB589" s="55"/>
      <c r="AC589" s="136"/>
    </row>
    <row r="590" spans="2:29" s="28" customFormat="1" ht="15" x14ac:dyDescent="0.2">
      <c r="B590" s="79"/>
      <c r="C590" s="51"/>
      <c r="D590" s="133"/>
      <c r="E590" s="52"/>
      <c r="F590" s="133"/>
      <c r="G590" s="133"/>
      <c r="H590" s="100"/>
      <c r="I590" s="134"/>
      <c r="J590" s="134"/>
      <c r="K590" s="54"/>
      <c r="L590" s="55"/>
      <c r="M590" s="133"/>
      <c r="N590" s="55"/>
      <c r="O590" s="52"/>
      <c r="P590" s="135" t="str">
        <f>IFERROR(VLOOKUP(C590,TD!$B$32:$F$36,2,0)," ")</f>
        <v xml:space="preserve"> </v>
      </c>
      <c r="Q590" s="135" t="str">
        <f>IFERROR(VLOOKUP(C590,TD!$B$32:$F$36,3,0)," ")</f>
        <v xml:space="preserve"> </v>
      </c>
      <c r="R590" s="135" t="str">
        <f>IFERROR(VLOOKUP(C590,TD!$B$32:$F$36,4,0)," ")</f>
        <v xml:space="preserve"> </v>
      </c>
      <c r="S590" s="52"/>
      <c r="T590" s="135" t="str">
        <f>IFERROR(VLOOKUP(S590,TD!$J$33:$K$43,2,0)," ")</f>
        <v xml:space="preserve"> </v>
      </c>
      <c r="U590" s="137" t="str">
        <f t="shared" si="36"/>
        <v xml:space="preserve">- </v>
      </c>
      <c r="V590" s="52"/>
      <c r="W590" s="135" t="str">
        <f>IFERROR(VLOOKUP(V590,TD!$N$33:$O$45,2,0)," ")</f>
        <v xml:space="preserve"> </v>
      </c>
      <c r="X590" s="137" t="str">
        <f t="shared" si="37"/>
        <v xml:space="preserve">_ </v>
      </c>
      <c r="Y590" s="137" t="str">
        <f t="shared" si="38"/>
        <v xml:space="preserve">-  _ </v>
      </c>
      <c r="Z590" s="135" t="str">
        <f t="shared" si="39"/>
        <v xml:space="preserve">   </v>
      </c>
      <c r="AA590" s="135" t="str">
        <f>IFERROR(VLOOKUP(Y590,TD!$K$46:$L$64,2,0)," ")</f>
        <v xml:space="preserve"> </v>
      </c>
      <c r="AB590" s="55"/>
      <c r="AC590" s="136"/>
    </row>
    <row r="591" spans="2:29" s="28" customFormat="1" ht="15" x14ac:dyDescent="0.2">
      <c r="B591" s="79"/>
      <c r="C591" s="51"/>
      <c r="D591" s="133"/>
      <c r="E591" s="52"/>
      <c r="F591" s="133"/>
      <c r="G591" s="133"/>
      <c r="H591" s="100"/>
      <c r="I591" s="134"/>
      <c r="J591" s="134"/>
      <c r="K591" s="54"/>
      <c r="L591" s="55"/>
      <c r="M591" s="133"/>
      <c r="N591" s="55"/>
      <c r="O591" s="52"/>
      <c r="P591" s="135" t="str">
        <f>IFERROR(VLOOKUP(C591,TD!$B$32:$F$36,2,0)," ")</f>
        <v xml:space="preserve"> </v>
      </c>
      <c r="Q591" s="135" t="str">
        <f>IFERROR(VLOOKUP(C591,TD!$B$32:$F$36,3,0)," ")</f>
        <v xml:space="preserve"> </v>
      </c>
      <c r="R591" s="135" t="str">
        <f>IFERROR(VLOOKUP(C591,TD!$B$32:$F$36,4,0)," ")</f>
        <v xml:space="preserve"> </v>
      </c>
      <c r="S591" s="52"/>
      <c r="T591" s="135" t="str">
        <f>IFERROR(VLOOKUP(S591,TD!$J$33:$K$43,2,0)," ")</f>
        <v xml:space="preserve"> </v>
      </c>
      <c r="U591" s="137" t="str">
        <f t="shared" si="36"/>
        <v xml:space="preserve">- </v>
      </c>
      <c r="V591" s="52"/>
      <c r="W591" s="135" t="str">
        <f>IFERROR(VLOOKUP(V591,TD!$N$33:$O$45,2,0)," ")</f>
        <v xml:space="preserve"> </v>
      </c>
      <c r="X591" s="137" t="str">
        <f t="shared" si="37"/>
        <v xml:space="preserve">_ </v>
      </c>
      <c r="Y591" s="137" t="str">
        <f t="shared" si="38"/>
        <v xml:space="preserve">-  _ </v>
      </c>
      <c r="Z591" s="135" t="str">
        <f t="shared" si="39"/>
        <v xml:space="preserve">   </v>
      </c>
      <c r="AA591" s="135" t="str">
        <f>IFERROR(VLOOKUP(Y591,TD!$K$46:$L$64,2,0)," ")</f>
        <v xml:space="preserve"> </v>
      </c>
      <c r="AB591" s="55"/>
      <c r="AC591" s="136"/>
    </row>
    <row r="592" spans="2:29" s="28" customFormat="1" ht="15" x14ac:dyDescent="0.2">
      <c r="B592" s="79"/>
      <c r="C592" s="51"/>
      <c r="D592" s="133"/>
      <c r="E592" s="52"/>
      <c r="F592" s="133"/>
      <c r="G592" s="133"/>
      <c r="H592" s="100"/>
      <c r="I592" s="134"/>
      <c r="J592" s="134"/>
      <c r="K592" s="54"/>
      <c r="L592" s="55"/>
      <c r="M592" s="133"/>
      <c r="N592" s="55"/>
      <c r="O592" s="52"/>
      <c r="P592" s="135" t="str">
        <f>IFERROR(VLOOKUP(C592,TD!$B$32:$F$36,2,0)," ")</f>
        <v xml:space="preserve"> </v>
      </c>
      <c r="Q592" s="135" t="str">
        <f>IFERROR(VLOOKUP(C592,TD!$B$32:$F$36,3,0)," ")</f>
        <v xml:space="preserve"> </v>
      </c>
      <c r="R592" s="135" t="str">
        <f>IFERROR(VLOOKUP(C592,TD!$B$32:$F$36,4,0)," ")</f>
        <v xml:space="preserve"> </v>
      </c>
      <c r="S592" s="52"/>
      <c r="T592" s="135" t="str">
        <f>IFERROR(VLOOKUP(S592,TD!$J$33:$K$43,2,0)," ")</f>
        <v xml:space="preserve"> </v>
      </c>
      <c r="U592" s="137" t="str">
        <f t="shared" si="36"/>
        <v xml:space="preserve">- </v>
      </c>
      <c r="V592" s="52"/>
      <c r="W592" s="135" t="str">
        <f>IFERROR(VLOOKUP(V592,TD!$N$33:$O$45,2,0)," ")</f>
        <v xml:space="preserve"> </v>
      </c>
      <c r="X592" s="137" t="str">
        <f t="shared" si="37"/>
        <v xml:space="preserve">_ </v>
      </c>
      <c r="Y592" s="137" t="str">
        <f t="shared" si="38"/>
        <v xml:space="preserve">-  _ </v>
      </c>
      <c r="Z592" s="135" t="str">
        <f t="shared" si="39"/>
        <v xml:space="preserve">   </v>
      </c>
      <c r="AA592" s="135" t="str">
        <f>IFERROR(VLOOKUP(Y592,TD!$K$46:$L$64,2,0)," ")</f>
        <v xml:space="preserve"> </v>
      </c>
      <c r="AB592" s="55"/>
      <c r="AC592" s="136"/>
    </row>
    <row r="593" spans="2:29" s="28" customFormat="1" ht="15" x14ac:dyDescent="0.2">
      <c r="B593" s="79"/>
      <c r="C593" s="51"/>
      <c r="D593" s="133"/>
      <c r="E593" s="52"/>
      <c r="F593" s="133"/>
      <c r="G593" s="133"/>
      <c r="H593" s="100"/>
      <c r="I593" s="134"/>
      <c r="J593" s="134"/>
      <c r="K593" s="54"/>
      <c r="L593" s="55"/>
      <c r="M593" s="133"/>
      <c r="N593" s="55"/>
      <c r="O593" s="52"/>
      <c r="P593" s="135" t="str">
        <f>IFERROR(VLOOKUP(C593,TD!$B$32:$F$36,2,0)," ")</f>
        <v xml:space="preserve"> </v>
      </c>
      <c r="Q593" s="135" t="str">
        <f>IFERROR(VLOOKUP(C593,TD!$B$32:$F$36,3,0)," ")</f>
        <v xml:space="preserve"> </v>
      </c>
      <c r="R593" s="135" t="str">
        <f>IFERROR(VLOOKUP(C593,TD!$B$32:$F$36,4,0)," ")</f>
        <v xml:space="preserve"> </v>
      </c>
      <c r="S593" s="52"/>
      <c r="T593" s="135" t="str">
        <f>IFERROR(VLOOKUP(S593,TD!$J$33:$K$43,2,0)," ")</f>
        <v xml:space="preserve"> </v>
      </c>
      <c r="U593" s="137" t="str">
        <f t="shared" si="36"/>
        <v xml:space="preserve">- </v>
      </c>
      <c r="V593" s="52"/>
      <c r="W593" s="135" t="str">
        <f>IFERROR(VLOOKUP(V593,TD!$N$33:$O$45,2,0)," ")</f>
        <v xml:space="preserve"> </v>
      </c>
      <c r="X593" s="137" t="str">
        <f t="shared" si="37"/>
        <v xml:space="preserve">_ </v>
      </c>
      <c r="Y593" s="137" t="str">
        <f t="shared" si="38"/>
        <v xml:space="preserve">-  _ </v>
      </c>
      <c r="Z593" s="135" t="str">
        <f t="shared" si="39"/>
        <v xml:space="preserve">   </v>
      </c>
      <c r="AA593" s="135" t="str">
        <f>IFERROR(VLOOKUP(Y593,TD!$K$46:$L$64,2,0)," ")</f>
        <v xml:space="preserve"> </v>
      </c>
      <c r="AB593" s="55"/>
      <c r="AC593" s="136"/>
    </row>
    <row r="594" spans="2:29" s="28" customFormat="1" ht="15" x14ac:dyDescent="0.2">
      <c r="B594" s="79"/>
      <c r="C594" s="51"/>
      <c r="D594" s="133"/>
      <c r="E594" s="52"/>
      <c r="F594" s="133"/>
      <c r="G594" s="133"/>
      <c r="H594" s="100"/>
      <c r="I594" s="134"/>
      <c r="J594" s="134"/>
      <c r="K594" s="54"/>
      <c r="L594" s="55"/>
      <c r="M594" s="133"/>
      <c r="N594" s="55"/>
      <c r="O594" s="52"/>
      <c r="P594" s="135" t="str">
        <f>IFERROR(VLOOKUP(C594,TD!$B$32:$F$36,2,0)," ")</f>
        <v xml:space="preserve"> </v>
      </c>
      <c r="Q594" s="135" t="str">
        <f>IFERROR(VLOOKUP(C594,TD!$B$32:$F$36,3,0)," ")</f>
        <v xml:space="preserve"> </v>
      </c>
      <c r="R594" s="135" t="str">
        <f>IFERROR(VLOOKUP(C594,TD!$B$32:$F$36,4,0)," ")</f>
        <v xml:space="preserve"> </v>
      </c>
      <c r="S594" s="52"/>
      <c r="T594" s="135" t="str">
        <f>IFERROR(VLOOKUP(S594,TD!$J$33:$K$43,2,0)," ")</f>
        <v xml:space="preserve"> </v>
      </c>
      <c r="U594" s="137" t="str">
        <f t="shared" si="36"/>
        <v xml:space="preserve">- </v>
      </c>
      <c r="V594" s="52"/>
      <c r="W594" s="135" t="str">
        <f>IFERROR(VLOOKUP(V594,TD!$N$33:$O$45,2,0)," ")</f>
        <v xml:space="preserve"> </v>
      </c>
      <c r="X594" s="137" t="str">
        <f t="shared" si="37"/>
        <v xml:space="preserve">_ </v>
      </c>
      <c r="Y594" s="137" t="str">
        <f t="shared" si="38"/>
        <v xml:space="preserve">-  _ </v>
      </c>
      <c r="Z594" s="135" t="str">
        <f t="shared" si="39"/>
        <v xml:space="preserve">   </v>
      </c>
      <c r="AA594" s="135" t="str">
        <f>IFERROR(VLOOKUP(Y594,TD!$K$46:$L$64,2,0)," ")</f>
        <v xml:space="preserve"> </v>
      </c>
      <c r="AB594" s="55"/>
      <c r="AC594" s="136"/>
    </row>
    <row r="595" spans="2:29" s="28" customFormat="1" ht="15" x14ac:dyDescent="0.2">
      <c r="B595" s="79"/>
      <c r="C595" s="51"/>
      <c r="D595" s="133"/>
      <c r="E595" s="52"/>
      <c r="F595" s="133"/>
      <c r="G595" s="133"/>
      <c r="H595" s="100"/>
      <c r="I595" s="134"/>
      <c r="J595" s="134"/>
      <c r="K595" s="54"/>
      <c r="L595" s="55"/>
      <c r="M595" s="133"/>
      <c r="N595" s="55"/>
      <c r="O595" s="52"/>
      <c r="P595" s="135" t="str">
        <f>IFERROR(VLOOKUP(C595,TD!$B$32:$F$36,2,0)," ")</f>
        <v xml:space="preserve"> </v>
      </c>
      <c r="Q595" s="135" t="str">
        <f>IFERROR(VLOOKUP(C595,TD!$B$32:$F$36,3,0)," ")</f>
        <v xml:space="preserve"> </v>
      </c>
      <c r="R595" s="135" t="str">
        <f>IFERROR(VLOOKUP(C595,TD!$B$32:$F$36,4,0)," ")</f>
        <v xml:space="preserve"> </v>
      </c>
      <c r="S595" s="52"/>
      <c r="T595" s="135" t="str">
        <f>IFERROR(VLOOKUP(S595,TD!$J$33:$K$43,2,0)," ")</f>
        <v xml:space="preserve"> </v>
      </c>
      <c r="U595" s="137" t="str">
        <f t="shared" si="36"/>
        <v xml:space="preserve">- </v>
      </c>
      <c r="V595" s="52"/>
      <c r="W595" s="135" t="str">
        <f>IFERROR(VLOOKUP(V595,TD!$N$33:$O$45,2,0)," ")</f>
        <v xml:space="preserve"> </v>
      </c>
      <c r="X595" s="137" t="str">
        <f t="shared" si="37"/>
        <v xml:space="preserve">_ </v>
      </c>
      <c r="Y595" s="137" t="str">
        <f t="shared" si="38"/>
        <v xml:space="preserve">-  _ </v>
      </c>
      <c r="Z595" s="135" t="str">
        <f t="shared" si="39"/>
        <v xml:space="preserve">   </v>
      </c>
      <c r="AA595" s="135" t="str">
        <f>IFERROR(VLOOKUP(Y595,TD!$K$46:$L$64,2,0)," ")</f>
        <v xml:space="preserve"> </v>
      </c>
      <c r="AB595" s="55"/>
      <c r="AC595" s="136"/>
    </row>
    <row r="596" spans="2:29" s="28" customFormat="1" ht="15" x14ac:dyDescent="0.2">
      <c r="B596" s="79"/>
      <c r="C596" s="51"/>
      <c r="D596" s="133"/>
      <c r="E596" s="52"/>
      <c r="F596" s="133"/>
      <c r="G596" s="133"/>
      <c r="H596" s="100"/>
      <c r="I596" s="134"/>
      <c r="J596" s="134"/>
      <c r="K596" s="54"/>
      <c r="L596" s="55"/>
      <c r="M596" s="133"/>
      <c r="N596" s="55"/>
      <c r="O596" s="52"/>
      <c r="P596" s="135" t="str">
        <f>IFERROR(VLOOKUP(C596,TD!$B$32:$F$36,2,0)," ")</f>
        <v xml:space="preserve"> </v>
      </c>
      <c r="Q596" s="135" t="str">
        <f>IFERROR(VLOOKUP(C596,TD!$B$32:$F$36,3,0)," ")</f>
        <v xml:space="preserve"> </v>
      </c>
      <c r="R596" s="135" t="str">
        <f>IFERROR(VLOOKUP(C596,TD!$B$32:$F$36,4,0)," ")</f>
        <v xml:space="preserve"> </v>
      </c>
      <c r="S596" s="52"/>
      <c r="T596" s="135" t="str">
        <f>IFERROR(VLOOKUP(S596,TD!$J$33:$K$43,2,0)," ")</f>
        <v xml:space="preserve"> </v>
      </c>
      <c r="U596" s="137" t="str">
        <f t="shared" si="36"/>
        <v xml:space="preserve">- </v>
      </c>
      <c r="V596" s="52"/>
      <c r="W596" s="135" t="str">
        <f>IFERROR(VLOOKUP(V596,TD!$N$33:$O$45,2,0)," ")</f>
        <v xml:space="preserve"> </v>
      </c>
      <c r="X596" s="137" t="str">
        <f t="shared" si="37"/>
        <v xml:space="preserve">_ </v>
      </c>
      <c r="Y596" s="137" t="str">
        <f t="shared" si="38"/>
        <v xml:space="preserve">-  _ </v>
      </c>
      <c r="Z596" s="135" t="str">
        <f t="shared" si="39"/>
        <v xml:space="preserve">   </v>
      </c>
      <c r="AA596" s="135" t="str">
        <f>IFERROR(VLOOKUP(Y596,TD!$K$46:$L$64,2,0)," ")</f>
        <v xml:space="preserve"> </v>
      </c>
      <c r="AB596" s="55"/>
      <c r="AC596" s="136"/>
    </row>
    <row r="597" spans="2:29" s="28" customFormat="1" ht="15" x14ac:dyDescent="0.2">
      <c r="B597" s="79"/>
      <c r="C597" s="51"/>
      <c r="D597" s="133"/>
      <c r="E597" s="52"/>
      <c r="F597" s="133"/>
      <c r="G597" s="133"/>
      <c r="H597" s="100"/>
      <c r="I597" s="134"/>
      <c r="J597" s="134"/>
      <c r="K597" s="54"/>
      <c r="L597" s="55"/>
      <c r="M597" s="133"/>
      <c r="N597" s="55"/>
      <c r="O597" s="52"/>
      <c r="P597" s="135" t="str">
        <f>IFERROR(VLOOKUP(C597,TD!$B$32:$F$36,2,0)," ")</f>
        <v xml:space="preserve"> </v>
      </c>
      <c r="Q597" s="135" t="str">
        <f>IFERROR(VLOOKUP(C597,TD!$B$32:$F$36,3,0)," ")</f>
        <v xml:space="preserve"> </v>
      </c>
      <c r="R597" s="135" t="str">
        <f>IFERROR(VLOOKUP(C597,TD!$B$32:$F$36,4,0)," ")</f>
        <v xml:space="preserve"> </v>
      </c>
      <c r="S597" s="52"/>
      <c r="T597" s="135" t="str">
        <f>IFERROR(VLOOKUP(S597,TD!$J$33:$K$43,2,0)," ")</f>
        <v xml:space="preserve"> </v>
      </c>
      <c r="U597" s="137" t="str">
        <f t="shared" si="36"/>
        <v xml:space="preserve">- </v>
      </c>
      <c r="V597" s="52"/>
      <c r="W597" s="135" t="str">
        <f>IFERROR(VLOOKUP(V597,TD!$N$33:$O$45,2,0)," ")</f>
        <v xml:space="preserve"> </v>
      </c>
      <c r="X597" s="137" t="str">
        <f t="shared" si="37"/>
        <v xml:space="preserve">_ </v>
      </c>
      <c r="Y597" s="137" t="str">
        <f t="shared" si="38"/>
        <v xml:space="preserve">-  _ </v>
      </c>
      <c r="Z597" s="135" t="str">
        <f t="shared" si="39"/>
        <v xml:space="preserve">   </v>
      </c>
      <c r="AA597" s="135" t="str">
        <f>IFERROR(VLOOKUP(Y597,TD!$K$46:$L$64,2,0)," ")</f>
        <v xml:space="preserve"> </v>
      </c>
      <c r="AB597" s="55"/>
      <c r="AC597" s="136"/>
    </row>
    <row r="598" spans="2:29" s="28" customFormat="1" ht="15" x14ac:dyDescent="0.2">
      <c r="B598" s="79"/>
      <c r="C598" s="51"/>
      <c r="D598" s="133"/>
      <c r="E598" s="52"/>
      <c r="F598" s="133"/>
      <c r="G598" s="133"/>
      <c r="H598" s="100"/>
      <c r="I598" s="134"/>
      <c r="J598" s="134"/>
      <c r="K598" s="54"/>
      <c r="L598" s="55"/>
      <c r="M598" s="133"/>
      <c r="N598" s="55"/>
      <c r="O598" s="52"/>
      <c r="P598" s="135" t="str">
        <f>IFERROR(VLOOKUP(C598,TD!$B$32:$F$36,2,0)," ")</f>
        <v xml:space="preserve"> </v>
      </c>
      <c r="Q598" s="135" t="str">
        <f>IFERROR(VLOOKUP(C598,TD!$B$32:$F$36,3,0)," ")</f>
        <v xml:space="preserve"> </v>
      </c>
      <c r="R598" s="135" t="str">
        <f>IFERROR(VLOOKUP(C598,TD!$B$32:$F$36,4,0)," ")</f>
        <v xml:space="preserve"> </v>
      </c>
      <c r="S598" s="52"/>
      <c r="T598" s="135" t="str">
        <f>IFERROR(VLOOKUP(S598,TD!$J$33:$K$43,2,0)," ")</f>
        <v xml:space="preserve"> </v>
      </c>
      <c r="U598" s="137" t="str">
        <f t="shared" si="36"/>
        <v xml:space="preserve">- </v>
      </c>
      <c r="V598" s="52"/>
      <c r="W598" s="135" t="str">
        <f>IFERROR(VLOOKUP(V598,TD!$N$33:$O$45,2,0)," ")</f>
        <v xml:space="preserve"> </v>
      </c>
      <c r="X598" s="137" t="str">
        <f t="shared" si="37"/>
        <v xml:space="preserve">_ </v>
      </c>
      <c r="Y598" s="137" t="str">
        <f t="shared" si="38"/>
        <v xml:space="preserve">-  _ </v>
      </c>
      <c r="Z598" s="135" t="str">
        <f t="shared" si="39"/>
        <v xml:space="preserve">   </v>
      </c>
      <c r="AA598" s="135" t="str">
        <f>IFERROR(VLOOKUP(Y598,TD!$K$46:$L$64,2,0)," ")</f>
        <v xml:space="preserve"> </v>
      </c>
      <c r="AB598" s="55"/>
      <c r="AC598" s="136"/>
    </row>
    <row r="599" spans="2:29" s="28" customFormat="1" ht="15" x14ac:dyDescent="0.2">
      <c r="B599" s="79"/>
      <c r="C599" s="51"/>
      <c r="D599" s="133"/>
      <c r="E599" s="52"/>
      <c r="F599" s="133"/>
      <c r="G599" s="133"/>
      <c r="H599" s="100"/>
      <c r="I599" s="134"/>
      <c r="J599" s="134"/>
      <c r="K599" s="54"/>
      <c r="L599" s="55"/>
      <c r="M599" s="133"/>
      <c r="N599" s="55"/>
      <c r="O599" s="52"/>
      <c r="P599" s="135" t="str">
        <f>IFERROR(VLOOKUP(C599,TD!$B$32:$F$36,2,0)," ")</f>
        <v xml:space="preserve"> </v>
      </c>
      <c r="Q599" s="135" t="str">
        <f>IFERROR(VLOOKUP(C599,TD!$B$32:$F$36,3,0)," ")</f>
        <v xml:space="preserve"> </v>
      </c>
      <c r="R599" s="135" t="str">
        <f>IFERROR(VLOOKUP(C599,TD!$B$32:$F$36,4,0)," ")</f>
        <v xml:space="preserve"> </v>
      </c>
      <c r="S599" s="52"/>
      <c r="T599" s="135" t="str">
        <f>IFERROR(VLOOKUP(S599,TD!$J$33:$K$43,2,0)," ")</f>
        <v xml:space="preserve"> </v>
      </c>
      <c r="U599" s="137" t="str">
        <f t="shared" si="36"/>
        <v xml:space="preserve">- </v>
      </c>
      <c r="V599" s="52"/>
      <c r="W599" s="135" t="str">
        <f>IFERROR(VLOOKUP(V599,TD!$N$33:$O$45,2,0)," ")</f>
        <v xml:space="preserve"> </v>
      </c>
      <c r="X599" s="137" t="str">
        <f t="shared" si="37"/>
        <v xml:space="preserve">_ </v>
      </c>
      <c r="Y599" s="137" t="str">
        <f t="shared" si="38"/>
        <v xml:space="preserve">-  _ </v>
      </c>
      <c r="Z599" s="135" t="str">
        <f t="shared" si="39"/>
        <v xml:space="preserve">   </v>
      </c>
      <c r="AA599" s="135" t="str">
        <f>IFERROR(VLOOKUP(Y599,TD!$K$46:$L$64,2,0)," ")</f>
        <v xml:space="preserve"> </v>
      </c>
      <c r="AB599" s="55"/>
      <c r="AC599" s="136"/>
    </row>
    <row r="600" spans="2:29" s="28" customFormat="1" ht="15" x14ac:dyDescent="0.2">
      <c r="B600" s="79"/>
      <c r="C600" s="51"/>
      <c r="D600" s="133"/>
      <c r="E600" s="52"/>
      <c r="F600" s="133"/>
      <c r="G600" s="133"/>
      <c r="H600" s="100"/>
      <c r="I600" s="134"/>
      <c r="J600" s="134"/>
      <c r="K600" s="54"/>
      <c r="L600" s="55"/>
      <c r="M600" s="133"/>
      <c r="N600" s="55"/>
      <c r="O600" s="52"/>
      <c r="P600" s="135" t="str">
        <f>IFERROR(VLOOKUP(C600,TD!$B$32:$F$36,2,0)," ")</f>
        <v xml:space="preserve"> </v>
      </c>
      <c r="Q600" s="135" t="str">
        <f>IFERROR(VLOOKUP(C600,TD!$B$32:$F$36,3,0)," ")</f>
        <v xml:space="preserve"> </v>
      </c>
      <c r="R600" s="135" t="str">
        <f>IFERROR(VLOOKUP(C600,TD!$B$32:$F$36,4,0)," ")</f>
        <v xml:space="preserve"> </v>
      </c>
      <c r="S600" s="52"/>
      <c r="T600" s="135" t="str">
        <f>IFERROR(VLOOKUP(S600,TD!$J$33:$K$43,2,0)," ")</f>
        <v xml:space="preserve"> </v>
      </c>
      <c r="U600" s="137" t="str">
        <f t="shared" si="36"/>
        <v xml:space="preserve">- </v>
      </c>
      <c r="V600" s="52"/>
      <c r="W600" s="135" t="str">
        <f>IFERROR(VLOOKUP(V600,TD!$N$33:$O$45,2,0)," ")</f>
        <v xml:space="preserve"> </v>
      </c>
      <c r="X600" s="137" t="str">
        <f t="shared" si="37"/>
        <v xml:space="preserve">_ </v>
      </c>
      <c r="Y600" s="137" t="str">
        <f t="shared" si="38"/>
        <v xml:space="preserve">-  _ </v>
      </c>
      <c r="Z600" s="135" t="str">
        <f t="shared" si="39"/>
        <v xml:space="preserve">   </v>
      </c>
      <c r="AA600" s="135" t="str">
        <f>IFERROR(VLOOKUP(Y600,TD!$K$46:$L$64,2,0)," ")</f>
        <v xml:space="preserve"> </v>
      </c>
      <c r="AB600" s="55"/>
      <c r="AC600" s="136"/>
    </row>
    <row r="601" spans="2:29" s="28" customFormat="1" ht="15" x14ac:dyDescent="0.2">
      <c r="B601" s="79"/>
      <c r="C601" s="51"/>
      <c r="D601" s="133"/>
      <c r="E601" s="52"/>
      <c r="F601" s="133"/>
      <c r="G601" s="133"/>
      <c r="H601" s="100"/>
      <c r="I601" s="134"/>
      <c r="J601" s="134"/>
      <c r="K601" s="54"/>
      <c r="L601" s="55"/>
      <c r="M601" s="133"/>
      <c r="N601" s="55"/>
      <c r="O601" s="52"/>
      <c r="P601" s="135" t="str">
        <f>IFERROR(VLOOKUP(C601,TD!$B$32:$F$36,2,0)," ")</f>
        <v xml:space="preserve"> </v>
      </c>
      <c r="Q601" s="135" t="str">
        <f>IFERROR(VLOOKUP(C601,TD!$B$32:$F$36,3,0)," ")</f>
        <v xml:space="preserve"> </v>
      </c>
      <c r="R601" s="135" t="str">
        <f>IFERROR(VLOOKUP(C601,TD!$B$32:$F$36,4,0)," ")</f>
        <v xml:space="preserve"> </v>
      </c>
      <c r="S601" s="52"/>
      <c r="T601" s="135" t="str">
        <f>IFERROR(VLOOKUP(S601,TD!$J$33:$K$43,2,0)," ")</f>
        <v xml:space="preserve"> </v>
      </c>
      <c r="U601" s="137" t="str">
        <f t="shared" si="36"/>
        <v xml:space="preserve">- </v>
      </c>
      <c r="V601" s="52"/>
      <c r="W601" s="135" t="str">
        <f>IFERROR(VLOOKUP(V601,TD!$N$33:$O$45,2,0)," ")</f>
        <v xml:space="preserve"> </v>
      </c>
      <c r="X601" s="137" t="str">
        <f t="shared" si="37"/>
        <v xml:space="preserve">_ </v>
      </c>
      <c r="Y601" s="137" t="str">
        <f t="shared" si="38"/>
        <v xml:space="preserve">-  _ </v>
      </c>
      <c r="Z601" s="135" t="str">
        <f t="shared" si="39"/>
        <v xml:space="preserve">   </v>
      </c>
      <c r="AA601" s="135" t="str">
        <f>IFERROR(VLOOKUP(Y601,TD!$K$46:$L$64,2,0)," ")</f>
        <v xml:space="preserve"> </v>
      </c>
      <c r="AB601" s="55"/>
      <c r="AC601" s="136"/>
    </row>
    <row r="602" spans="2:29" s="28" customFormat="1" ht="15" x14ac:dyDescent="0.2">
      <c r="B602" s="79"/>
      <c r="C602" s="51"/>
      <c r="D602" s="133"/>
      <c r="E602" s="52"/>
      <c r="F602" s="133"/>
      <c r="G602" s="133"/>
      <c r="H602" s="100"/>
      <c r="I602" s="134"/>
      <c r="J602" s="134"/>
      <c r="K602" s="54"/>
      <c r="L602" s="55"/>
      <c r="M602" s="133"/>
      <c r="N602" s="55"/>
      <c r="O602" s="52"/>
      <c r="P602" s="135" t="str">
        <f>IFERROR(VLOOKUP(C602,TD!$B$32:$F$36,2,0)," ")</f>
        <v xml:space="preserve"> </v>
      </c>
      <c r="Q602" s="135" t="str">
        <f>IFERROR(VLOOKUP(C602,TD!$B$32:$F$36,3,0)," ")</f>
        <v xml:space="preserve"> </v>
      </c>
      <c r="R602" s="135" t="str">
        <f>IFERROR(VLOOKUP(C602,TD!$B$32:$F$36,4,0)," ")</f>
        <v xml:space="preserve"> </v>
      </c>
      <c r="S602" s="52"/>
      <c r="T602" s="135" t="str">
        <f>IFERROR(VLOOKUP(S602,TD!$J$33:$K$43,2,0)," ")</f>
        <v xml:space="preserve"> </v>
      </c>
      <c r="U602" s="137" t="str">
        <f t="shared" si="36"/>
        <v xml:space="preserve">- </v>
      </c>
      <c r="V602" s="52"/>
      <c r="W602" s="135" t="str">
        <f>IFERROR(VLOOKUP(V602,TD!$N$33:$O$45,2,0)," ")</f>
        <v xml:space="preserve"> </v>
      </c>
      <c r="X602" s="137" t="str">
        <f t="shared" si="37"/>
        <v xml:space="preserve">_ </v>
      </c>
      <c r="Y602" s="137" t="str">
        <f t="shared" si="38"/>
        <v xml:space="preserve">-  _ </v>
      </c>
      <c r="Z602" s="135" t="str">
        <f t="shared" si="39"/>
        <v xml:space="preserve">   </v>
      </c>
      <c r="AA602" s="135" t="str">
        <f>IFERROR(VLOOKUP(Y602,TD!$K$46:$L$64,2,0)," ")</f>
        <v xml:space="preserve"> </v>
      </c>
      <c r="AB602" s="55"/>
      <c r="AC602" s="136"/>
    </row>
    <row r="603" spans="2:29" s="28" customFormat="1" ht="15" x14ac:dyDescent="0.2">
      <c r="B603" s="79"/>
      <c r="C603" s="51"/>
      <c r="D603" s="133"/>
      <c r="E603" s="52"/>
      <c r="F603" s="133"/>
      <c r="G603" s="133"/>
      <c r="H603" s="100"/>
      <c r="I603" s="134"/>
      <c r="J603" s="134"/>
      <c r="K603" s="54"/>
      <c r="L603" s="55"/>
      <c r="M603" s="133"/>
      <c r="N603" s="55"/>
      <c r="O603" s="52"/>
      <c r="P603" s="135" t="str">
        <f>IFERROR(VLOOKUP(C603,TD!$B$32:$F$36,2,0)," ")</f>
        <v xml:space="preserve"> </v>
      </c>
      <c r="Q603" s="135" t="str">
        <f>IFERROR(VLOOKUP(C603,TD!$B$32:$F$36,3,0)," ")</f>
        <v xml:space="preserve"> </v>
      </c>
      <c r="R603" s="135" t="str">
        <f>IFERROR(VLOOKUP(C603,TD!$B$32:$F$36,4,0)," ")</f>
        <v xml:space="preserve"> </v>
      </c>
      <c r="S603" s="52"/>
      <c r="T603" s="135" t="str">
        <f>IFERROR(VLOOKUP(S603,TD!$J$33:$K$43,2,0)," ")</f>
        <v xml:space="preserve"> </v>
      </c>
      <c r="U603" s="137" t="str">
        <f t="shared" si="36"/>
        <v xml:space="preserve">- </v>
      </c>
      <c r="V603" s="52"/>
      <c r="W603" s="135" t="str">
        <f>IFERROR(VLOOKUP(V603,TD!$N$33:$O$45,2,0)," ")</f>
        <v xml:space="preserve"> </v>
      </c>
      <c r="X603" s="137" t="str">
        <f t="shared" si="37"/>
        <v xml:space="preserve">_ </v>
      </c>
      <c r="Y603" s="137" t="str">
        <f t="shared" si="38"/>
        <v xml:space="preserve">-  _ </v>
      </c>
      <c r="Z603" s="135" t="str">
        <f t="shared" si="39"/>
        <v xml:space="preserve">   </v>
      </c>
      <c r="AA603" s="135" t="str">
        <f>IFERROR(VLOOKUP(Y603,TD!$K$46:$L$64,2,0)," ")</f>
        <v xml:space="preserve"> </v>
      </c>
      <c r="AB603" s="55"/>
      <c r="AC603" s="136"/>
    </row>
    <row r="604" spans="2:29" s="28" customFormat="1" ht="15" x14ac:dyDescent="0.2">
      <c r="B604" s="79"/>
      <c r="C604" s="51"/>
      <c r="D604" s="133"/>
      <c r="E604" s="52"/>
      <c r="F604" s="133"/>
      <c r="G604" s="133"/>
      <c r="H604" s="100"/>
      <c r="I604" s="134"/>
      <c r="J604" s="134"/>
      <c r="K604" s="54"/>
      <c r="L604" s="55"/>
      <c r="M604" s="133"/>
      <c r="N604" s="55"/>
      <c r="O604" s="52"/>
      <c r="P604" s="135" t="str">
        <f>IFERROR(VLOOKUP(C604,TD!$B$32:$F$36,2,0)," ")</f>
        <v xml:space="preserve"> </v>
      </c>
      <c r="Q604" s="135" t="str">
        <f>IFERROR(VLOOKUP(C604,TD!$B$32:$F$36,3,0)," ")</f>
        <v xml:space="preserve"> </v>
      </c>
      <c r="R604" s="135" t="str">
        <f>IFERROR(VLOOKUP(C604,TD!$B$32:$F$36,4,0)," ")</f>
        <v xml:space="preserve"> </v>
      </c>
      <c r="S604" s="52"/>
      <c r="T604" s="135" t="str">
        <f>IFERROR(VLOOKUP(S604,TD!$J$33:$K$43,2,0)," ")</f>
        <v xml:space="preserve"> </v>
      </c>
      <c r="U604" s="137" t="str">
        <f t="shared" si="36"/>
        <v xml:space="preserve">- </v>
      </c>
      <c r="V604" s="52"/>
      <c r="W604" s="135" t="str">
        <f>IFERROR(VLOOKUP(V604,TD!$N$33:$O$45,2,0)," ")</f>
        <v xml:space="preserve"> </v>
      </c>
      <c r="X604" s="137" t="str">
        <f t="shared" si="37"/>
        <v xml:space="preserve">_ </v>
      </c>
      <c r="Y604" s="137" t="str">
        <f t="shared" si="38"/>
        <v xml:space="preserve">-  _ </v>
      </c>
      <c r="Z604" s="135" t="str">
        <f t="shared" si="39"/>
        <v xml:space="preserve">   </v>
      </c>
      <c r="AA604" s="135" t="str">
        <f>IFERROR(VLOOKUP(Y604,TD!$K$46:$L$64,2,0)," ")</f>
        <v xml:space="preserve"> </v>
      </c>
      <c r="AB604" s="55"/>
      <c r="AC604" s="136"/>
    </row>
    <row r="605" spans="2:29" s="28" customFormat="1" ht="15" x14ac:dyDescent="0.2">
      <c r="B605" s="79"/>
      <c r="C605" s="51"/>
      <c r="D605" s="133"/>
      <c r="E605" s="52"/>
      <c r="F605" s="133"/>
      <c r="G605" s="133"/>
      <c r="H605" s="100"/>
      <c r="I605" s="134"/>
      <c r="J605" s="134"/>
      <c r="K605" s="54"/>
      <c r="L605" s="55"/>
      <c r="M605" s="133"/>
      <c r="N605" s="55"/>
      <c r="O605" s="52"/>
      <c r="P605" s="135" t="str">
        <f>IFERROR(VLOOKUP(C605,TD!$B$32:$F$36,2,0)," ")</f>
        <v xml:space="preserve"> </v>
      </c>
      <c r="Q605" s="135" t="str">
        <f>IFERROR(VLOOKUP(C605,TD!$B$32:$F$36,3,0)," ")</f>
        <v xml:space="preserve"> </v>
      </c>
      <c r="R605" s="135" t="str">
        <f>IFERROR(VLOOKUP(C605,TD!$B$32:$F$36,4,0)," ")</f>
        <v xml:space="preserve"> </v>
      </c>
      <c r="S605" s="52"/>
      <c r="T605" s="135" t="str">
        <f>IFERROR(VLOOKUP(S605,TD!$J$33:$K$43,2,0)," ")</f>
        <v xml:space="preserve"> </v>
      </c>
      <c r="U605" s="137" t="str">
        <f t="shared" si="36"/>
        <v xml:space="preserve">- </v>
      </c>
      <c r="V605" s="52"/>
      <c r="W605" s="135" t="str">
        <f>IFERROR(VLOOKUP(V605,TD!$N$33:$O$45,2,0)," ")</f>
        <v xml:space="preserve"> </v>
      </c>
      <c r="X605" s="137" t="str">
        <f t="shared" si="37"/>
        <v xml:space="preserve">_ </v>
      </c>
      <c r="Y605" s="137" t="str">
        <f t="shared" si="38"/>
        <v xml:space="preserve">-  _ </v>
      </c>
      <c r="Z605" s="135" t="str">
        <f t="shared" si="39"/>
        <v xml:space="preserve">   </v>
      </c>
      <c r="AA605" s="135" t="str">
        <f>IFERROR(VLOOKUP(Y605,TD!$K$46:$L$64,2,0)," ")</f>
        <v xml:space="preserve"> </v>
      </c>
      <c r="AB605" s="55"/>
      <c r="AC605" s="136"/>
    </row>
    <row r="606" spans="2:29" s="28" customFormat="1" ht="15" x14ac:dyDescent="0.2">
      <c r="B606" s="79"/>
      <c r="C606" s="51"/>
      <c r="D606" s="133"/>
      <c r="E606" s="52"/>
      <c r="F606" s="133"/>
      <c r="G606" s="133"/>
      <c r="H606" s="100"/>
      <c r="I606" s="134"/>
      <c r="J606" s="134"/>
      <c r="K606" s="54"/>
      <c r="L606" s="55"/>
      <c r="M606" s="133"/>
      <c r="N606" s="55"/>
      <c r="O606" s="52"/>
      <c r="P606" s="135" t="str">
        <f>IFERROR(VLOOKUP(C606,TD!$B$32:$F$36,2,0)," ")</f>
        <v xml:space="preserve"> </v>
      </c>
      <c r="Q606" s="135" t="str">
        <f>IFERROR(VLOOKUP(C606,TD!$B$32:$F$36,3,0)," ")</f>
        <v xml:space="preserve"> </v>
      </c>
      <c r="R606" s="135" t="str">
        <f>IFERROR(VLOOKUP(C606,TD!$B$32:$F$36,4,0)," ")</f>
        <v xml:space="preserve"> </v>
      </c>
      <c r="S606" s="52"/>
      <c r="T606" s="135" t="str">
        <f>IFERROR(VLOOKUP(S606,TD!$J$33:$K$43,2,0)," ")</f>
        <v xml:space="preserve"> </v>
      </c>
      <c r="U606" s="137" t="str">
        <f t="shared" si="36"/>
        <v xml:space="preserve">- </v>
      </c>
      <c r="V606" s="52"/>
      <c r="W606" s="135" t="str">
        <f>IFERROR(VLOOKUP(V606,TD!$N$33:$O$45,2,0)," ")</f>
        <v xml:space="preserve"> </v>
      </c>
      <c r="X606" s="137" t="str">
        <f t="shared" si="37"/>
        <v xml:space="preserve">_ </v>
      </c>
      <c r="Y606" s="137" t="str">
        <f t="shared" si="38"/>
        <v xml:space="preserve">-  _ </v>
      </c>
      <c r="Z606" s="135" t="str">
        <f t="shared" si="39"/>
        <v xml:space="preserve">   </v>
      </c>
      <c r="AA606" s="135" t="str">
        <f>IFERROR(VLOOKUP(Y606,TD!$K$46:$L$64,2,0)," ")</f>
        <v xml:space="preserve"> </v>
      </c>
      <c r="AB606" s="55"/>
      <c r="AC606" s="136"/>
    </row>
    <row r="607" spans="2:29" s="28" customFormat="1" ht="15" x14ac:dyDescent="0.2">
      <c r="B607" s="79"/>
      <c r="C607" s="51"/>
      <c r="D607" s="133"/>
      <c r="E607" s="52"/>
      <c r="F607" s="133"/>
      <c r="G607" s="133"/>
      <c r="H607" s="100"/>
      <c r="I607" s="134"/>
      <c r="J607" s="134"/>
      <c r="K607" s="54"/>
      <c r="L607" s="55"/>
      <c r="M607" s="133"/>
      <c r="N607" s="55"/>
      <c r="O607" s="52"/>
      <c r="P607" s="135" t="str">
        <f>IFERROR(VLOOKUP(C607,TD!$B$32:$F$36,2,0)," ")</f>
        <v xml:space="preserve"> </v>
      </c>
      <c r="Q607" s="135" t="str">
        <f>IFERROR(VLOOKUP(C607,TD!$B$32:$F$36,3,0)," ")</f>
        <v xml:space="preserve"> </v>
      </c>
      <c r="R607" s="135" t="str">
        <f>IFERROR(VLOOKUP(C607,TD!$B$32:$F$36,4,0)," ")</f>
        <v xml:space="preserve"> </v>
      </c>
      <c r="S607" s="52"/>
      <c r="T607" s="135" t="str">
        <f>IFERROR(VLOOKUP(S607,TD!$J$33:$K$43,2,0)," ")</f>
        <v xml:space="preserve"> </v>
      </c>
      <c r="U607" s="137" t="str">
        <f t="shared" si="36"/>
        <v xml:space="preserve">- </v>
      </c>
      <c r="V607" s="52"/>
      <c r="W607" s="135" t="str">
        <f>IFERROR(VLOOKUP(V607,TD!$N$33:$O$45,2,0)," ")</f>
        <v xml:space="preserve"> </v>
      </c>
      <c r="X607" s="137" t="str">
        <f t="shared" si="37"/>
        <v xml:space="preserve">_ </v>
      </c>
      <c r="Y607" s="137" t="str">
        <f t="shared" si="38"/>
        <v xml:space="preserve">-  _ </v>
      </c>
      <c r="Z607" s="135" t="str">
        <f t="shared" si="39"/>
        <v xml:space="preserve">   </v>
      </c>
      <c r="AA607" s="135" t="str">
        <f>IFERROR(VLOOKUP(Y607,TD!$K$46:$L$64,2,0)," ")</f>
        <v xml:space="preserve"> </v>
      </c>
      <c r="AB607" s="55"/>
      <c r="AC607" s="136"/>
    </row>
    <row r="608" spans="2:29" s="28" customFormat="1" ht="15" x14ac:dyDescent="0.2">
      <c r="B608" s="79"/>
      <c r="C608" s="51"/>
      <c r="D608" s="133"/>
      <c r="E608" s="52"/>
      <c r="F608" s="133"/>
      <c r="G608" s="133"/>
      <c r="H608" s="100"/>
      <c r="I608" s="134"/>
      <c r="J608" s="134"/>
      <c r="K608" s="54"/>
      <c r="L608" s="55"/>
      <c r="M608" s="133"/>
      <c r="N608" s="55"/>
      <c r="O608" s="52"/>
      <c r="P608" s="135" t="str">
        <f>IFERROR(VLOOKUP(C608,TD!$B$32:$F$36,2,0)," ")</f>
        <v xml:space="preserve"> </v>
      </c>
      <c r="Q608" s="135" t="str">
        <f>IFERROR(VLOOKUP(C608,TD!$B$32:$F$36,3,0)," ")</f>
        <v xml:space="preserve"> </v>
      </c>
      <c r="R608" s="135" t="str">
        <f>IFERROR(VLOOKUP(C608,TD!$B$32:$F$36,4,0)," ")</f>
        <v xml:space="preserve"> </v>
      </c>
      <c r="S608" s="52"/>
      <c r="T608" s="135" t="str">
        <f>IFERROR(VLOOKUP(S608,TD!$J$33:$K$43,2,0)," ")</f>
        <v xml:space="preserve"> </v>
      </c>
      <c r="U608" s="137" t="str">
        <f t="shared" si="36"/>
        <v xml:space="preserve">- </v>
      </c>
      <c r="V608" s="52"/>
      <c r="W608" s="135" t="str">
        <f>IFERROR(VLOOKUP(V608,TD!$N$33:$O$45,2,0)," ")</f>
        <v xml:space="preserve"> </v>
      </c>
      <c r="X608" s="137" t="str">
        <f t="shared" si="37"/>
        <v xml:space="preserve">_ </v>
      </c>
      <c r="Y608" s="137" t="str">
        <f t="shared" si="38"/>
        <v xml:space="preserve">-  _ </v>
      </c>
      <c r="Z608" s="135" t="str">
        <f t="shared" si="39"/>
        <v xml:space="preserve">   </v>
      </c>
      <c r="AA608" s="135" t="str">
        <f>IFERROR(VLOOKUP(Y608,TD!$K$46:$L$64,2,0)," ")</f>
        <v xml:space="preserve"> </v>
      </c>
      <c r="AB608" s="55"/>
      <c r="AC608" s="136"/>
    </row>
    <row r="609" spans="2:29" s="28" customFormat="1" ht="15" x14ac:dyDescent="0.2">
      <c r="B609" s="79"/>
      <c r="C609" s="51"/>
      <c r="D609" s="133"/>
      <c r="E609" s="52"/>
      <c r="F609" s="133"/>
      <c r="G609" s="133"/>
      <c r="H609" s="100"/>
      <c r="I609" s="134"/>
      <c r="J609" s="134"/>
      <c r="K609" s="54"/>
      <c r="L609" s="55"/>
      <c r="M609" s="133"/>
      <c r="N609" s="55"/>
      <c r="O609" s="52"/>
      <c r="P609" s="135" t="str">
        <f>IFERROR(VLOOKUP(C609,TD!$B$32:$F$36,2,0)," ")</f>
        <v xml:space="preserve"> </v>
      </c>
      <c r="Q609" s="135" t="str">
        <f>IFERROR(VLOOKUP(C609,TD!$B$32:$F$36,3,0)," ")</f>
        <v xml:space="preserve"> </v>
      </c>
      <c r="R609" s="135" t="str">
        <f>IFERROR(VLOOKUP(C609,TD!$B$32:$F$36,4,0)," ")</f>
        <v xml:space="preserve"> </v>
      </c>
      <c r="S609" s="52"/>
      <c r="T609" s="135" t="str">
        <f>IFERROR(VLOOKUP(S609,TD!$J$33:$K$43,2,0)," ")</f>
        <v xml:space="preserve"> </v>
      </c>
      <c r="U609" s="137" t="str">
        <f t="shared" si="36"/>
        <v xml:space="preserve">- </v>
      </c>
      <c r="V609" s="52"/>
      <c r="W609" s="135" t="str">
        <f>IFERROR(VLOOKUP(V609,TD!$N$33:$O$45,2,0)," ")</f>
        <v xml:space="preserve"> </v>
      </c>
      <c r="X609" s="137" t="str">
        <f t="shared" si="37"/>
        <v xml:space="preserve">_ </v>
      </c>
      <c r="Y609" s="137" t="str">
        <f t="shared" si="38"/>
        <v xml:space="preserve">-  _ </v>
      </c>
      <c r="Z609" s="135" t="str">
        <f t="shared" si="39"/>
        <v xml:space="preserve">   </v>
      </c>
      <c r="AA609" s="135" t="str">
        <f>IFERROR(VLOOKUP(Y609,TD!$K$46:$L$64,2,0)," ")</f>
        <v xml:space="preserve"> </v>
      </c>
      <c r="AB609" s="55"/>
      <c r="AC609" s="136"/>
    </row>
    <row r="610" spans="2:29" s="28" customFormat="1" ht="15" x14ac:dyDescent="0.2">
      <c r="B610" s="79"/>
      <c r="C610" s="51"/>
      <c r="D610" s="133"/>
      <c r="E610" s="52"/>
      <c r="F610" s="133"/>
      <c r="G610" s="133"/>
      <c r="H610" s="100"/>
      <c r="I610" s="134"/>
      <c r="J610" s="134"/>
      <c r="K610" s="54"/>
      <c r="L610" s="55"/>
      <c r="M610" s="133"/>
      <c r="N610" s="55"/>
      <c r="O610" s="52"/>
      <c r="P610" s="135" t="str">
        <f>IFERROR(VLOOKUP(C610,TD!$B$32:$F$36,2,0)," ")</f>
        <v xml:space="preserve"> </v>
      </c>
      <c r="Q610" s="135" t="str">
        <f>IFERROR(VLOOKUP(C610,TD!$B$32:$F$36,3,0)," ")</f>
        <v xml:space="preserve"> </v>
      </c>
      <c r="R610" s="135" t="str">
        <f>IFERROR(VLOOKUP(C610,TD!$B$32:$F$36,4,0)," ")</f>
        <v xml:space="preserve"> </v>
      </c>
      <c r="S610" s="52"/>
      <c r="T610" s="135" t="str">
        <f>IFERROR(VLOOKUP(S610,TD!$J$33:$K$43,2,0)," ")</f>
        <v xml:space="preserve"> </v>
      </c>
      <c r="U610" s="137" t="str">
        <f t="shared" si="36"/>
        <v xml:space="preserve">- </v>
      </c>
      <c r="V610" s="52"/>
      <c r="W610" s="135" t="str">
        <f>IFERROR(VLOOKUP(V610,TD!$N$33:$O$45,2,0)," ")</f>
        <v xml:space="preserve"> </v>
      </c>
      <c r="X610" s="137" t="str">
        <f t="shared" si="37"/>
        <v xml:space="preserve">_ </v>
      </c>
      <c r="Y610" s="137" t="str">
        <f t="shared" si="38"/>
        <v xml:space="preserve">-  _ </v>
      </c>
      <c r="Z610" s="135" t="str">
        <f t="shared" si="39"/>
        <v xml:space="preserve">   </v>
      </c>
      <c r="AA610" s="135" t="str">
        <f>IFERROR(VLOOKUP(Y610,TD!$K$46:$L$64,2,0)," ")</f>
        <v xml:space="preserve"> </v>
      </c>
      <c r="AB610" s="55"/>
      <c r="AC610" s="136"/>
    </row>
    <row r="611" spans="2:29" s="28" customFormat="1" ht="15" x14ac:dyDescent="0.2">
      <c r="B611" s="79"/>
      <c r="C611" s="51"/>
      <c r="D611" s="133"/>
      <c r="E611" s="52"/>
      <c r="F611" s="133"/>
      <c r="G611" s="133"/>
      <c r="H611" s="100"/>
      <c r="I611" s="134"/>
      <c r="J611" s="134"/>
      <c r="K611" s="54"/>
      <c r="L611" s="55"/>
      <c r="M611" s="133"/>
      <c r="N611" s="55"/>
      <c r="O611" s="52"/>
      <c r="P611" s="135" t="str">
        <f>IFERROR(VLOOKUP(C611,TD!$B$32:$F$36,2,0)," ")</f>
        <v xml:space="preserve"> </v>
      </c>
      <c r="Q611" s="135" t="str">
        <f>IFERROR(VLOOKUP(C611,TD!$B$32:$F$36,3,0)," ")</f>
        <v xml:space="preserve"> </v>
      </c>
      <c r="R611" s="135" t="str">
        <f>IFERROR(VLOOKUP(C611,TD!$B$32:$F$36,4,0)," ")</f>
        <v xml:space="preserve"> </v>
      </c>
      <c r="S611" s="52"/>
      <c r="T611" s="135" t="str">
        <f>IFERROR(VLOOKUP(S611,TD!$J$33:$K$43,2,0)," ")</f>
        <v xml:space="preserve"> </v>
      </c>
      <c r="U611" s="137" t="str">
        <f t="shared" si="36"/>
        <v xml:space="preserve">- </v>
      </c>
      <c r="V611" s="52"/>
      <c r="W611" s="135" t="str">
        <f>IFERROR(VLOOKUP(V611,TD!$N$33:$O$45,2,0)," ")</f>
        <v xml:space="preserve"> </v>
      </c>
      <c r="X611" s="137" t="str">
        <f t="shared" si="37"/>
        <v xml:space="preserve">_ </v>
      </c>
      <c r="Y611" s="137" t="str">
        <f t="shared" si="38"/>
        <v xml:space="preserve">-  _ </v>
      </c>
      <c r="Z611" s="135" t="str">
        <f t="shared" si="39"/>
        <v xml:space="preserve">   </v>
      </c>
      <c r="AA611" s="135" t="str">
        <f>IFERROR(VLOOKUP(Y611,TD!$K$46:$L$64,2,0)," ")</f>
        <v xml:space="preserve"> </v>
      </c>
      <c r="AB611" s="55"/>
      <c r="AC611" s="136"/>
    </row>
    <row r="612" spans="2:29" s="28" customFormat="1" ht="15" x14ac:dyDescent="0.2">
      <c r="B612" s="79"/>
      <c r="C612" s="51"/>
      <c r="D612" s="133"/>
      <c r="E612" s="52"/>
      <c r="F612" s="133"/>
      <c r="G612" s="133"/>
      <c r="H612" s="100"/>
      <c r="I612" s="134"/>
      <c r="J612" s="134"/>
      <c r="K612" s="54"/>
      <c r="L612" s="55"/>
      <c r="M612" s="133"/>
      <c r="N612" s="55"/>
      <c r="O612" s="52"/>
      <c r="P612" s="135" t="str">
        <f>IFERROR(VLOOKUP(C612,TD!$B$32:$F$36,2,0)," ")</f>
        <v xml:space="preserve"> </v>
      </c>
      <c r="Q612" s="135" t="str">
        <f>IFERROR(VLOOKUP(C612,TD!$B$32:$F$36,3,0)," ")</f>
        <v xml:space="preserve"> </v>
      </c>
      <c r="R612" s="135" t="str">
        <f>IFERROR(VLOOKUP(C612,TD!$B$32:$F$36,4,0)," ")</f>
        <v xml:space="preserve"> </v>
      </c>
      <c r="S612" s="52"/>
      <c r="T612" s="135" t="str">
        <f>IFERROR(VLOOKUP(S612,TD!$J$33:$K$43,2,0)," ")</f>
        <v xml:space="preserve"> </v>
      </c>
      <c r="U612" s="137" t="str">
        <f t="shared" si="36"/>
        <v xml:space="preserve">- </v>
      </c>
      <c r="V612" s="52"/>
      <c r="W612" s="135" t="str">
        <f>IFERROR(VLOOKUP(V612,TD!$N$33:$O$45,2,0)," ")</f>
        <v xml:space="preserve"> </v>
      </c>
      <c r="X612" s="137" t="str">
        <f t="shared" si="37"/>
        <v xml:space="preserve">_ </v>
      </c>
      <c r="Y612" s="137" t="str">
        <f t="shared" si="38"/>
        <v xml:space="preserve">-  _ </v>
      </c>
      <c r="Z612" s="135" t="str">
        <f t="shared" si="39"/>
        <v xml:space="preserve">   </v>
      </c>
      <c r="AA612" s="135" t="str">
        <f>IFERROR(VLOOKUP(Y612,TD!$K$46:$L$64,2,0)," ")</f>
        <v xml:space="preserve"> </v>
      </c>
      <c r="AB612" s="55"/>
      <c r="AC612" s="136"/>
    </row>
    <row r="613" spans="2:29" s="28" customFormat="1" ht="15" x14ac:dyDescent="0.2">
      <c r="B613" s="79"/>
      <c r="C613" s="51"/>
      <c r="D613" s="133"/>
      <c r="E613" s="52"/>
      <c r="F613" s="133"/>
      <c r="G613" s="133"/>
      <c r="H613" s="100"/>
      <c r="I613" s="134"/>
      <c r="J613" s="134"/>
      <c r="K613" s="54"/>
      <c r="L613" s="55"/>
      <c r="M613" s="133"/>
      <c r="N613" s="55"/>
      <c r="O613" s="52"/>
      <c r="P613" s="135" t="str">
        <f>IFERROR(VLOOKUP(C613,TD!$B$32:$F$36,2,0)," ")</f>
        <v xml:space="preserve"> </v>
      </c>
      <c r="Q613" s="135" t="str">
        <f>IFERROR(VLOOKUP(C613,TD!$B$32:$F$36,3,0)," ")</f>
        <v xml:space="preserve"> </v>
      </c>
      <c r="R613" s="135" t="str">
        <f>IFERROR(VLOOKUP(C613,TD!$B$32:$F$36,4,0)," ")</f>
        <v xml:space="preserve"> </v>
      </c>
      <c r="S613" s="52"/>
      <c r="T613" s="135" t="str">
        <f>IFERROR(VLOOKUP(S613,TD!$J$33:$K$43,2,0)," ")</f>
        <v xml:space="preserve"> </v>
      </c>
      <c r="U613" s="137" t="str">
        <f t="shared" si="36"/>
        <v xml:space="preserve">- </v>
      </c>
      <c r="V613" s="52"/>
      <c r="W613" s="135" t="str">
        <f>IFERROR(VLOOKUP(V613,TD!$N$33:$O$45,2,0)," ")</f>
        <v xml:space="preserve"> </v>
      </c>
      <c r="X613" s="137" t="str">
        <f t="shared" si="37"/>
        <v xml:space="preserve">_ </v>
      </c>
      <c r="Y613" s="137" t="str">
        <f t="shared" si="38"/>
        <v xml:space="preserve">-  _ </v>
      </c>
      <c r="Z613" s="135" t="str">
        <f t="shared" si="39"/>
        <v xml:space="preserve">   </v>
      </c>
      <c r="AA613" s="135" t="str">
        <f>IFERROR(VLOOKUP(Y613,TD!$K$46:$L$64,2,0)," ")</f>
        <v xml:space="preserve"> </v>
      </c>
      <c r="AB613" s="55"/>
      <c r="AC613" s="136"/>
    </row>
    <row r="614" spans="2:29" s="28" customFormat="1" ht="15" x14ac:dyDescent="0.2">
      <c r="B614" s="79"/>
      <c r="C614" s="51"/>
      <c r="D614" s="133"/>
      <c r="E614" s="52"/>
      <c r="F614" s="133"/>
      <c r="G614" s="133"/>
      <c r="H614" s="100"/>
      <c r="I614" s="134"/>
      <c r="J614" s="134"/>
      <c r="K614" s="54"/>
      <c r="L614" s="55"/>
      <c r="M614" s="133"/>
      <c r="N614" s="55"/>
      <c r="O614" s="52"/>
      <c r="P614" s="135" t="str">
        <f>IFERROR(VLOOKUP(C614,TD!$B$32:$F$36,2,0)," ")</f>
        <v xml:space="preserve"> </v>
      </c>
      <c r="Q614" s="135" t="str">
        <f>IFERROR(VLOOKUP(C614,TD!$B$32:$F$36,3,0)," ")</f>
        <v xml:space="preserve"> </v>
      </c>
      <c r="R614" s="135" t="str">
        <f>IFERROR(VLOOKUP(C614,TD!$B$32:$F$36,4,0)," ")</f>
        <v xml:space="preserve"> </v>
      </c>
      <c r="S614" s="52"/>
      <c r="T614" s="135" t="str">
        <f>IFERROR(VLOOKUP(S614,TD!$J$33:$K$43,2,0)," ")</f>
        <v xml:space="preserve"> </v>
      </c>
      <c r="U614" s="137" t="str">
        <f t="shared" si="36"/>
        <v xml:space="preserve">- </v>
      </c>
      <c r="V614" s="52"/>
      <c r="W614" s="135" t="str">
        <f>IFERROR(VLOOKUP(V614,TD!$N$33:$O$45,2,0)," ")</f>
        <v xml:space="preserve"> </v>
      </c>
      <c r="X614" s="137" t="str">
        <f t="shared" si="37"/>
        <v xml:space="preserve">_ </v>
      </c>
      <c r="Y614" s="137" t="str">
        <f t="shared" si="38"/>
        <v xml:space="preserve">-  _ </v>
      </c>
      <c r="Z614" s="135" t="str">
        <f t="shared" si="39"/>
        <v xml:space="preserve">   </v>
      </c>
      <c r="AA614" s="135" t="str">
        <f>IFERROR(VLOOKUP(Y614,TD!$K$46:$L$64,2,0)," ")</f>
        <v xml:space="preserve"> </v>
      </c>
      <c r="AB614" s="55"/>
      <c r="AC614" s="136"/>
    </row>
    <row r="615" spans="2:29" s="28" customFormat="1" ht="15" x14ac:dyDescent="0.2">
      <c r="B615" s="79"/>
      <c r="C615" s="51"/>
      <c r="D615" s="133"/>
      <c r="E615" s="52"/>
      <c r="F615" s="133"/>
      <c r="G615" s="133"/>
      <c r="H615" s="100"/>
      <c r="I615" s="134"/>
      <c r="J615" s="134"/>
      <c r="K615" s="54"/>
      <c r="L615" s="55"/>
      <c r="M615" s="133"/>
      <c r="N615" s="55"/>
      <c r="O615" s="52"/>
      <c r="P615" s="135" t="str">
        <f>IFERROR(VLOOKUP(C615,TD!$B$32:$F$36,2,0)," ")</f>
        <v xml:space="preserve"> </v>
      </c>
      <c r="Q615" s="135" t="str">
        <f>IFERROR(VLOOKUP(C615,TD!$B$32:$F$36,3,0)," ")</f>
        <v xml:space="preserve"> </v>
      </c>
      <c r="R615" s="135" t="str">
        <f>IFERROR(VLOOKUP(C615,TD!$B$32:$F$36,4,0)," ")</f>
        <v xml:space="preserve"> </v>
      </c>
      <c r="S615" s="52"/>
      <c r="T615" s="135" t="str">
        <f>IFERROR(VLOOKUP(S615,TD!$J$33:$K$43,2,0)," ")</f>
        <v xml:space="preserve"> </v>
      </c>
      <c r="U615" s="137" t="str">
        <f t="shared" si="36"/>
        <v xml:space="preserve">- </v>
      </c>
      <c r="V615" s="52"/>
      <c r="W615" s="135" t="str">
        <f>IFERROR(VLOOKUP(V615,TD!$N$33:$O$45,2,0)," ")</f>
        <v xml:space="preserve"> </v>
      </c>
      <c r="X615" s="137" t="str">
        <f t="shared" si="37"/>
        <v xml:space="preserve">_ </v>
      </c>
      <c r="Y615" s="137" t="str">
        <f t="shared" si="38"/>
        <v xml:space="preserve">-  _ </v>
      </c>
      <c r="Z615" s="135" t="str">
        <f t="shared" si="39"/>
        <v xml:space="preserve">   </v>
      </c>
      <c r="AA615" s="135" t="str">
        <f>IFERROR(VLOOKUP(Y615,TD!$K$46:$L$64,2,0)," ")</f>
        <v xml:space="preserve"> </v>
      </c>
      <c r="AB615" s="55"/>
      <c r="AC615" s="136"/>
    </row>
    <row r="616" spans="2:29" s="28" customFormat="1" ht="15" x14ac:dyDescent="0.2">
      <c r="B616" s="79"/>
      <c r="C616" s="51"/>
      <c r="D616" s="133"/>
      <c r="E616" s="52"/>
      <c r="F616" s="133"/>
      <c r="G616" s="133"/>
      <c r="H616" s="100"/>
      <c r="I616" s="134"/>
      <c r="J616" s="134"/>
      <c r="K616" s="54"/>
      <c r="L616" s="55"/>
      <c r="M616" s="133"/>
      <c r="N616" s="55"/>
      <c r="O616" s="52"/>
      <c r="P616" s="135" t="str">
        <f>IFERROR(VLOOKUP(C616,TD!$B$32:$F$36,2,0)," ")</f>
        <v xml:space="preserve"> </v>
      </c>
      <c r="Q616" s="135" t="str">
        <f>IFERROR(VLOOKUP(C616,TD!$B$32:$F$36,3,0)," ")</f>
        <v xml:space="preserve"> </v>
      </c>
      <c r="R616" s="135" t="str">
        <f>IFERROR(VLOOKUP(C616,TD!$B$32:$F$36,4,0)," ")</f>
        <v xml:space="preserve"> </v>
      </c>
      <c r="S616" s="52"/>
      <c r="T616" s="135" t="str">
        <f>IFERROR(VLOOKUP(S616,TD!$J$33:$K$43,2,0)," ")</f>
        <v xml:space="preserve"> </v>
      </c>
      <c r="U616" s="137" t="str">
        <f t="shared" si="36"/>
        <v xml:space="preserve">- </v>
      </c>
      <c r="V616" s="52"/>
      <c r="W616" s="135" t="str">
        <f>IFERROR(VLOOKUP(V616,TD!$N$33:$O$45,2,0)," ")</f>
        <v xml:space="preserve"> </v>
      </c>
      <c r="X616" s="137" t="str">
        <f t="shared" si="37"/>
        <v xml:space="preserve">_ </v>
      </c>
      <c r="Y616" s="137" t="str">
        <f t="shared" si="38"/>
        <v xml:space="preserve">-  _ </v>
      </c>
      <c r="Z616" s="135" t="str">
        <f t="shared" si="39"/>
        <v xml:space="preserve">   </v>
      </c>
      <c r="AA616" s="135" t="str">
        <f>IFERROR(VLOOKUP(Y616,TD!$K$46:$L$64,2,0)," ")</f>
        <v xml:space="preserve"> </v>
      </c>
      <c r="AB616" s="55"/>
      <c r="AC616" s="136"/>
    </row>
    <row r="617" spans="2:29" s="28" customFormat="1" ht="15" x14ac:dyDescent="0.2">
      <c r="B617" s="79"/>
      <c r="C617" s="51"/>
      <c r="D617" s="133"/>
      <c r="E617" s="52"/>
      <c r="F617" s="133"/>
      <c r="G617" s="133"/>
      <c r="H617" s="100"/>
      <c r="I617" s="134"/>
      <c r="J617" s="134"/>
      <c r="K617" s="54"/>
      <c r="L617" s="55"/>
      <c r="M617" s="133"/>
      <c r="N617" s="55"/>
      <c r="O617" s="52"/>
      <c r="P617" s="135" t="str">
        <f>IFERROR(VLOOKUP(C617,TD!$B$32:$F$36,2,0)," ")</f>
        <v xml:space="preserve"> </v>
      </c>
      <c r="Q617" s="135" t="str">
        <f>IFERROR(VLOOKUP(C617,TD!$B$32:$F$36,3,0)," ")</f>
        <v xml:space="preserve"> </v>
      </c>
      <c r="R617" s="135" t="str">
        <f>IFERROR(VLOOKUP(C617,TD!$B$32:$F$36,4,0)," ")</f>
        <v xml:space="preserve"> </v>
      </c>
      <c r="S617" s="52"/>
      <c r="T617" s="135" t="str">
        <f>IFERROR(VLOOKUP(S617,TD!$J$33:$K$43,2,0)," ")</f>
        <v xml:space="preserve"> </v>
      </c>
      <c r="U617" s="137" t="str">
        <f t="shared" si="36"/>
        <v xml:space="preserve">- </v>
      </c>
      <c r="V617" s="52"/>
      <c r="W617" s="135" t="str">
        <f>IFERROR(VLOOKUP(V617,TD!$N$33:$O$45,2,0)," ")</f>
        <v xml:space="preserve"> </v>
      </c>
      <c r="X617" s="137" t="str">
        <f t="shared" si="37"/>
        <v xml:space="preserve">_ </v>
      </c>
      <c r="Y617" s="137" t="str">
        <f t="shared" si="38"/>
        <v xml:space="preserve">-  _ </v>
      </c>
      <c r="Z617" s="135" t="str">
        <f t="shared" si="39"/>
        <v xml:space="preserve">   </v>
      </c>
      <c r="AA617" s="135" t="str">
        <f>IFERROR(VLOOKUP(Y617,TD!$K$46:$L$64,2,0)," ")</f>
        <v xml:space="preserve"> </v>
      </c>
      <c r="AB617" s="55"/>
      <c r="AC617" s="136"/>
    </row>
    <row r="618" spans="2:29" s="28" customFormat="1" ht="15" x14ac:dyDescent="0.2">
      <c r="B618" s="79"/>
      <c r="C618" s="51"/>
      <c r="D618" s="133"/>
      <c r="E618" s="52"/>
      <c r="F618" s="133"/>
      <c r="G618" s="133"/>
      <c r="H618" s="100"/>
      <c r="I618" s="134"/>
      <c r="J618" s="134"/>
      <c r="K618" s="54"/>
      <c r="L618" s="55"/>
      <c r="M618" s="133"/>
      <c r="N618" s="55"/>
      <c r="O618" s="52"/>
      <c r="P618" s="135" t="str">
        <f>IFERROR(VLOOKUP(C618,TD!$B$32:$F$36,2,0)," ")</f>
        <v xml:space="preserve"> </v>
      </c>
      <c r="Q618" s="135" t="str">
        <f>IFERROR(VLOOKUP(C618,TD!$B$32:$F$36,3,0)," ")</f>
        <v xml:space="preserve"> </v>
      </c>
      <c r="R618" s="135" t="str">
        <f>IFERROR(VLOOKUP(C618,TD!$B$32:$F$36,4,0)," ")</f>
        <v xml:space="preserve"> </v>
      </c>
      <c r="S618" s="52"/>
      <c r="T618" s="135" t="str">
        <f>IFERROR(VLOOKUP(S618,TD!$J$33:$K$43,2,0)," ")</f>
        <v xml:space="preserve"> </v>
      </c>
      <c r="U618" s="137" t="str">
        <f t="shared" si="36"/>
        <v xml:space="preserve">- </v>
      </c>
      <c r="V618" s="52"/>
      <c r="W618" s="135" t="str">
        <f>IFERROR(VLOOKUP(V618,TD!$N$33:$O$45,2,0)," ")</f>
        <v xml:space="preserve"> </v>
      </c>
      <c r="X618" s="137" t="str">
        <f t="shared" si="37"/>
        <v xml:space="preserve">_ </v>
      </c>
      <c r="Y618" s="137" t="str">
        <f t="shared" si="38"/>
        <v xml:space="preserve">-  _ </v>
      </c>
      <c r="Z618" s="135" t="str">
        <f t="shared" si="39"/>
        <v xml:space="preserve">   </v>
      </c>
      <c r="AA618" s="135" t="str">
        <f>IFERROR(VLOOKUP(Y618,TD!$K$46:$L$64,2,0)," ")</f>
        <v xml:space="preserve"> </v>
      </c>
      <c r="AB618" s="55"/>
      <c r="AC618" s="136"/>
    </row>
    <row r="619" spans="2:29" s="28" customFormat="1" ht="15" x14ac:dyDescent="0.2">
      <c r="B619" s="79"/>
      <c r="C619" s="51"/>
      <c r="D619" s="133"/>
      <c r="E619" s="52"/>
      <c r="F619" s="133"/>
      <c r="G619" s="133"/>
      <c r="H619" s="100"/>
      <c r="I619" s="134"/>
      <c r="J619" s="134"/>
      <c r="K619" s="54"/>
      <c r="L619" s="55"/>
      <c r="M619" s="133"/>
      <c r="N619" s="55"/>
      <c r="O619" s="52"/>
      <c r="P619" s="135" t="str">
        <f>IFERROR(VLOOKUP(C619,TD!$B$32:$F$36,2,0)," ")</f>
        <v xml:space="preserve"> </v>
      </c>
      <c r="Q619" s="135" t="str">
        <f>IFERROR(VLOOKUP(C619,TD!$B$32:$F$36,3,0)," ")</f>
        <v xml:space="preserve"> </v>
      </c>
      <c r="R619" s="135" t="str">
        <f>IFERROR(VLOOKUP(C619,TD!$B$32:$F$36,4,0)," ")</f>
        <v xml:space="preserve"> </v>
      </c>
      <c r="S619" s="52"/>
      <c r="T619" s="135" t="str">
        <f>IFERROR(VLOOKUP(S619,TD!$J$33:$K$43,2,0)," ")</f>
        <v xml:space="preserve"> </v>
      </c>
      <c r="U619" s="137" t="str">
        <f t="shared" si="36"/>
        <v xml:space="preserve">- </v>
      </c>
      <c r="V619" s="52"/>
      <c r="W619" s="135" t="str">
        <f>IFERROR(VLOOKUP(V619,TD!$N$33:$O$45,2,0)," ")</f>
        <v xml:space="preserve"> </v>
      </c>
      <c r="X619" s="137" t="str">
        <f t="shared" si="37"/>
        <v xml:space="preserve">_ </v>
      </c>
      <c r="Y619" s="137" t="str">
        <f t="shared" si="38"/>
        <v xml:space="preserve">-  _ </v>
      </c>
      <c r="Z619" s="135" t="str">
        <f t="shared" si="39"/>
        <v xml:space="preserve">   </v>
      </c>
      <c r="AA619" s="135" t="str">
        <f>IFERROR(VLOOKUP(Y619,TD!$K$46:$L$64,2,0)," ")</f>
        <v xml:space="preserve"> </v>
      </c>
      <c r="AB619" s="55"/>
      <c r="AC619" s="136"/>
    </row>
    <row r="620" spans="2:29" s="28" customFormat="1" ht="15" x14ac:dyDescent="0.2">
      <c r="B620" s="79"/>
      <c r="C620" s="51"/>
      <c r="D620" s="133"/>
      <c r="E620" s="52"/>
      <c r="F620" s="133"/>
      <c r="G620" s="133"/>
      <c r="H620" s="100"/>
      <c r="I620" s="134"/>
      <c r="J620" s="134"/>
      <c r="K620" s="54"/>
      <c r="L620" s="55"/>
      <c r="M620" s="133"/>
      <c r="N620" s="55"/>
      <c r="O620" s="52"/>
      <c r="P620" s="135" t="str">
        <f>IFERROR(VLOOKUP(C620,TD!$B$32:$F$36,2,0)," ")</f>
        <v xml:space="preserve"> </v>
      </c>
      <c r="Q620" s="135" t="str">
        <f>IFERROR(VLOOKUP(C620,TD!$B$32:$F$36,3,0)," ")</f>
        <v xml:space="preserve"> </v>
      </c>
      <c r="R620" s="135" t="str">
        <f>IFERROR(VLOOKUP(C620,TD!$B$32:$F$36,4,0)," ")</f>
        <v xml:space="preserve"> </v>
      </c>
      <c r="S620" s="52"/>
      <c r="T620" s="135" t="str">
        <f>IFERROR(VLOOKUP(S620,TD!$J$33:$K$43,2,0)," ")</f>
        <v xml:space="preserve"> </v>
      </c>
      <c r="U620" s="137" t="str">
        <f t="shared" si="36"/>
        <v xml:space="preserve">- </v>
      </c>
      <c r="V620" s="52"/>
      <c r="W620" s="135" t="str">
        <f>IFERROR(VLOOKUP(V620,TD!$N$33:$O$45,2,0)," ")</f>
        <v xml:space="preserve"> </v>
      </c>
      <c r="X620" s="137" t="str">
        <f t="shared" si="37"/>
        <v xml:space="preserve">_ </v>
      </c>
      <c r="Y620" s="137" t="str">
        <f t="shared" si="38"/>
        <v xml:space="preserve">-  _ </v>
      </c>
      <c r="Z620" s="135" t="str">
        <f t="shared" si="39"/>
        <v xml:space="preserve">   </v>
      </c>
      <c r="AA620" s="135" t="str">
        <f>IFERROR(VLOOKUP(Y620,TD!$K$46:$L$64,2,0)," ")</f>
        <v xml:space="preserve"> </v>
      </c>
      <c r="AB620" s="55"/>
      <c r="AC620" s="136"/>
    </row>
    <row r="621" spans="2:29" s="28" customFormat="1" ht="15" x14ac:dyDescent="0.2">
      <c r="B621" s="79"/>
      <c r="C621" s="51"/>
      <c r="D621" s="133"/>
      <c r="E621" s="52"/>
      <c r="F621" s="133"/>
      <c r="G621" s="133"/>
      <c r="H621" s="100"/>
      <c r="I621" s="134"/>
      <c r="J621" s="134"/>
      <c r="K621" s="54"/>
      <c r="L621" s="55"/>
      <c r="M621" s="133"/>
      <c r="N621" s="55"/>
      <c r="O621" s="52"/>
      <c r="P621" s="135" t="str">
        <f>IFERROR(VLOOKUP(C621,TD!$B$32:$F$36,2,0)," ")</f>
        <v xml:space="preserve"> </v>
      </c>
      <c r="Q621" s="135" t="str">
        <f>IFERROR(VLOOKUP(C621,TD!$B$32:$F$36,3,0)," ")</f>
        <v xml:space="preserve"> </v>
      </c>
      <c r="R621" s="135" t="str">
        <f>IFERROR(VLOOKUP(C621,TD!$B$32:$F$36,4,0)," ")</f>
        <v xml:space="preserve"> </v>
      </c>
      <c r="S621" s="52"/>
      <c r="T621" s="135" t="str">
        <f>IFERROR(VLOOKUP(S621,TD!$J$33:$K$43,2,0)," ")</f>
        <v xml:space="preserve"> </v>
      </c>
      <c r="U621" s="137" t="str">
        <f t="shared" si="36"/>
        <v xml:space="preserve">- </v>
      </c>
      <c r="V621" s="52"/>
      <c r="W621" s="135" t="str">
        <f>IFERROR(VLOOKUP(V621,TD!$N$33:$O$45,2,0)," ")</f>
        <v xml:space="preserve"> </v>
      </c>
      <c r="X621" s="137" t="str">
        <f t="shared" si="37"/>
        <v xml:space="preserve">_ </v>
      </c>
      <c r="Y621" s="137" t="str">
        <f t="shared" si="38"/>
        <v xml:space="preserve">-  _ </v>
      </c>
      <c r="Z621" s="135" t="str">
        <f t="shared" si="39"/>
        <v xml:space="preserve">   </v>
      </c>
      <c r="AA621" s="135" t="str">
        <f>IFERROR(VLOOKUP(Y621,TD!$K$46:$L$64,2,0)," ")</f>
        <v xml:space="preserve"> </v>
      </c>
      <c r="AB621" s="55"/>
      <c r="AC621" s="136"/>
    </row>
    <row r="622" spans="2:29" s="28" customFormat="1" ht="15" x14ac:dyDescent="0.2">
      <c r="B622" s="79"/>
      <c r="C622" s="51"/>
      <c r="D622" s="133"/>
      <c r="E622" s="52"/>
      <c r="F622" s="133"/>
      <c r="G622" s="133"/>
      <c r="H622" s="100"/>
      <c r="I622" s="134"/>
      <c r="J622" s="134"/>
      <c r="K622" s="54"/>
      <c r="L622" s="55"/>
      <c r="M622" s="133"/>
      <c r="N622" s="55"/>
      <c r="O622" s="52"/>
      <c r="P622" s="135" t="str">
        <f>IFERROR(VLOOKUP(C622,TD!$B$32:$F$36,2,0)," ")</f>
        <v xml:space="preserve"> </v>
      </c>
      <c r="Q622" s="135" t="str">
        <f>IFERROR(VLOOKUP(C622,TD!$B$32:$F$36,3,0)," ")</f>
        <v xml:space="preserve"> </v>
      </c>
      <c r="R622" s="135" t="str">
        <f>IFERROR(VLOOKUP(C622,TD!$B$32:$F$36,4,0)," ")</f>
        <v xml:space="preserve"> </v>
      </c>
      <c r="S622" s="52"/>
      <c r="T622" s="135" t="str">
        <f>IFERROR(VLOOKUP(S622,TD!$J$33:$K$43,2,0)," ")</f>
        <v xml:space="preserve"> </v>
      </c>
      <c r="U622" s="137" t="str">
        <f t="shared" si="36"/>
        <v xml:space="preserve">- </v>
      </c>
      <c r="V622" s="52"/>
      <c r="W622" s="135" t="str">
        <f>IFERROR(VLOOKUP(V622,TD!$N$33:$O$45,2,0)," ")</f>
        <v xml:space="preserve"> </v>
      </c>
      <c r="X622" s="137" t="str">
        <f t="shared" si="37"/>
        <v xml:space="preserve">_ </v>
      </c>
      <c r="Y622" s="137" t="str">
        <f t="shared" si="38"/>
        <v xml:space="preserve">-  _ </v>
      </c>
      <c r="Z622" s="135" t="str">
        <f t="shared" si="39"/>
        <v xml:space="preserve">   </v>
      </c>
      <c r="AA622" s="135" t="str">
        <f>IFERROR(VLOOKUP(Y622,TD!$K$46:$L$64,2,0)," ")</f>
        <v xml:space="preserve"> </v>
      </c>
      <c r="AB622" s="55"/>
      <c r="AC622" s="136"/>
    </row>
    <row r="623" spans="2:29" s="28" customFormat="1" ht="15" x14ac:dyDescent="0.2">
      <c r="B623" s="79"/>
      <c r="C623" s="51"/>
      <c r="D623" s="133"/>
      <c r="E623" s="52"/>
      <c r="F623" s="133"/>
      <c r="G623" s="133"/>
      <c r="H623" s="100"/>
      <c r="I623" s="134"/>
      <c r="J623" s="134"/>
      <c r="K623" s="54"/>
      <c r="L623" s="55"/>
      <c r="M623" s="133"/>
      <c r="N623" s="55"/>
      <c r="O623" s="52"/>
      <c r="P623" s="135" t="str">
        <f>IFERROR(VLOOKUP(C623,TD!$B$32:$F$36,2,0)," ")</f>
        <v xml:space="preserve"> </v>
      </c>
      <c r="Q623" s="135" t="str">
        <f>IFERROR(VLOOKUP(C623,TD!$B$32:$F$36,3,0)," ")</f>
        <v xml:space="preserve"> </v>
      </c>
      <c r="R623" s="135" t="str">
        <f>IFERROR(VLOOKUP(C623,TD!$B$32:$F$36,4,0)," ")</f>
        <v xml:space="preserve"> </v>
      </c>
      <c r="S623" s="52"/>
      <c r="T623" s="135" t="str">
        <f>IFERROR(VLOOKUP(S623,TD!$J$33:$K$43,2,0)," ")</f>
        <v xml:space="preserve"> </v>
      </c>
      <c r="U623" s="137" t="str">
        <f t="shared" si="36"/>
        <v xml:space="preserve">- </v>
      </c>
      <c r="V623" s="52"/>
      <c r="W623" s="135" t="str">
        <f>IFERROR(VLOOKUP(V623,TD!$N$33:$O$45,2,0)," ")</f>
        <v xml:space="preserve"> </v>
      </c>
      <c r="X623" s="137" t="str">
        <f t="shared" si="37"/>
        <v xml:space="preserve">_ </v>
      </c>
      <c r="Y623" s="137" t="str">
        <f t="shared" si="38"/>
        <v xml:space="preserve">-  _ </v>
      </c>
      <c r="Z623" s="135" t="str">
        <f t="shared" si="39"/>
        <v xml:space="preserve">   </v>
      </c>
      <c r="AA623" s="135" t="str">
        <f>IFERROR(VLOOKUP(Y623,TD!$K$46:$L$64,2,0)," ")</f>
        <v xml:space="preserve"> </v>
      </c>
      <c r="AB623" s="55"/>
      <c r="AC623" s="136"/>
    </row>
    <row r="624" spans="2:29" s="28" customFormat="1" ht="15" x14ac:dyDescent="0.2">
      <c r="B624" s="79"/>
      <c r="C624" s="51"/>
      <c r="D624" s="133"/>
      <c r="E624" s="52"/>
      <c r="F624" s="133"/>
      <c r="G624" s="133"/>
      <c r="H624" s="100"/>
      <c r="I624" s="134"/>
      <c r="J624" s="134"/>
      <c r="K624" s="54"/>
      <c r="L624" s="55"/>
      <c r="M624" s="133"/>
      <c r="N624" s="55"/>
      <c r="O624" s="52"/>
      <c r="P624" s="135" t="str">
        <f>IFERROR(VLOOKUP(C624,TD!$B$32:$F$36,2,0)," ")</f>
        <v xml:space="preserve"> </v>
      </c>
      <c r="Q624" s="135" t="str">
        <f>IFERROR(VLOOKUP(C624,TD!$B$32:$F$36,3,0)," ")</f>
        <v xml:space="preserve"> </v>
      </c>
      <c r="R624" s="135" t="str">
        <f>IFERROR(VLOOKUP(C624,TD!$B$32:$F$36,4,0)," ")</f>
        <v xml:space="preserve"> </v>
      </c>
      <c r="S624" s="52"/>
      <c r="T624" s="135" t="str">
        <f>IFERROR(VLOOKUP(S624,TD!$J$33:$K$43,2,0)," ")</f>
        <v xml:space="preserve"> </v>
      </c>
      <c r="U624" s="137" t="str">
        <f t="shared" si="36"/>
        <v xml:space="preserve">- </v>
      </c>
      <c r="V624" s="52"/>
      <c r="W624" s="135" t="str">
        <f>IFERROR(VLOOKUP(V624,TD!$N$33:$O$45,2,0)," ")</f>
        <v xml:space="preserve"> </v>
      </c>
      <c r="X624" s="137" t="str">
        <f t="shared" si="37"/>
        <v xml:space="preserve">_ </v>
      </c>
      <c r="Y624" s="137" t="str">
        <f t="shared" si="38"/>
        <v xml:space="preserve">-  _ </v>
      </c>
      <c r="Z624" s="135" t="str">
        <f t="shared" si="39"/>
        <v xml:space="preserve">   </v>
      </c>
      <c r="AA624" s="135" t="str">
        <f>IFERROR(VLOOKUP(Y624,TD!$K$46:$L$64,2,0)," ")</f>
        <v xml:space="preserve"> </v>
      </c>
      <c r="AB624" s="55"/>
      <c r="AC624" s="136"/>
    </row>
    <row r="625" spans="2:29" s="28" customFormat="1" ht="15" x14ac:dyDescent="0.2">
      <c r="B625" s="79"/>
      <c r="C625" s="51"/>
      <c r="D625" s="133"/>
      <c r="E625" s="52"/>
      <c r="F625" s="133"/>
      <c r="G625" s="133"/>
      <c r="H625" s="100"/>
      <c r="I625" s="134"/>
      <c r="J625" s="134"/>
      <c r="K625" s="54"/>
      <c r="L625" s="55"/>
      <c r="M625" s="133"/>
      <c r="N625" s="55"/>
      <c r="O625" s="52"/>
      <c r="P625" s="135" t="str">
        <f>IFERROR(VLOOKUP(C625,TD!$B$32:$F$36,2,0)," ")</f>
        <v xml:space="preserve"> </v>
      </c>
      <c r="Q625" s="135" t="str">
        <f>IFERROR(VLOOKUP(C625,TD!$B$32:$F$36,3,0)," ")</f>
        <v xml:space="preserve"> </v>
      </c>
      <c r="R625" s="135" t="str">
        <f>IFERROR(VLOOKUP(C625,TD!$B$32:$F$36,4,0)," ")</f>
        <v xml:space="preserve"> </v>
      </c>
      <c r="S625" s="52"/>
      <c r="T625" s="135" t="str">
        <f>IFERROR(VLOOKUP(S625,TD!$J$33:$K$43,2,0)," ")</f>
        <v xml:space="preserve"> </v>
      </c>
      <c r="U625" s="137" t="str">
        <f t="shared" si="36"/>
        <v xml:space="preserve">- </v>
      </c>
      <c r="V625" s="52"/>
      <c r="W625" s="135" t="str">
        <f>IFERROR(VLOOKUP(V625,TD!$N$33:$O$45,2,0)," ")</f>
        <v xml:space="preserve"> </v>
      </c>
      <c r="X625" s="137" t="str">
        <f t="shared" si="37"/>
        <v xml:space="preserve">_ </v>
      </c>
      <c r="Y625" s="137" t="str">
        <f t="shared" si="38"/>
        <v xml:space="preserve">-  _ </v>
      </c>
      <c r="Z625" s="135" t="str">
        <f t="shared" si="39"/>
        <v xml:space="preserve">   </v>
      </c>
      <c r="AA625" s="135" t="str">
        <f>IFERROR(VLOOKUP(Y625,TD!$K$46:$L$64,2,0)," ")</f>
        <v xml:space="preserve"> </v>
      </c>
      <c r="AB625" s="55"/>
      <c r="AC625" s="136"/>
    </row>
    <row r="626" spans="2:29" s="28" customFormat="1" ht="15" x14ac:dyDescent="0.2">
      <c r="B626" s="79"/>
      <c r="C626" s="51"/>
      <c r="D626" s="133"/>
      <c r="E626" s="52"/>
      <c r="F626" s="133"/>
      <c r="G626" s="133"/>
      <c r="H626" s="100"/>
      <c r="I626" s="134"/>
      <c r="J626" s="134"/>
      <c r="K626" s="54"/>
      <c r="L626" s="55"/>
      <c r="M626" s="133"/>
      <c r="N626" s="55"/>
      <c r="O626" s="52"/>
      <c r="P626" s="135" t="str">
        <f>IFERROR(VLOOKUP(C626,TD!$B$32:$F$36,2,0)," ")</f>
        <v xml:space="preserve"> </v>
      </c>
      <c r="Q626" s="135" t="str">
        <f>IFERROR(VLOOKUP(C626,TD!$B$32:$F$36,3,0)," ")</f>
        <v xml:space="preserve"> </v>
      </c>
      <c r="R626" s="135" t="str">
        <f>IFERROR(VLOOKUP(C626,TD!$B$32:$F$36,4,0)," ")</f>
        <v xml:space="preserve"> </v>
      </c>
      <c r="S626" s="52"/>
      <c r="T626" s="135" t="str">
        <f>IFERROR(VLOOKUP(S626,TD!$J$33:$K$43,2,0)," ")</f>
        <v xml:space="preserve"> </v>
      </c>
      <c r="U626" s="137" t="str">
        <f t="shared" si="36"/>
        <v xml:space="preserve">- </v>
      </c>
      <c r="V626" s="52"/>
      <c r="W626" s="135" t="str">
        <f>IFERROR(VLOOKUP(V626,TD!$N$33:$O$45,2,0)," ")</f>
        <v xml:space="preserve"> </v>
      </c>
      <c r="X626" s="137" t="str">
        <f t="shared" si="37"/>
        <v xml:space="preserve">_ </v>
      </c>
      <c r="Y626" s="137" t="str">
        <f t="shared" si="38"/>
        <v xml:space="preserve">-  _ </v>
      </c>
      <c r="Z626" s="135" t="str">
        <f t="shared" si="39"/>
        <v xml:space="preserve">   </v>
      </c>
      <c r="AA626" s="135" t="str">
        <f>IFERROR(VLOOKUP(Y626,TD!$K$46:$L$64,2,0)," ")</f>
        <v xml:space="preserve"> </v>
      </c>
      <c r="AB626" s="55"/>
      <c r="AC626" s="136"/>
    </row>
    <row r="627" spans="2:29" s="28" customFormat="1" ht="15" x14ac:dyDescent="0.2">
      <c r="B627" s="79"/>
      <c r="C627" s="51"/>
      <c r="D627" s="133"/>
      <c r="E627" s="52"/>
      <c r="F627" s="133"/>
      <c r="G627" s="133"/>
      <c r="H627" s="100"/>
      <c r="I627" s="134"/>
      <c r="J627" s="134"/>
      <c r="K627" s="54"/>
      <c r="L627" s="55"/>
      <c r="M627" s="133"/>
      <c r="N627" s="55"/>
      <c r="O627" s="52"/>
      <c r="P627" s="135" t="str">
        <f>IFERROR(VLOOKUP(C627,TD!$B$32:$F$36,2,0)," ")</f>
        <v xml:space="preserve"> </v>
      </c>
      <c r="Q627" s="135" t="str">
        <f>IFERROR(VLOOKUP(C627,TD!$B$32:$F$36,3,0)," ")</f>
        <v xml:space="preserve"> </v>
      </c>
      <c r="R627" s="135" t="str">
        <f>IFERROR(VLOOKUP(C627,TD!$B$32:$F$36,4,0)," ")</f>
        <v xml:space="preserve"> </v>
      </c>
      <c r="S627" s="52"/>
      <c r="T627" s="135" t="str">
        <f>IFERROR(VLOOKUP(S627,TD!$J$33:$K$43,2,0)," ")</f>
        <v xml:space="preserve"> </v>
      </c>
      <c r="U627" s="137" t="str">
        <f t="shared" si="36"/>
        <v xml:space="preserve">- </v>
      </c>
      <c r="V627" s="52"/>
      <c r="W627" s="135" t="str">
        <f>IFERROR(VLOOKUP(V627,TD!$N$33:$O$45,2,0)," ")</f>
        <v xml:space="preserve"> </v>
      </c>
      <c r="X627" s="137" t="str">
        <f t="shared" si="37"/>
        <v xml:space="preserve">_ </v>
      </c>
      <c r="Y627" s="137" t="str">
        <f t="shared" si="38"/>
        <v xml:space="preserve">-  _ </v>
      </c>
      <c r="Z627" s="135" t="str">
        <f t="shared" si="39"/>
        <v xml:space="preserve">   </v>
      </c>
      <c r="AA627" s="135" t="str">
        <f>IFERROR(VLOOKUP(Y627,TD!$K$46:$L$64,2,0)," ")</f>
        <v xml:space="preserve"> </v>
      </c>
      <c r="AB627" s="55"/>
      <c r="AC627" s="136"/>
    </row>
    <row r="628" spans="2:29" s="28" customFormat="1" ht="15" x14ac:dyDescent="0.2">
      <c r="B628" s="79"/>
      <c r="C628" s="51"/>
      <c r="D628" s="133"/>
      <c r="E628" s="52"/>
      <c r="F628" s="133"/>
      <c r="G628" s="133"/>
      <c r="H628" s="100"/>
      <c r="I628" s="134"/>
      <c r="J628" s="134"/>
      <c r="K628" s="54"/>
      <c r="L628" s="55"/>
      <c r="M628" s="133"/>
      <c r="N628" s="55"/>
      <c r="O628" s="52"/>
      <c r="P628" s="135" t="str">
        <f>IFERROR(VLOOKUP(C628,TD!$B$32:$F$36,2,0)," ")</f>
        <v xml:space="preserve"> </v>
      </c>
      <c r="Q628" s="135" t="str">
        <f>IFERROR(VLOOKUP(C628,TD!$B$32:$F$36,3,0)," ")</f>
        <v xml:space="preserve"> </v>
      </c>
      <c r="R628" s="135" t="str">
        <f>IFERROR(VLOOKUP(C628,TD!$B$32:$F$36,4,0)," ")</f>
        <v xml:space="preserve"> </v>
      </c>
      <c r="S628" s="52"/>
      <c r="T628" s="135" t="str">
        <f>IFERROR(VLOOKUP(S628,TD!$J$33:$K$43,2,0)," ")</f>
        <v xml:space="preserve"> </v>
      </c>
      <c r="U628" s="137" t="str">
        <f t="shared" si="36"/>
        <v xml:space="preserve">- </v>
      </c>
      <c r="V628" s="52"/>
      <c r="W628" s="135" t="str">
        <f>IFERROR(VLOOKUP(V628,TD!$N$33:$O$45,2,0)," ")</f>
        <v xml:space="preserve"> </v>
      </c>
      <c r="X628" s="137" t="str">
        <f t="shared" si="37"/>
        <v xml:space="preserve">_ </v>
      </c>
      <c r="Y628" s="137" t="str">
        <f t="shared" si="38"/>
        <v xml:space="preserve">-  _ </v>
      </c>
      <c r="Z628" s="135" t="str">
        <f t="shared" si="39"/>
        <v xml:space="preserve">   </v>
      </c>
      <c r="AA628" s="135" t="str">
        <f>IFERROR(VLOOKUP(Y628,TD!$K$46:$L$64,2,0)," ")</f>
        <v xml:space="preserve"> </v>
      </c>
      <c r="AB628" s="55"/>
      <c r="AC628" s="136"/>
    </row>
    <row r="629" spans="2:29" s="28" customFormat="1" ht="15" x14ac:dyDescent="0.2">
      <c r="B629" s="79"/>
      <c r="C629" s="51"/>
      <c r="D629" s="133"/>
      <c r="E629" s="52"/>
      <c r="F629" s="133"/>
      <c r="G629" s="133"/>
      <c r="H629" s="100"/>
      <c r="I629" s="134"/>
      <c r="J629" s="134"/>
      <c r="K629" s="54"/>
      <c r="L629" s="55"/>
      <c r="M629" s="133"/>
      <c r="N629" s="55"/>
      <c r="O629" s="52"/>
      <c r="P629" s="135" t="str">
        <f>IFERROR(VLOOKUP(C629,TD!$B$32:$F$36,2,0)," ")</f>
        <v xml:space="preserve"> </v>
      </c>
      <c r="Q629" s="135" t="str">
        <f>IFERROR(VLOOKUP(C629,TD!$B$32:$F$36,3,0)," ")</f>
        <v xml:space="preserve"> </v>
      </c>
      <c r="R629" s="135" t="str">
        <f>IFERROR(VLOOKUP(C629,TD!$B$32:$F$36,4,0)," ")</f>
        <v xml:space="preserve"> </v>
      </c>
      <c r="S629" s="52"/>
      <c r="T629" s="135" t="str">
        <f>IFERROR(VLOOKUP(S629,TD!$J$33:$K$43,2,0)," ")</f>
        <v xml:space="preserve"> </v>
      </c>
      <c r="U629" s="137" t="str">
        <f t="shared" si="36"/>
        <v xml:space="preserve">- </v>
      </c>
      <c r="V629" s="52"/>
      <c r="W629" s="135" t="str">
        <f>IFERROR(VLOOKUP(V629,TD!$N$33:$O$45,2,0)," ")</f>
        <v xml:space="preserve"> </v>
      </c>
      <c r="X629" s="137" t="str">
        <f t="shared" si="37"/>
        <v xml:space="preserve">_ </v>
      </c>
      <c r="Y629" s="137" t="str">
        <f t="shared" si="38"/>
        <v xml:space="preserve">-  _ </v>
      </c>
      <c r="Z629" s="135" t="str">
        <f t="shared" si="39"/>
        <v xml:space="preserve">   </v>
      </c>
      <c r="AA629" s="135" t="str">
        <f>IFERROR(VLOOKUP(Y629,TD!$K$46:$L$64,2,0)," ")</f>
        <v xml:space="preserve"> </v>
      </c>
      <c r="AB629" s="55"/>
      <c r="AC629" s="136"/>
    </row>
    <row r="630" spans="2:29" s="28" customFormat="1" ht="15" x14ac:dyDescent="0.2">
      <c r="B630" s="79"/>
      <c r="C630" s="51"/>
      <c r="D630" s="133"/>
      <c r="E630" s="52"/>
      <c r="F630" s="133"/>
      <c r="G630" s="133"/>
      <c r="H630" s="100"/>
      <c r="I630" s="134"/>
      <c r="J630" s="134"/>
      <c r="K630" s="54"/>
      <c r="L630" s="55"/>
      <c r="M630" s="133"/>
      <c r="N630" s="55"/>
      <c r="O630" s="52"/>
      <c r="P630" s="135" t="str">
        <f>IFERROR(VLOOKUP(C630,TD!$B$32:$F$36,2,0)," ")</f>
        <v xml:space="preserve"> </v>
      </c>
      <c r="Q630" s="135" t="str">
        <f>IFERROR(VLOOKUP(C630,TD!$B$32:$F$36,3,0)," ")</f>
        <v xml:space="preserve"> </v>
      </c>
      <c r="R630" s="135" t="str">
        <f>IFERROR(VLOOKUP(C630,TD!$B$32:$F$36,4,0)," ")</f>
        <v xml:space="preserve"> </v>
      </c>
      <c r="S630" s="52"/>
      <c r="T630" s="135" t="str">
        <f>IFERROR(VLOOKUP(S630,TD!$J$33:$K$43,2,0)," ")</f>
        <v xml:space="preserve"> </v>
      </c>
      <c r="U630" s="137" t="str">
        <f t="shared" si="36"/>
        <v xml:space="preserve">- </v>
      </c>
      <c r="V630" s="52"/>
      <c r="W630" s="135" t="str">
        <f>IFERROR(VLOOKUP(V630,TD!$N$33:$O$45,2,0)," ")</f>
        <v xml:space="preserve"> </v>
      </c>
      <c r="X630" s="137" t="str">
        <f t="shared" si="37"/>
        <v xml:space="preserve">_ </v>
      </c>
      <c r="Y630" s="137" t="str">
        <f t="shared" si="38"/>
        <v xml:space="preserve">-  _ </v>
      </c>
      <c r="Z630" s="135" t="str">
        <f t="shared" si="39"/>
        <v xml:space="preserve">   </v>
      </c>
      <c r="AA630" s="135" t="str">
        <f>IFERROR(VLOOKUP(Y630,TD!$K$46:$L$64,2,0)," ")</f>
        <v xml:space="preserve"> </v>
      </c>
      <c r="AB630" s="55"/>
      <c r="AC630" s="136"/>
    </row>
    <row r="631" spans="2:29" s="28" customFormat="1" ht="15" x14ac:dyDescent="0.2">
      <c r="B631" s="79"/>
      <c r="C631" s="51"/>
      <c r="D631" s="133"/>
      <c r="E631" s="52"/>
      <c r="F631" s="133"/>
      <c r="G631" s="133"/>
      <c r="H631" s="100"/>
      <c r="I631" s="134"/>
      <c r="J631" s="134"/>
      <c r="K631" s="54"/>
      <c r="L631" s="55"/>
      <c r="M631" s="133"/>
      <c r="N631" s="55"/>
      <c r="O631" s="52"/>
      <c r="P631" s="135" t="str">
        <f>IFERROR(VLOOKUP(C631,TD!$B$32:$F$36,2,0)," ")</f>
        <v xml:space="preserve"> </v>
      </c>
      <c r="Q631" s="135" t="str">
        <f>IFERROR(VLOOKUP(C631,TD!$B$32:$F$36,3,0)," ")</f>
        <v xml:space="preserve"> </v>
      </c>
      <c r="R631" s="135" t="str">
        <f>IFERROR(VLOOKUP(C631,TD!$B$32:$F$36,4,0)," ")</f>
        <v xml:space="preserve"> </v>
      </c>
      <c r="S631" s="52"/>
      <c r="T631" s="135" t="str">
        <f>IFERROR(VLOOKUP(S631,TD!$J$33:$K$43,2,0)," ")</f>
        <v xml:space="preserve"> </v>
      </c>
      <c r="U631" s="137" t="str">
        <f t="shared" si="36"/>
        <v xml:space="preserve">- </v>
      </c>
      <c r="V631" s="52"/>
      <c r="W631" s="135" t="str">
        <f>IFERROR(VLOOKUP(V631,TD!$N$33:$O$45,2,0)," ")</f>
        <v xml:space="preserve"> </v>
      </c>
      <c r="X631" s="137" t="str">
        <f t="shared" si="37"/>
        <v xml:space="preserve">_ </v>
      </c>
      <c r="Y631" s="137" t="str">
        <f t="shared" si="38"/>
        <v xml:space="preserve">-  _ </v>
      </c>
      <c r="Z631" s="135" t="str">
        <f t="shared" si="39"/>
        <v xml:space="preserve">   </v>
      </c>
      <c r="AA631" s="135" t="str">
        <f>IFERROR(VLOOKUP(Y631,TD!$K$46:$L$64,2,0)," ")</f>
        <v xml:space="preserve"> </v>
      </c>
      <c r="AB631" s="55"/>
      <c r="AC631" s="136"/>
    </row>
    <row r="632" spans="2:29" s="28" customFormat="1" ht="15" x14ac:dyDescent="0.2">
      <c r="B632" s="79"/>
      <c r="C632" s="51"/>
      <c r="D632" s="133"/>
      <c r="E632" s="52"/>
      <c r="F632" s="133"/>
      <c r="G632" s="133"/>
      <c r="H632" s="100"/>
      <c r="I632" s="134"/>
      <c r="J632" s="134"/>
      <c r="K632" s="54"/>
      <c r="L632" s="55"/>
      <c r="M632" s="133"/>
      <c r="N632" s="55"/>
      <c r="O632" s="52"/>
      <c r="P632" s="135" t="str">
        <f>IFERROR(VLOOKUP(C632,TD!$B$32:$F$36,2,0)," ")</f>
        <v xml:space="preserve"> </v>
      </c>
      <c r="Q632" s="135" t="str">
        <f>IFERROR(VLOOKUP(C632,TD!$B$32:$F$36,3,0)," ")</f>
        <v xml:space="preserve"> </v>
      </c>
      <c r="R632" s="135" t="str">
        <f>IFERROR(VLOOKUP(C632,TD!$B$32:$F$36,4,0)," ")</f>
        <v xml:space="preserve"> </v>
      </c>
      <c r="S632" s="52"/>
      <c r="T632" s="135" t="str">
        <f>IFERROR(VLOOKUP(S632,TD!$J$33:$K$43,2,0)," ")</f>
        <v xml:space="preserve"> </v>
      </c>
      <c r="U632" s="137" t="str">
        <f t="shared" si="36"/>
        <v xml:space="preserve">- </v>
      </c>
      <c r="V632" s="52"/>
      <c r="W632" s="135" t="str">
        <f>IFERROR(VLOOKUP(V632,TD!$N$33:$O$45,2,0)," ")</f>
        <v xml:space="preserve"> </v>
      </c>
      <c r="X632" s="137" t="str">
        <f t="shared" si="37"/>
        <v xml:space="preserve">_ </v>
      </c>
      <c r="Y632" s="137" t="str">
        <f t="shared" si="38"/>
        <v xml:space="preserve">-  _ </v>
      </c>
      <c r="Z632" s="135" t="str">
        <f t="shared" si="39"/>
        <v xml:space="preserve">   </v>
      </c>
      <c r="AA632" s="135" t="str">
        <f>IFERROR(VLOOKUP(Y632,TD!$K$46:$L$64,2,0)," ")</f>
        <v xml:space="preserve"> </v>
      </c>
      <c r="AB632" s="55"/>
      <c r="AC632" s="136"/>
    </row>
    <row r="633" spans="2:29" s="28" customFormat="1" ht="15" x14ac:dyDescent="0.2">
      <c r="B633" s="79"/>
      <c r="C633" s="51"/>
      <c r="D633" s="133"/>
      <c r="E633" s="52"/>
      <c r="F633" s="133"/>
      <c r="G633" s="133"/>
      <c r="H633" s="100"/>
      <c r="I633" s="134"/>
      <c r="J633" s="134"/>
      <c r="K633" s="54"/>
      <c r="L633" s="55"/>
      <c r="M633" s="133"/>
      <c r="N633" s="55"/>
      <c r="O633" s="52"/>
      <c r="P633" s="135" t="str">
        <f>IFERROR(VLOOKUP(C633,TD!$B$32:$F$36,2,0)," ")</f>
        <v xml:space="preserve"> </v>
      </c>
      <c r="Q633" s="135" t="str">
        <f>IFERROR(VLOOKUP(C633,TD!$B$32:$F$36,3,0)," ")</f>
        <v xml:space="preserve"> </v>
      </c>
      <c r="R633" s="135" t="str">
        <f>IFERROR(VLOOKUP(C633,TD!$B$32:$F$36,4,0)," ")</f>
        <v xml:space="preserve"> </v>
      </c>
      <c r="S633" s="52"/>
      <c r="T633" s="135" t="str">
        <f>IFERROR(VLOOKUP(S633,TD!$J$33:$K$43,2,0)," ")</f>
        <v xml:space="preserve"> </v>
      </c>
      <c r="U633" s="137" t="str">
        <f t="shared" si="36"/>
        <v xml:space="preserve">- </v>
      </c>
      <c r="V633" s="52"/>
      <c r="W633" s="135" t="str">
        <f>IFERROR(VLOOKUP(V633,TD!$N$33:$O$45,2,0)," ")</f>
        <v xml:space="preserve"> </v>
      </c>
      <c r="X633" s="137" t="str">
        <f t="shared" si="37"/>
        <v xml:space="preserve">_ </v>
      </c>
      <c r="Y633" s="137" t="str">
        <f t="shared" si="38"/>
        <v xml:space="preserve">-  _ </v>
      </c>
      <c r="Z633" s="135" t="str">
        <f t="shared" si="39"/>
        <v xml:space="preserve">   </v>
      </c>
      <c r="AA633" s="135" t="str">
        <f>IFERROR(VLOOKUP(Y633,TD!$K$46:$L$64,2,0)," ")</f>
        <v xml:space="preserve"> </v>
      </c>
      <c r="AB633" s="55"/>
      <c r="AC633" s="136"/>
    </row>
    <row r="634" spans="2:29" s="28" customFormat="1" ht="15" x14ac:dyDescent="0.2">
      <c r="B634" s="79"/>
      <c r="C634" s="51"/>
      <c r="D634" s="133"/>
      <c r="E634" s="52"/>
      <c r="F634" s="133"/>
      <c r="G634" s="133"/>
      <c r="H634" s="100"/>
      <c r="I634" s="134"/>
      <c r="J634" s="134"/>
      <c r="K634" s="54"/>
      <c r="L634" s="55"/>
      <c r="M634" s="133"/>
      <c r="N634" s="55"/>
      <c r="O634" s="52"/>
      <c r="P634" s="135" t="str">
        <f>IFERROR(VLOOKUP(C634,TD!$B$32:$F$36,2,0)," ")</f>
        <v xml:space="preserve"> </v>
      </c>
      <c r="Q634" s="135" t="str">
        <f>IFERROR(VLOOKUP(C634,TD!$B$32:$F$36,3,0)," ")</f>
        <v xml:space="preserve"> </v>
      </c>
      <c r="R634" s="135" t="str">
        <f>IFERROR(VLOOKUP(C634,TD!$B$32:$F$36,4,0)," ")</f>
        <v xml:space="preserve"> </v>
      </c>
      <c r="S634" s="52"/>
      <c r="T634" s="135" t="str">
        <f>IFERROR(VLOOKUP(S634,TD!$J$33:$K$43,2,0)," ")</f>
        <v xml:space="preserve"> </v>
      </c>
      <c r="U634" s="137" t="str">
        <f t="shared" si="36"/>
        <v xml:space="preserve">- </v>
      </c>
      <c r="V634" s="52"/>
      <c r="W634" s="135" t="str">
        <f>IFERROR(VLOOKUP(V634,TD!$N$33:$O$45,2,0)," ")</f>
        <v xml:space="preserve"> </v>
      </c>
      <c r="X634" s="137" t="str">
        <f t="shared" si="37"/>
        <v xml:space="preserve">_ </v>
      </c>
      <c r="Y634" s="137" t="str">
        <f t="shared" si="38"/>
        <v xml:space="preserve">-  _ </v>
      </c>
      <c r="Z634" s="135" t="str">
        <f t="shared" si="39"/>
        <v xml:space="preserve">   </v>
      </c>
      <c r="AA634" s="135" t="str">
        <f>IFERROR(VLOOKUP(Y634,TD!$K$46:$L$64,2,0)," ")</f>
        <v xml:space="preserve"> </v>
      </c>
      <c r="AB634" s="55"/>
      <c r="AC634" s="136"/>
    </row>
    <row r="635" spans="2:29" s="28" customFormat="1" ht="15" x14ac:dyDescent="0.2">
      <c r="B635" s="79"/>
      <c r="C635" s="51"/>
      <c r="D635" s="133"/>
      <c r="E635" s="52"/>
      <c r="F635" s="133"/>
      <c r="G635" s="133"/>
      <c r="H635" s="100"/>
      <c r="I635" s="134"/>
      <c r="J635" s="134"/>
      <c r="K635" s="54"/>
      <c r="L635" s="55"/>
      <c r="M635" s="133"/>
      <c r="N635" s="55"/>
      <c r="O635" s="52"/>
      <c r="P635" s="135" t="str">
        <f>IFERROR(VLOOKUP(C635,TD!$B$32:$F$36,2,0)," ")</f>
        <v xml:space="preserve"> </v>
      </c>
      <c r="Q635" s="135" t="str">
        <f>IFERROR(VLOOKUP(C635,TD!$B$32:$F$36,3,0)," ")</f>
        <v xml:space="preserve"> </v>
      </c>
      <c r="R635" s="135" t="str">
        <f>IFERROR(VLOOKUP(C635,TD!$B$32:$F$36,4,0)," ")</f>
        <v xml:space="preserve"> </v>
      </c>
      <c r="S635" s="52"/>
      <c r="T635" s="135" t="str">
        <f>IFERROR(VLOOKUP(S635,TD!$J$33:$K$43,2,0)," ")</f>
        <v xml:space="preserve"> </v>
      </c>
      <c r="U635" s="137" t="str">
        <f t="shared" si="36"/>
        <v xml:space="preserve">- </v>
      </c>
      <c r="V635" s="52"/>
      <c r="W635" s="135" t="str">
        <f>IFERROR(VLOOKUP(V635,TD!$N$33:$O$45,2,0)," ")</f>
        <v xml:space="preserve"> </v>
      </c>
      <c r="X635" s="137" t="str">
        <f t="shared" si="37"/>
        <v xml:space="preserve">_ </v>
      </c>
      <c r="Y635" s="137" t="str">
        <f t="shared" si="38"/>
        <v xml:space="preserve">-  _ </v>
      </c>
      <c r="Z635" s="135" t="str">
        <f t="shared" si="39"/>
        <v xml:space="preserve">   </v>
      </c>
      <c r="AA635" s="135" t="str">
        <f>IFERROR(VLOOKUP(Y635,TD!$K$46:$L$64,2,0)," ")</f>
        <v xml:space="preserve"> </v>
      </c>
      <c r="AB635" s="55"/>
      <c r="AC635" s="136"/>
    </row>
    <row r="636" spans="2:29" s="28" customFormat="1" ht="15" x14ac:dyDescent="0.2">
      <c r="B636" s="79"/>
      <c r="C636" s="51"/>
      <c r="D636" s="133"/>
      <c r="E636" s="52"/>
      <c r="F636" s="133"/>
      <c r="G636" s="133"/>
      <c r="H636" s="100"/>
      <c r="I636" s="134"/>
      <c r="J636" s="134"/>
      <c r="K636" s="54"/>
      <c r="L636" s="55"/>
      <c r="M636" s="133"/>
      <c r="N636" s="55"/>
      <c r="O636" s="52"/>
      <c r="P636" s="135" t="str">
        <f>IFERROR(VLOOKUP(C636,TD!$B$32:$F$36,2,0)," ")</f>
        <v xml:space="preserve"> </v>
      </c>
      <c r="Q636" s="135" t="str">
        <f>IFERROR(VLOOKUP(C636,TD!$B$32:$F$36,3,0)," ")</f>
        <v xml:space="preserve"> </v>
      </c>
      <c r="R636" s="135" t="str">
        <f>IFERROR(VLOOKUP(C636,TD!$B$32:$F$36,4,0)," ")</f>
        <v xml:space="preserve"> </v>
      </c>
      <c r="S636" s="52"/>
      <c r="T636" s="135" t="str">
        <f>IFERROR(VLOOKUP(S636,TD!$J$33:$K$43,2,0)," ")</f>
        <v xml:space="preserve"> </v>
      </c>
      <c r="U636" s="137" t="str">
        <f t="shared" si="36"/>
        <v xml:space="preserve">- </v>
      </c>
      <c r="V636" s="52"/>
      <c r="W636" s="135" t="str">
        <f>IFERROR(VLOOKUP(V636,TD!$N$33:$O$45,2,0)," ")</f>
        <v xml:space="preserve"> </v>
      </c>
      <c r="X636" s="137" t="str">
        <f t="shared" si="37"/>
        <v xml:space="preserve">_ </v>
      </c>
      <c r="Y636" s="137" t="str">
        <f t="shared" si="38"/>
        <v xml:space="preserve">-  _ </v>
      </c>
      <c r="Z636" s="135" t="str">
        <f t="shared" si="39"/>
        <v xml:space="preserve">   </v>
      </c>
      <c r="AA636" s="135" t="str">
        <f>IFERROR(VLOOKUP(Y636,TD!$K$46:$L$64,2,0)," ")</f>
        <v xml:space="preserve"> </v>
      </c>
      <c r="AB636" s="55"/>
      <c r="AC636" s="136"/>
    </row>
    <row r="637" spans="2:29" s="28" customFormat="1" ht="15" x14ac:dyDescent="0.2">
      <c r="B637" s="79"/>
      <c r="C637" s="51"/>
      <c r="D637" s="133"/>
      <c r="E637" s="52"/>
      <c r="F637" s="133"/>
      <c r="G637" s="133"/>
      <c r="H637" s="53"/>
      <c r="I637" s="141"/>
      <c r="J637" s="134"/>
      <c r="K637" s="54"/>
      <c r="L637" s="55"/>
      <c r="M637" s="133"/>
      <c r="N637" s="55"/>
      <c r="O637" s="52"/>
      <c r="P637" s="135" t="str">
        <f>IFERROR(VLOOKUP(C637,TD!$B$32:$F$36,2,0)," ")</f>
        <v xml:space="preserve"> </v>
      </c>
      <c r="Q637" s="135" t="str">
        <f>IFERROR(VLOOKUP(C637,TD!$B$32:$F$36,3,0)," ")</f>
        <v xml:space="preserve"> </v>
      </c>
      <c r="R637" s="135" t="str">
        <f>IFERROR(VLOOKUP(C637,TD!$B$32:$F$36,4,0)," ")</f>
        <v xml:space="preserve"> </v>
      </c>
      <c r="S637" s="52"/>
      <c r="T637" s="135" t="str">
        <f>IFERROR(VLOOKUP(S637,TD!$J$33:$K$43,2,0)," ")</f>
        <v xml:space="preserve"> </v>
      </c>
      <c r="U637" s="137" t="str">
        <f t="shared" si="36"/>
        <v xml:space="preserve">- </v>
      </c>
      <c r="V637" s="52"/>
      <c r="W637" s="135" t="str">
        <f>IFERROR(VLOOKUP(V637,TD!$N$33:$O$45,2,0)," ")</f>
        <v xml:space="preserve"> </v>
      </c>
      <c r="X637" s="137" t="str">
        <f t="shared" si="37"/>
        <v xml:space="preserve">_ </v>
      </c>
      <c r="Y637" s="137" t="str">
        <f t="shared" si="38"/>
        <v xml:space="preserve">-  _ </v>
      </c>
      <c r="Z637" s="135" t="str">
        <f t="shared" si="39"/>
        <v xml:space="preserve">   </v>
      </c>
      <c r="AA637" s="135" t="str">
        <f>IFERROR(VLOOKUP(Y637,TD!$K$46:$L$64,2,0)," ")</f>
        <v xml:space="preserve"> </v>
      </c>
      <c r="AB637" s="55"/>
      <c r="AC637" s="136"/>
    </row>
    <row r="638" spans="2:29" s="28" customFormat="1" ht="15" x14ac:dyDescent="0.2">
      <c r="B638" s="79"/>
      <c r="C638" s="51"/>
      <c r="D638" s="133"/>
      <c r="E638" s="52"/>
      <c r="F638" s="133"/>
      <c r="G638" s="133"/>
      <c r="H638" s="53"/>
      <c r="I638" s="141"/>
      <c r="J638" s="134"/>
      <c r="K638" s="54"/>
      <c r="L638" s="55"/>
      <c r="M638" s="133"/>
      <c r="N638" s="55"/>
      <c r="O638" s="52"/>
      <c r="P638" s="135" t="str">
        <f>IFERROR(VLOOKUP(C638,TD!$B$32:$F$36,2,0)," ")</f>
        <v xml:space="preserve"> </v>
      </c>
      <c r="Q638" s="135" t="str">
        <f>IFERROR(VLOOKUP(C638,TD!$B$32:$F$36,3,0)," ")</f>
        <v xml:space="preserve"> </v>
      </c>
      <c r="R638" s="135" t="str">
        <f>IFERROR(VLOOKUP(C638,TD!$B$32:$F$36,4,0)," ")</f>
        <v xml:space="preserve"> </v>
      </c>
      <c r="S638" s="52"/>
      <c r="T638" s="135" t="str">
        <f>IFERROR(VLOOKUP(S638,TD!$J$33:$K$43,2,0)," ")</f>
        <v xml:space="preserve"> </v>
      </c>
      <c r="U638" s="137" t="str">
        <f t="shared" si="36"/>
        <v xml:space="preserve">- </v>
      </c>
      <c r="V638" s="52"/>
      <c r="W638" s="135" t="str">
        <f>IFERROR(VLOOKUP(V638,TD!$N$33:$O$45,2,0)," ")</f>
        <v xml:space="preserve"> </v>
      </c>
      <c r="X638" s="137" t="str">
        <f t="shared" si="37"/>
        <v xml:space="preserve">_ </v>
      </c>
      <c r="Y638" s="137" t="str">
        <f t="shared" si="38"/>
        <v xml:space="preserve">-  _ </v>
      </c>
      <c r="Z638" s="135" t="str">
        <f t="shared" si="39"/>
        <v xml:space="preserve">   </v>
      </c>
      <c r="AA638" s="135" t="str">
        <f>IFERROR(VLOOKUP(Y638,TD!$K$46:$L$64,2,0)," ")</f>
        <v xml:space="preserve"> </v>
      </c>
      <c r="AB638" s="55"/>
      <c r="AC638" s="136"/>
    </row>
    <row r="639" spans="2:29" s="28" customFormat="1" ht="15" x14ac:dyDescent="0.2">
      <c r="B639" s="79"/>
      <c r="C639" s="51"/>
      <c r="D639" s="133"/>
      <c r="E639" s="52"/>
      <c r="F639" s="133"/>
      <c r="G639" s="133"/>
      <c r="H639" s="100"/>
      <c r="I639" s="134"/>
      <c r="J639" s="134"/>
      <c r="K639" s="54"/>
      <c r="L639" s="55"/>
      <c r="M639" s="133"/>
      <c r="N639" s="55"/>
      <c r="O639" s="52"/>
      <c r="P639" s="135" t="str">
        <f>IFERROR(VLOOKUP(C639,TD!$B$32:$F$36,2,0)," ")</f>
        <v xml:space="preserve"> </v>
      </c>
      <c r="Q639" s="135" t="str">
        <f>IFERROR(VLOOKUP(C639,TD!$B$32:$F$36,3,0)," ")</f>
        <v xml:space="preserve"> </v>
      </c>
      <c r="R639" s="135" t="str">
        <f>IFERROR(VLOOKUP(C639,TD!$B$32:$F$36,4,0)," ")</f>
        <v xml:space="preserve"> </v>
      </c>
      <c r="S639" s="52"/>
      <c r="T639" s="135" t="str">
        <f>IFERROR(VLOOKUP(S639,TD!$J$33:$K$43,2,0)," ")</f>
        <v xml:space="preserve"> </v>
      </c>
      <c r="U639" s="137" t="str">
        <f t="shared" si="36"/>
        <v xml:space="preserve">- </v>
      </c>
      <c r="V639" s="52"/>
      <c r="W639" s="135" t="str">
        <f>IFERROR(VLOOKUP(V639,TD!$N$33:$O$45,2,0)," ")</f>
        <v xml:space="preserve"> </v>
      </c>
      <c r="X639" s="137" t="str">
        <f t="shared" si="37"/>
        <v xml:space="preserve">_ </v>
      </c>
      <c r="Y639" s="137" t="str">
        <f t="shared" si="38"/>
        <v xml:space="preserve">-  _ </v>
      </c>
      <c r="Z639" s="135" t="str">
        <f t="shared" si="39"/>
        <v xml:space="preserve">   </v>
      </c>
      <c r="AA639" s="135" t="str">
        <f>IFERROR(VLOOKUP(Y639,TD!$K$46:$L$64,2,0)," ")</f>
        <v xml:space="preserve"> </v>
      </c>
      <c r="AB639" s="55"/>
      <c r="AC639" s="136"/>
    </row>
    <row r="640" spans="2:29" s="28" customFormat="1" ht="15" x14ac:dyDescent="0.2">
      <c r="B640" s="79"/>
      <c r="C640" s="51"/>
      <c r="D640" s="133"/>
      <c r="E640" s="52"/>
      <c r="F640" s="133"/>
      <c r="G640" s="133"/>
      <c r="H640" s="100"/>
      <c r="I640" s="134"/>
      <c r="J640" s="134"/>
      <c r="K640" s="54"/>
      <c r="L640" s="55"/>
      <c r="M640" s="133"/>
      <c r="N640" s="55"/>
      <c r="O640" s="52"/>
      <c r="P640" s="135" t="str">
        <f>IFERROR(VLOOKUP(C640,TD!$B$32:$F$36,2,0)," ")</f>
        <v xml:space="preserve"> </v>
      </c>
      <c r="Q640" s="135" t="str">
        <f>IFERROR(VLOOKUP(C640,TD!$B$32:$F$36,3,0)," ")</f>
        <v xml:space="preserve"> </v>
      </c>
      <c r="R640" s="135" t="str">
        <f>IFERROR(VLOOKUP(C640,TD!$B$32:$F$36,4,0)," ")</f>
        <v xml:space="preserve"> </v>
      </c>
      <c r="S640" s="52"/>
      <c r="T640" s="135" t="str">
        <f>IFERROR(VLOOKUP(S640,TD!$J$33:$K$43,2,0)," ")</f>
        <v xml:space="preserve"> </v>
      </c>
      <c r="U640" s="137" t="str">
        <f t="shared" ref="U640:U703" si="40">CONCATENATE(S640,"-",T640)</f>
        <v xml:space="preserve">- </v>
      </c>
      <c r="V640" s="52"/>
      <c r="W640" s="135" t="str">
        <f>IFERROR(VLOOKUP(V640,TD!$N$33:$O$45,2,0)," ")</f>
        <v xml:space="preserve"> </v>
      </c>
      <c r="X640" s="137" t="str">
        <f t="shared" ref="X640:X703" si="41">CONCATENATE(V640,"_",W640)</f>
        <v xml:space="preserve">_ </v>
      </c>
      <c r="Y640" s="137" t="str">
        <f t="shared" ref="Y640:Y703" si="42">CONCATENATE(U640," ",X640)</f>
        <v xml:space="preserve">-  _ </v>
      </c>
      <c r="Z640" s="135" t="str">
        <f t="shared" ref="Z640:Z703" si="43">CONCATENATE(P640,Q640,R640,S640,V640)</f>
        <v xml:space="preserve">   </v>
      </c>
      <c r="AA640" s="135" t="str">
        <f>IFERROR(VLOOKUP(Y640,TD!$K$46:$L$64,2,0)," ")</f>
        <v xml:space="preserve"> </v>
      </c>
      <c r="AB640" s="55"/>
      <c r="AC640" s="136"/>
    </row>
    <row r="641" spans="2:29" s="28" customFormat="1" ht="15" x14ac:dyDescent="0.2">
      <c r="B641" s="79"/>
      <c r="C641" s="51"/>
      <c r="D641" s="133"/>
      <c r="E641" s="52"/>
      <c r="F641" s="133"/>
      <c r="G641" s="133"/>
      <c r="H641" s="100"/>
      <c r="I641" s="134"/>
      <c r="J641" s="134"/>
      <c r="K641" s="54"/>
      <c r="L641" s="55"/>
      <c r="M641" s="133"/>
      <c r="N641" s="55"/>
      <c r="O641" s="52"/>
      <c r="P641" s="135" t="str">
        <f>IFERROR(VLOOKUP(C641,TD!$B$32:$F$36,2,0)," ")</f>
        <v xml:space="preserve"> </v>
      </c>
      <c r="Q641" s="135" t="str">
        <f>IFERROR(VLOOKUP(C641,TD!$B$32:$F$36,3,0)," ")</f>
        <v xml:space="preserve"> </v>
      </c>
      <c r="R641" s="135" t="str">
        <f>IFERROR(VLOOKUP(C641,TD!$B$32:$F$36,4,0)," ")</f>
        <v xml:space="preserve"> </v>
      </c>
      <c r="S641" s="52"/>
      <c r="T641" s="135" t="str">
        <f>IFERROR(VLOOKUP(S641,TD!$J$33:$K$43,2,0)," ")</f>
        <v xml:space="preserve"> </v>
      </c>
      <c r="U641" s="137" t="str">
        <f t="shared" si="40"/>
        <v xml:space="preserve">- </v>
      </c>
      <c r="V641" s="52"/>
      <c r="W641" s="135" t="str">
        <f>IFERROR(VLOOKUP(V641,TD!$N$33:$O$45,2,0)," ")</f>
        <v xml:space="preserve"> </v>
      </c>
      <c r="X641" s="137" t="str">
        <f t="shared" si="41"/>
        <v xml:space="preserve">_ </v>
      </c>
      <c r="Y641" s="137" t="str">
        <f t="shared" si="42"/>
        <v xml:space="preserve">-  _ </v>
      </c>
      <c r="Z641" s="135" t="str">
        <f t="shared" si="43"/>
        <v xml:space="preserve">   </v>
      </c>
      <c r="AA641" s="135" t="str">
        <f>IFERROR(VLOOKUP(Y641,TD!$K$46:$L$64,2,0)," ")</f>
        <v xml:space="preserve"> </v>
      </c>
      <c r="AB641" s="55"/>
      <c r="AC641" s="136"/>
    </row>
    <row r="642" spans="2:29" s="28" customFormat="1" ht="15" x14ac:dyDescent="0.2">
      <c r="B642" s="79"/>
      <c r="C642" s="51"/>
      <c r="D642" s="133"/>
      <c r="E642" s="52"/>
      <c r="F642" s="133"/>
      <c r="G642" s="133"/>
      <c r="H642" s="100"/>
      <c r="I642" s="134"/>
      <c r="J642" s="134"/>
      <c r="K642" s="54"/>
      <c r="L642" s="55"/>
      <c r="M642" s="133"/>
      <c r="N642" s="55"/>
      <c r="O642" s="52"/>
      <c r="P642" s="135" t="str">
        <f>IFERROR(VLOOKUP(C642,TD!$B$32:$F$36,2,0)," ")</f>
        <v xml:space="preserve"> </v>
      </c>
      <c r="Q642" s="135" t="str">
        <f>IFERROR(VLOOKUP(C642,TD!$B$32:$F$36,3,0)," ")</f>
        <v xml:space="preserve"> </v>
      </c>
      <c r="R642" s="135" t="str">
        <f>IFERROR(VLOOKUP(C642,TD!$B$32:$F$36,4,0)," ")</f>
        <v xml:space="preserve"> </v>
      </c>
      <c r="S642" s="52"/>
      <c r="T642" s="135" t="str">
        <f>IFERROR(VLOOKUP(S642,TD!$J$33:$K$43,2,0)," ")</f>
        <v xml:space="preserve"> </v>
      </c>
      <c r="U642" s="137" t="str">
        <f t="shared" si="40"/>
        <v xml:space="preserve">- </v>
      </c>
      <c r="V642" s="52"/>
      <c r="W642" s="135" t="str">
        <f>IFERROR(VLOOKUP(V642,TD!$N$33:$O$45,2,0)," ")</f>
        <v xml:space="preserve"> </v>
      </c>
      <c r="X642" s="137" t="str">
        <f t="shared" si="41"/>
        <v xml:space="preserve">_ </v>
      </c>
      <c r="Y642" s="137" t="str">
        <f t="shared" si="42"/>
        <v xml:space="preserve">-  _ </v>
      </c>
      <c r="Z642" s="135" t="str">
        <f t="shared" si="43"/>
        <v xml:space="preserve">   </v>
      </c>
      <c r="AA642" s="135" t="str">
        <f>IFERROR(VLOOKUP(Y642,TD!$K$46:$L$64,2,0)," ")</f>
        <v xml:space="preserve"> </v>
      </c>
      <c r="AB642" s="55"/>
      <c r="AC642" s="136"/>
    </row>
    <row r="643" spans="2:29" s="28" customFormat="1" ht="15" x14ac:dyDescent="0.2">
      <c r="B643" s="79"/>
      <c r="C643" s="51"/>
      <c r="D643" s="133"/>
      <c r="E643" s="52"/>
      <c r="F643" s="133"/>
      <c r="G643" s="133"/>
      <c r="H643" s="100"/>
      <c r="I643" s="134"/>
      <c r="J643" s="134"/>
      <c r="K643" s="54"/>
      <c r="L643" s="55"/>
      <c r="M643" s="133"/>
      <c r="N643" s="55"/>
      <c r="O643" s="52"/>
      <c r="P643" s="135" t="str">
        <f>IFERROR(VLOOKUP(C643,TD!$B$32:$F$36,2,0)," ")</f>
        <v xml:space="preserve"> </v>
      </c>
      <c r="Q643" s="135" t="str">
        <f>IFERROR(VLOOKUP(C643,TD!$B$32:$F$36,3,0)," ")</f>
        <v xml:space="preserve"> </v>
      </c>
      <c r="R643" s="135" t="str">
        <f>IFERROR(VLOOKUP(C643,TD!$B$32:$F$36,4,0)," ")</f>
        <v xml:space="preserve"> </v>
      </c>
      <c r="S643" s="52"/>
      <c r="T643" s="135" t="str">
        <f>IFERROR(VLOOKUP(S643,TD!$J$33:$K$43,2,0)," ")</f>
        <v xml:space="preserve"> </v>
      </c>
      <c r="U643" s="137" t="str">
        <f t="shared" si="40"/>
        <v xml:space="preserve">- </v>
      </c>
      <c r="V643" s="52"/>
      <c r="W643" s="135" t="str">
        <f>IFERROR(VLOOKUP(V643,TD!$N$33:$O$45,2,0)," ")</f>
        <v xml:space="preserve"> </v>
      </c>
      <c r="X643" s="137" t="str">
        <f t="shared" si="41"/>
        <v xml:space="preserve">_ </v>
      </c>
      <c r="Y643" s="137" t="str">
        <f t="shared" si="42"/>
        <v xml:space="preserve">-  _ </v>
      </c>
      <c r="Z643" s="135" t="str">
        <f t="shared" si="43"/>
        <v xml:space="preserve">   </v>
      </c>
      <c r="AA643" s="135" t="str">
        <f>IFERROR(VLOOKUP(Y643,TD!$K$46:$L$64,2,0)," ")</f>
        <v xml:space="preserve"> </v>
      </c>
      <c r="AB643" s="55"/>
      <c r="AC643" s="136"/>
    </row>
    <row r="644" spans="2:29" s="28" customFormat="1" ht="15" x14ac:dyDescent="0.2">
      <c r="B644" s="79"/>
      <c r="C644" s="51"/>
      <c r="D644" s="133"/>
      <c r="E644" s="52"/>
      <c r="F644" s="133"/>
      <c r="G644" s="133"/>
      <c r="H644" s="100"/>
      <c r="I644" s="134"/>
      <c r="J644" s="134"/>
      <c r="K644" s="54"/>
      <c r="L644" s="55"/>
      <c r="M644" s="133"/>
      <c r="N644" s="55"/>
      <c r="O644" s="52"/>
      <c r="P644" s="135" t="str">
        <f>IFERROR(VLOOKUP(C644,TD!$B$32:$F$36,2,0)," ")</f>
        <v xml:space="preserve"> </v>
      </c>
      <c r="Q644" s="135" t="str">
        <f>IFERROR(VLOOKUP(C644,TD!$B$32:$F$36,3,0)," ")</f>
        <v xml:space="preserve"> </v>
      </c>
      <c r="R644" s="135" t="str">
        <f>IFERROR(VLOOKUP(C644,TD!$B$32:$F$36,4,0)," ")</f>
        <v xml:space="preserve"> </v>
      </c>
      <c r="S644" s="52"/>
      <c r="T644" s="135" t="str">
        <f>IFERROR(VLOOKUP(S644,TD!$J$33:$K$43,2,0)," ")</f>
        <v xml:space="preserve"> </v>
      </c>
      <c r="U644" s="137" t="str">
        <f t="shared" si="40"/>
        <v xml:space="preserve">- </v>
      </c>
      <c r="V644" s="52"/>
      <c r="W644" s="135" t="str">
        <f>IFERROR(VLOOKUP(V644,TD!$N$33:$O$45,2,0)," ")</f>
        <v xml:space="preserve"> </v>
      </c>
      <c r="X644" s="137" t="str">
        <f t="shared" si="41"/>
        <v xml:space="preserve">_ </v>
      </c>
      <c r="Y644" s="137" t="str">
        <f t="shared" si="42"/>
        <v xml:space="preserve">-  _ </v>
      </c>
      <c r="Z644" s="135" t="str">
        <f t="shared" si="43"/>
        <v xml:space="preserve">   </v>
      </c>
      <c r="AA644" s="135" t="str">
        <f>IFERROR(VLOOKUP(Y644,TD!$K$46:$L$64,2,0)," ")</f>
        <v xml:space="preserve"> </v>
      </c>
      <c r="AB644" s="55"/>
      <c r="AC644" s="136"/>
    </row>
    <row r="645" spans="2:29" s="28" customFormat="1" ht="15" x14ac:dyDescent="0.2">
      <c r="B645" s="79"/>
      <c r="C645" s="51"/>
      <c r="D645" s="133"/>
      <c r="E645" s="52"/>
      <c r="F645" s="133"/>
      <c r="G645" s="133"/>
      <c r="H645" s="100"/>
      <c r="I645" s="134"/>
      <c r="J645" s="134"/>
      <c r="K645" s="54"/>
      <c r="L645" s="55"/>
      <c r="M645" s="133"/>
      <c r="N645" s="55"/>
      <c r="O645" s="52"/>
      <c r="P645" s="135" t="str">
        <f>IFERROR(VLOOKUP(C645,TD!$B$32:$F$36,2,0)," ")</f>
        <v xml:space="preserve"> </v>
      </c>
      <c r="Q645" s="135" t="str">
        <f>IFERROR(VLOOKUP(C645,TD!$B$32:$F$36,3,0)," ")</f>
        <v xml:space="preserve"> </v>
      </c>
      <c r="R645" s="135" t="str">
        <f>IFERROR(VLOOKUP(C645,TD!$B$32:$F$36,4,0)," ")</f>
        <v xml:space="preserve"> </v>
      </c>
      <c r="S645" s="52"/>
      <c r="T645" s="135" t="str">
        <f>IFERROR(VLOOKUP(S645,TD!$J$33:$K$43,2,0)," ")</f>
        <v xml:space="preserve"> </v>
      </c>
      <c r="U645" s="137" t="str">
        <f t="shared" si="40"/>
        <v xml:space="preserve">- </v>
      </c>
      <c r="V645" s="52"/>
      <c r="W645" s="135" t="str">
        <f>IFERROR(VLOOKUP(V645,TD!$N$33:$O$45,2,0)," ")</f>
        <v xml:space="preserve"> </v>
      </c>
      <c r="X645" s="137" t="str">
        <f t="shared" si="41"/>
        <v xml:space="preserve">_ </v>
      </c>
      <c r="Y645" s="137" t="str">
        <f t="shared" si="42"/>
        <v xml:space="preserve">-  _ </v>
      </c>
      <c r="Z645" s="135" t="str">
        <f t="shared" si="43"/>
        <v xml:space="preserve">   </v>
      </c>
      <c r="AA645" s="135" t="str">
        <f>IFERROR(VLOOKUP(Y645,TD!$K$46:$L$64,2,0)," ")</f>
        <v xml:space="preserve"> </v>
      </c>
      <c r="AB645" s="55"/>
      <c r="AC645" s="136"/>
    </row>
    <row r="646" spans="2:29" s="28" customFormat="1" ht="15" x14ac:dyDescent="0.2">
      <c r="B646" s="79"/>
      <c r="C646" s="51"/>
      <c r="D646" s="133"/>
      <c r="E646" s="52"/>
      <c r="F646" s="133"/>
      <c r="G646" s="133"/>
      <c r="H646" s="100"/>
      <c r="I646" s="134"/>
      <c r="J646" s="134"/>
      <c r="K646" s="54"/>
      <c r="L646" s="55"/>
      <c r="M646" s="133"/>
      <c r="N646" s="55"/>
      <c r="O646" s="52"/>
      <c r="P646" s="135" t="str">
        <f>IFERROR(VLOOKUP(C646,TD!$B$32:$F$36,2,0)," ")</f>
        <v xml:space="preserve"> </v>
      </c>
      <c r="Q646" s="135" t="str">
        <f>IFERROR(VLOOKUP(C646,TD!$B$32:$F$36,3,0)," ")</f>
        <v xml:space="preserve"> </v>
      </c>
      <c r="R646" s="135" t="str">
        <f>IFERROR(VLOOKUP(C646,TD!$B$32:$F$36,4,0)," ")</f>
        <v xml:space="preserve"> </v>
      </c>
      <c r="S646" s="52"/>
      <c r="T646" s="135" t="str">
        <f>IFERROR(VLOOKUP(S646,TD!$J$33:$K$43,2,0)," ")</f>
        <v xml:space="preserve"> </v>
      </c>
      <c r="U646" s="137" t="str">
        <f t="shared" si="40"/>
        <v xml:space="preserve">- </v>
      </c>
      <c r="V646" s="52"/>
      <c r="W646" s="135" t="str">
        <f>IFERROR(VLOOKUP(V646,TD!$N$33:$O$45,2,0)," ")</f>
        <v xml:space="preserve"> </v>
      </c>
      <c r="X646" s="137" t="str">
        <f t="shared" si="41"/>
        <v xml:space="preserve">_ </v>
      </c>
      <c r="Y646" s="137" t="str">
        <f t="shared" si="42"/>
        <v xml:space="preserve">-  _ </v>
      </c>
      <c r="Z646" s="135" t="str">
        <f t="shared" si="43"/>
        <v xml:space="preserve">   </v>
      </c>
      <c r="AA646" s="135" t="str">
        <f>IFERROR(VLOOKUP(Y646,TD!$K$46:$L$64,2,0)," ")</f>
        <v xml:space="preserve"> </v>
      </c>
      <c r="AB646" s="55"/>
      <c r="AC646" s="136"/>
    </row>
    <row r="647" spans="2:29" s="28" customFormat="1" ht="15" x14ac:dyDescent="0.2">
      <c r="B647" s="79"/>
      <c r="C647" s="51"/>
      <c r="D647" s="133"/>
      <c r="E647" s="52"/>
      <c r="F647" s="133"/>
      <c r="G647" s="133"/>
      <c r="H647" s="100"/>
      <c r="I647" s="134"/>
      <c r="J647" s="134"/>
      <c r="K647" s="54"/>
      <c r="L647" s="55"/>
      <c r="M647" s="133"/>
      <c r="N647" s="55"/>
      <c r="O647" s="52"/>
      <c r="P647" s="135" t="str">
        <f>IFERROR(VLOOKUP(C647,TD!$B$32:$F$36,2,0)," ")</f>
        <v xml:space="preserve"> </v>
      </c>
      <c r="Q647" s="135" t="str">
        <f>IFERROR(VLOOKUP(C647,TD!$B$32:$F$36,3,0)," ")</f>
        <v xml:space="preserve"> </v>
      </c>
      <c r="R647" s="135" t="str">
        <f>IFERROR(VLOOKUP(C647,TD!$B$32:$F$36,4,0)," ")</f>
        <v xml:space="preserve"> </v>
      </c>
      <c r="S647" s="52"/>
      <c r="T647" s="135" t="str">
        <f>IFERROR(VLOOKUP(S647,TD!$J$33:$K$43,2,0)," ")</f>
        <v xml:space="preserve"> </v>
      </c>
      <c r="U647" s="137" t="str">
        <f t="shared" si="40"/>
        <v xml:space="preserve">- </v>
      </c>
      <c r="V647" s="52"/>
      <c r="W647" s="135" t="str">
        <f>IFERROR(VLOOKUP(V647,TD!$N$33:$O$45,2,0)," ")</f>
        <v xml:space="preserve"> </v>
      </c>
      <c r="X647" s="137" t="str">
        <f t="shared" si="41"/>
        <v xml:space="preserve">_ </v>
      </c>
      <c r="Y647" s="137" t="str">
        <f t="shared" si="42"/>
        <v xml:space="preserve">-  _ </v>
      </c>
      <c r="Z647" s="135" t="str">
        <f t="shared" si="43"/>
        <v xml:space="preserve">   </v>
      </c>
      <c r="AA647" s="135" t="str">
        <f>IFERROR(VLOOKUP(Y647,TD!$K$46:$L$64,2,0)," ")</f>
        <v xml:space="preserve"> </v>
      </c>
      <c r="AB647" s="55"/>
      <c r="AC647" s="136"/>
    </row>
    <row r="648" spans="2:29" s="28" customFormat="1" ht="15" x14ac:dyDescent="0.2">
      <c r="B648" s="79"/>
      <c r="C648" s="51"/>
      <c r="D648" s="133"/>
      <c r="E648" s="52"/>
      <c r="F648" s="133"/>
      <c r="G648" s="133"/>
      <c r="H648" s="100"/>
      <c r="I648" s="134"/>
      <c r="J648" s="134"/>
      <c r="K648" s="54"/>
      <c r="L648" s="55"/>
      <c r="M648" s="133"/>
      <c r="N648" s="55"/>
      <c r="O648" s="52"/>
      <c r="P648" s="135" t="str">
        <f>IFERROR(VLOOKUP(C648,TD!$B$32:$F$36,2,0)," ")</f>
        <v xml:space="preserve"> </v>
      </c>
      <c r="Q648" s="135" t="str">
        <f>IFERROR(VLOOKUP(C648,TD!$B$32:$F$36,3,0)," ")</f>
        <v xml:space="preserve"> </v>
      </c>
      <c r="R648" s="135" t="str">
        <f>IFERROR(VLOOKUP(C648,TD!$B$32:$F$36,4,0)," ")</f>
        <v xml:space="preserve"> </v>
      </c>
      <c r="S648" s="52"/>
      <c r="T648" s="135" t="str">
        <f>IFERROR(VLOOKUP(S648,TD!$J$33:$K$43,2,0)," ")</f>
        <v xml:space="preserve"> </v>
      </c>
      <c r="U648" s="137" t="str">
        <f t="shared" si="40"/>
        <v xml:space="preserve">- </v>
      </c>
      <c r="V648" s="52"/>
      <c r="W648" s="135" t="str">
        <f>IFERROR(VLOOKUP(V648,TD!$N$33:$O$45,2,0)," ")</f>
        <v xml:space="preserve"> </v>
      </c>
      <c r="X648" s="137" t="str">
        <f t="shared" si="41"/>
        <v xml:space="preserve">_ </v>
      </c>
      <c r="Y648" s="137" t="str">
        <f t="shared" si="42"/>
        <v xml:space="preserve">-  _ </v>
      </c>
      <c r="Z648" s="135" t="str">
        <f t="shared" si="43"/>
        <v xml:space="preserve">   </v>
      </c>
      <c r="AA648" s="135" t="str">
        <f>IFERROR(VLOOKUP(Y648,TD!$K$46:$L$64,2,0)," ")</f>
        <v xml:space="preserve"> </v>
      </c>
      <c r="AB648" s="55"/>
      <c r="AC648" s="136"/>
    </row>
    <row r="649" spans="2:29" s="28" customFormat="1" ht="15" x14ac:dyDescent="0.2">
      <c r="B649" s="79"/>
      <c r="C649" s="51"/>
      <c r="D649" s="133"/>
      <c r="E649" s="52"/>
      <c r="F649" s="133"/>
      <c r="G649" s="133"/>
      <c r="H649" s="100"/>
      <c r="I649" s="134"/>
      <c r="J649" s="134"/>
      <c r="K649" s="54"/>
      <c r="L649" s="55"/>
      <c r="M649" s="133"/>
      <c r="N649" s="55"/>
      <c r="O649" s="52"/>
      <c r="P649" s="135" t="str">
        <f>IFERROR(VLOOKUP(C649,TD!$B$32:$F$36,2,0)," ")</f>
        <v xml:space="preserve"> </v>
      </c>
      <c r="Q649" s="135" t="str">
        <f>IFERROR(VLOOKUP(C649,TD!$B$32:$F$36,3,0)," ")</f>
        <v xml:space="preserve"> </v>
      </c>
      <c r="R649" s="135" t="str">
        <f>IFERROR(VLOOKUP(C649,TD!$B$32:$F$36,4,0)," ")</f>
        <v xml:space="preserve"> </v>
      </c>
      <c r="S649" s="52"/>
      <c r="T649" s="135" t="str">
        <f>IFERROR(VLOOKUP(S649,TD!$J$33:$K$43,2,0)," ")</f>
        <v xml:space="preserve"> </v>
      </c>
      <c r="U649" s="137" t="str">
        <f t="shared" si="40"/>
        <v xml:space="preserve">- </v>
      </c>
      <c r="V649" s="52"/>
      <c r="W649" s="135" t="str">
        <f>IFERROR(VLOOKUP(V649,TD!$N$33:$O$45,2,0)," ")</f>
        <v xml:space="preserve"> </v>
      </c>
      <c r="X649" s="137" t="str">
        <f t="shared" si="41"/>
        <v xml:space="preserve">_ </v>
      </c>
      <c r="Y649" s="137" t="str">
        <f t="shared" si="42"/>
        <v xml:space="preserve">-  _ </v>
      </c>
      <c r="Z649" s="135" t="str">
        <f t="shared" si="43"/>
        <v xml:space="preserve">   </v>
      </c>
      <c r="AA649" s="135" t="str">
        <f>IFERROR(VLOOKUP(Y649,TD!$K$46:$L$64,2,0)," ")</f>
        <v xml:space="preserve"> </v>
      </c>
      <c r="AB649" s="55"/>
      <c r="AC649" s="136"/>
    </row>
    <row r="650" spans="2:29" s="28" customFormat="1" ht="15" x14ac:dyDescent="0.2">
      <c r="B650" s="79"/>
      <c r="C650" s="51"/>
      <c r="D650" s="133"/>
      <c r="E650" s="52"/>
      <c r="F650" s="133"/>
      <c r="G650" s="133"/>
      <c r="H650" s="100"/>
      <c r="I650" s="134"/>
      <c r="J650" s="134"/>
      <c r="K650" s="54"/>
      <c r="L650" s="55"/>
      <c r="M650" s="133"/>
      <c r="N650" s="55"/>
      <c r="O650" s="52"/>
      <c r="P650" s="135" t="str">
        <f>IFERROR(VLOOKUP(C650,TD!$B$32:$F$36,2,0)," ")</f>
        <v xml:space="preserve"> </v>
      </c>
      <c r="Q650" s="135" t="str">
        <f>IFERROR(VLOOKUP(C650,TD!$B$32:$F$36,3,0)," ")</f>
        <v xml:space="preserve"> </v>
      </c>
      <c r="R650" s="135" t="str">
        <f>IFERROR(VLOOKUP(C650,TD!$B$32:$F$36,4,0)," ")</f>
        <v xml:space="preserve"> </v>
      </c>
      <c r="S650" s="52"/>
      <c r="T650" s="135" t="str">
        <f>IFERROR(VLOOKUP(S650,TD!$J$33:$K$43,2,0)," ")</f>
        <v xml:space="preserve"> </v>
      </c>
      <c r="U650" s="137" t="str">
        <f t="shared" si="40"/>
        <v xml:space="preserve">- </v>
      </c>
      <c r="V650" s="52"/>
      <c r="W650" s="135" t="str">
        <f>IFERROR(VLOOKUP(V650,TD!$N$33:$O$45,2,0)," ")</f>
        <v xml:space="preserve"> </v>
      </c>
      <c r="X650" s="137" t="str">
        <f t="shared" si="41"/>
        <v xml:space="preserve">_ </v>
      </c>
      <c r="Y650" s="137" t="str">
        <f t="shared" si="42"/>
        <v xml:space="preserve">-  _ </v>
      </c>
      <c r="Z650" s="135" t="str">
        <f t="shared" si="43"/>
        <v xml:space="preserve">   </v>
      </c>
      <c r="AA650" s="135" t="str">
        <f>IFERROR(VLOOKUP(Y650,TD!$K$46:$L$64,2,0)," ")</f>
        <v xml:space="preserve"> </v>
      </c>
      <c r="AB650" s="55"/>
      <c r="AC650" s="136"/>
    </row>
    <row r="651" spans="2:29" s="28" customFormat="1" ht="15" x14ac:dyDescent="0.2">
      <c r="B651" s="79"/>
      <c r="C651" s="51"/>
      <c r="D651" s="133"/>
      <c r="E651" s="52"/>
      <c r="F651" s="133"/>
      <c r="G651" s="133"/>
      <c r="H651" s="100"/>
      <c r="I651" s="134"/>
      <c r="J651" s="134"/>
      <c r="K651" s="54"/>
      <c r="L651" s="55"/>
      <c r="M651" s="133"/>
      <c r="N651" s="55"/>
      <c r="O651" s="52"/>
      <c r="P651" s="135" t="str">
        <f>IFERROR(VLOOKUP(C651,TD!$B$32:$F$36,2,0)," ")</f>
        <v xml:space="preserve"> </v>
      </c>
      <c r="Q651" s="135" t="str">
        <f>IFERROR(VLOOKUP(C651,TD!$B$32:$F$36,3,0)," ")</f>
        <v xml:space="preserve"> </v>
      </c>
      <c r="R651" s="135" t="str">
        <f>IFERROR(VLOOKUP(C651,TD!$B$32:$F$36,4,0)," ")</f>
        <v xml:space="preserve"> </v>
      </c>
      <c r="S651" s="52"/>
      <c r="T651" s="135" t="str">
        <f>IFERROR(VLOOKUP(S651,TD!$J$33:$K$43,2,0)," ")</f>
        <v xml:space="preserve"> </v>
      </c>
      <c r="U651" s="137" t="str">
        <f t="shared" si="40"/>
        <v xml:space="preserve">- </v>
      </c>
      <c r="V651" s="52"/>
      <c r="W651" s="135" t="str">
        <f>IFERROR(VLOOKUP(V651,TD!$N$33:$O$45,2,0)," ")</f>
        <v xml:space="preserve"> </v>
      </c>
      <c r="X651" s="137" t="str">
        <f t="shared" si="41"/>
        <v xml:space="preserve">_ </v>
      </c>
      <c r="Y651" s="137" t="str">
        <f t="shared" si="42"/>
        <v xml:space="preserve">-  _ </v>
      </c>
      <c r="Z651" s="135" t="str">
        <f t="shared" si="43"/>
        <v xml:space="preserve">   </v>
      </c>
      <c r="AA651" s="135" t="str">
        <f>IFERROR(VLOOKUP(Y651,TD!$K$46:$L$64,2,0)," ")</f>
        <v xml:space="preserve"> </v>
      </c>
      <c r="AB651" s="55"/>
      <c r="AC651" s="136"/>
    </row>
    <row r="652" spans="2:29" s="28" customFormat="1" ht="15" x14ac:dyDescent="0.2">
      <c r="B652" s="79"/>
      <c r="C652" s="51"/>
      <c r="D652" s="133"/>
      <c r="E652" s="52"/>
      <c r="F652" s="133"/>
      <c r="G652" s="133"/>
      <c r="H652" s="100"/>
      <c r="I652" s="134"/>
      <c r="J652" s="134"/>
      <c r="K652" s="54"/>
      <c r="L652" s="55"/>
      <c r="M652" s="133"/>
      <c r="N652" s="55"/>
      <c r="O652" s="52"/>
      <c r="P652" s="135" t="str">
        <f>IFERROR(VLOOKUP(C652,TD!$B$32:$F$36,2,0)," ")</f>
        <v xml:space="preserve"> </v>
      </c>
      <c r="Q652" s="135" t="str">
        <f>IFERROR(VLOOKUP(C652,TD!$B$32:$F$36,3,0)," ")</f>
        <v xml:space="preserve"> </v>
      </c>
      <c r="R652" s="135" t="str">
        <f>IFERROR(VLOOKUP(C652,TD!$B$32:$F$36,4,0)," ")</f>
        <v xml:space="preserve"> </v>
      </c>
      <c r="S652" s="52"/>
      <c r="T652" s="135" t="str">
        <f>IFERROR(VLOOKUP(S652,TD!$J$33:$K$43,2,0)," ")</f>
        <v xml:space="preserve"> </v>
      </c>
      <c r="U652" s="137" t="str">
        <f t="shared" si="40"/>
        <v xml:space="preserve">- </v>
      </c>
      <c r="V652" s="52"/>
      <c r="W652" s="135" t="str">
        <f>IFERROR(VLOOKUP(V652,TD!$N$33:$O$45,2,0)," ")</f>
        <v xml:space="preserve"> </v>
      </c>
      <c r="X652" s="137" t="str">
        <f t="shared" si="41"/>
        <v xml:space="preserve">_ </v>
      </c>
      <c r="Y652" s="137" t="str">
        <f t="shared" si="42"/>
        <v xml:space="preserve">-  _ </v>
      </c>
      <c r="Z652" s="135" t="str">
        <f t="shared" si="43"/>
        <v xml:space="preserve">   </v>
      </c>
      <c r="AA652" s="135" t="str">
        <f>IFERROR(VLOOKUP(Y652,TD!$K$46:$L$64,2,0)," ")</f>
        <v xml:space="preserve"> </v>
      </c>
      <c r="AB652" s="55"/>
      <c r="AC652" s="136"/>
    </row>
    <row r="653" spans="2:29" s="28" customFormat="1" ht="15" x14ac:dyDescent="0.2">
      <c r="B653" s="79"/>
      <c r="C653" s="51"/>
      <c r="D653" s="133"/>
      <c r="E653" s="52"/>
      <c r="F653" s="133"/>
      <c r="G653" s="133"/>
      <c r="H653" s="100"/>
      <c r="I653" s="134"/>
      <c r="J653" s="134"/>
      <c r="K653" s="54"/>
      <c r="L653" s="55"/>
      <c r="M653" s="133"/>
      <c r="N653" s="55"/>
      <c r="O653" s="52"/>
      <c r="P653" s="135" t="str">
        <f>IFERROR(VLOOKUP(C653,TD!$B$32:$F$36,2,0)," ")</f>
        <v xml:space="preserve"> </v>
      </c>
      <c r="Q653" s="135" t="str">
        <f>IFERROR(VLOOKUP(C653,TD!$B$32:$F$36,3,0)," ")</f>
        <v xml:space="preserve"> </v>
      </c>
      <c r="R653" s="135" t="str">
        <f>IFERROR(VLOOKUP(C653,TD!$B$32:$F$36,4,0)," ")</f>
        <v xml:space="preserve"> </v>
      </c>
      <c r="S653" s="52"/>
      <c r="T653" s="135" t="str">
        <f>IFERROR(VLOOKUP(S653,TD!$J$33:$K$43,2,0)," ")</f>
        <v xml:space="preserve"> </v>
      </c>
      <c r="U653" s="137" t="str">
        <f t="shared" si="40"/>
        <v xml:space="preserve">- </v>
      </c>
      <c r="V653" s="52"/>
      <c r="W653" s="135" t="str">
        <f>IFERROR(VLOOKUP(V653,TD!$N$33:$O$45,2,0)," ")</f>
        <v xml:space="preserve"> </v>
      </c>
      <c r="X653" s="137" t="str">
        <f t="shared" si="41"/>
        <v xml:space="preserve">_ </v>
      </c>
      <c r="Y653" s="137" t="str">
        <f t="shared" si="42"/>
        <v xml:space="preserve">-  _ </v>
      </c>
      <c r="Z653" s="135" t="str">
        <f t="shared" si="43"/>
        <v xml:space="preserve">   </v>
      </c>
      <c r="AA653" s="135" t="str">
        <f>IFERROR(VLOOKUP(Y653,TD!$K$46:$L$64,2,0)," ")</f>
        <v xml:space="preserve"> </v>
      </c>
      <c r="AB653" s="55"/>
      <c r="AC653" s="136"/>
    </row>
    <row r="654" spans="2:29" s="28" customFormat="1" ht="15" x14ac:dyDescent="0.2">
      <c r="B654" s="79"/>
      <c r="C654" s="51"/>
      <c r="D654" s="133"/>
      <c r="E654" s="52"/>
      <c r="F654" s="51"/>
      <c r="G654" s="133"/>
      <c r="H654" s="100"/>
      <c r="I654" s="134"/>
      <c r="J654" s="134"/>
      <c r="K654" s="54"/>
      <c r="L654" s="55"/>
      <c r="M654" s="133"/>
      <c r="N654" s="55"/>
      <c r="O654" s="52"/>
      <c r="P654" s="135" t="str">
        <f>IFERROR(VLOOKUP(C654,TD!$B$32:$F$36,2,0)," ")</f>
        <v xml:space="preserve"> </v>
      </c>
      <c r="Q654" s="135" t="str">
        <f>IFERROR(VLOOKUP(C654,TD!$B$32:$F$36,3,0)," ")</f>
        <v xml:space="preserve"> </v>
      </c>
      <c r="R654" s="135" t="str">
        <f>IFERROR(VLOOKUP(C654,TD!$B$32:$F$36,4,0)," ")</f>
        <v xml:space="preserve"> </v>
      </c>
      <c r="S654" s="52"/>
      <c r="T654" s="135" t="str">
        <f>IFERROR(VLOOKUP(S654,TD!$J$33:$K$43,2,0)," ")</f>
        <v xml:space="preserve"> </v>
      </c>
      <c r="U654" s="137" t="str">
        <f t="shared" si="40"/>
        <v xml:space="preserve">- </v>
      </c>
      <c r="V654" s="52"/>
      <c r="W654" s="135" t="str">
        <f>IFERROR(VLOOKUP(V654,TD!$N$33:$O$45,2,0)," ")</f>
        <v xml:space="preserve"> </v>
      </c>
      <c r="X654" s="137" t="str">
        <f t="shared" si="41"/>
        <v xml:space="preserve">_ </v>
      </c>
      <c r="Y654" s="137" t="str">
        <f t="shared" si="42"/>
        <v xml:space="preserve">-  _ </v>
      </c>
      <c r="Z654" s="135" t="str">
        <f t="shared" si="43"/>
        <v xml:space="preserve">   </v>
      </c>
      <c r="AA654" s="135" t="str">
        <f>IFERROR(VLOOKUP(Y654,TD!$K$46:$L$64,2,0)," ")</f>
        <v xml:space="preserve"> </v>
      </c>
      <c r="AB654" s="55"/>
      <c r="AC654" s="136"/>
    </row>
    <row r="655" spans="2:29" s="28" customFormat="1" ht="15" x14ac:dyDescent="0.2">
      <c r="B655" s="79"/>
      <c r="C655" s="51"/>
      <c r="D655" s="133"/>
      <c r="E655" s="52"/>
      <c r="F655" s="133"/>
      <c r="G655" s="133"/>
      <c r="H655" s="53"/>
      <c r="I655" s="134"/>
      <c r="J655" s="134"/>
      <c r="K655" s="54"/>
      <c r="L655" s="55"/>
      <c r="M655" s="133"/>
      <c r="N655" s="55"/>
      <c r="O655" s="52"/>
      <c r="P655" s="135" t="str">
        <f>IFERROR(VLOOKUP(C655,TD!$B$32:$F$36,2,0)," ")</f>
        <v xml:space="preserve"> </v>
      </c>
      <c r="Q655" s="135" t="str">
        <f>IFERROR(VLOOKUP(C655,TD!$B$32:$F$36,3,0)," ")</f>
        <v xml:space="preserve"> </v>
      </c>
      <c r="R655" s="135" t="str">
        <f>IFERROR(VLOOKUP(C655,TD!$B$32:$F$36,4,0)," ")</f>
        <v xml:space="preserve"> </v>
      </c>
      <c r="S655" s="52"/>
      <c r="T655" s="135" t="str">
        <f>IFERROR(VLOOKUP(S655,TD!$J$33:$K$43,2,0)," ")</f>
        <v xml:space="preserve"> </v>
      </c>
      <c r="U655" s="137" t="str">
        <f t="shared" si="40"/>
        <v xml:space="preserve">- </v>
      </c>
      <c r="V655" s="52"/>
      <c r="W655" s="135" t="str">
        <f>IFERROR(VLOOKUP(V655,TD!$N$33:$O$45,2,0)," ")</f>
        <v xml:space="preserve"> </v>
      </c>
      <c r="X655" s="137" t="str">
        <f t="shared" si="41"/>
        <v xml:space="preserve">_ </v>
      </c>
      <c r="Y655" s="137" t="str">
        <f t="shared" si="42"/>
        <v xml:space="preserve">-  _ </v>
      </c>
      <c r="Z655" s="135" t="str">
        <f t="shared" si="43"/>
        <v xml:space="preserve">   </v>
      </c>
      <c r="AA655" s="135" t="str">
        <f>IFERROR(VLOOKUP(Y655,TD!$K$46:$L$64,2,0)," ")</f>
        <v xml:space="preserve"> </v>
      </c>
      <c r="AB655" s="55"/>
      <c r="AC655" s="136"/>
    </row>
    <row r="656" spans="2:29" s="28" customFormat="1" ht="15" x14ac:dyDescent="0.2">
      <c r="B656" s="79"/>
      <c r="C656" s="51"/>
      <c r="D656" s="133"/>
      <c r="E656" s="52"/>
      <c r="F656" s="133"/>
      <c r="G656" s="133"/>
      <c r="H656" s="53"/>
      <c r="I656" s="141"/>
      <c r="J656" s="134"/>
      <c r="K656" s="54"/>
      <c r="L656" s="55"/>
      <c r="M656" s="133"/>
      <c r="N656" s="55"/>
      <c r="O656" s="52"/>
      <c r="P656" s="135" t="str">
        <f>IFERROR(VLOOKUP(C656,TD!$B$32:$F$36,2,0)," ")</f>
        <v xml:space="preserve"> </v>
      </c>
      <c r="Q656" s="135" t="str">
        <f>IFERROR(VLOOKUP(C656,TD!$B$32:$F$36,3,0)," ")</f>
        <v xml:space="preserve"> </v>
      </c>
      <c r="R656" s="135" t="str">
        <f>IFERROR(VLOOKUP(C656,TD!$B$32:$F$36,4,0)," ")</f>
        <v xml:space="preserve"> </v>
      </c>
      <c r="S656" s="52"/>
      <c r="T656" s="135" t="str">
        <f>IFERROR(VLOOKUP(S656,TD!$J$33:$K$43,2,0)," ")</f>
        <v xml:space="preserve"> </v>
      </c>
      <c r="U656" s="137" t="str">
        <f t="shared" si="40"/>
        <v xml:space="preserve">- </v>
      </c>
      <c r="V656" s="52"/>
      <c r="W656" s="135" t="str">
        <f>IFERROR(VLOOKUP(V656,TD!$N$33:$O$45,2,0)," ")</f>
        <v xml:space="preserve"> </v>
      </c>
      <c r="X656" s="137" t="str">
        <f t="shared" si="41"/>
        <v xml:space="preserve">_ </v>
      </c>
      <c r="Y656" s="137" t="str">
        <f t="shared" si="42"/>
        <v xml:space="preserve">-  _ </v>
      </c>
      <c r="Z656" s="135" t="str">
        <f t="shared" si="43"/>
        <v xml:space="preserve">   </v>
      </c>
      <c r="AA656" s="135" t="str">
        <f>IFERROR(VLOOKUP(Y656,TD!$K$46:$L$64,2,0)," ")</f>
        <v xml:space="preserve"> </v>
      </c>
      <c r="AB656" s="55"/>
      <c r="AC656" s="136"/>
    </row>
    <row r="657" spans="2:29" s="28" customFormat="1" ht="15" x14ac:dyDescent="0.2">
      <c r="B657" s="79"/>
      <c r="C657" s="51"/>
      <c r="D657" s="133"/>
      <c r="E657" s="52"/>
      <c r="F657" s="133"/>
      <c r="G657" s="133"/>
      <c r="H657" s="53"/>
      <c r="I657" s="141"/>
      <c r="J657" s="134"/>
      <c r="K657" s="54"/>
      <c r="L657" s="55"/>
      <c r="M657" s="133"/>
      <c r="N657" s="55"/>
      <c r="O657" s="52"/>
      <c r="P657" s="135" t="str">
        <f>IFERROR(VLOOKUP(C657,TD!$B$32:$F$36,2,0)," ")</f>
        <v xml:space="preserve"> </v>
      </c>
      <c r="Q657" s="135" t="str">
        <f>IFERROR(VLOOKUP(C657,TD!$B$32:$F$36,3,0)," ")</f>
        <v xml:space="preserve"> </v>
      </c>
      <c r="R657" s="135" t="str">
        <f>IFERROR(VLOOKUP(C657,TD!$B$32:$F$36,4,0)," ")</f>
        <v xml:space="preserve"> </v>
      </c>
      <c r="S657" s="52"/>
      <c r="T657" s="135" t="str">
        <f>IFERROR(VLOOKUP(S657,TD!$J$33:$K$43,2,0)," ")</f>
        <v xml:space="preserve"> </v>
      </c>
      <c r="U657" s="137" t="str">
        <f t="shared" si="40"/>
        <v xml:space="preserve">- </v>
      </c>
      <c r="V657" s="52"/>
      <c r="W657" s="135" t="str">
        <f>IFERROR(VLOOKUP(V657,TD!$N$33:$O$45,2,0)," ")</f>
        <v xml:space="preserve"> </v>
      </c>
      <c r="X657" s="137" t="str">
        <f t="shared" si="41"/>
        <v xml:space="preserve">_ </v>
      </c>
      <c r="Y657" s="137" t="str">
        <f t="shared" si="42"/>
        <v xml:space="preserve">-  _ </v>
      </c>
      <c r="Z657" s="135" t="str">
        <f t="shared" si="43"/>
        <v xml:space="preserve">   </v>
      </c>
      <c r="AA657" s="135" t="str">
        <f>IFERROR(VLOOKUP(Y657,TD!$K$46:$L$64,2,0)," ")</f>
        <v xml:space="preserve"> </v>
      </c>
      <c r="AB657" s="55"/>
      <c r="AC657" s="136"/>
    </row>
    <row r="658" spans="2:29" s="28" customFormat="1" ht="15" x14ac:dyDescent="0.2">
      <c r="B658" s="79"/>
      <c r="C658" s="51"/>
      <c r="D658" s="133"/>
      <c r="E658" s="52"/>
      <c r="F658" s="133"/>
      <c r="G658" s="133"/>
      <c r="H658" s="53"/>
      <c r="I658" s="141"/>
      <c r="J658" s="134"/>
      <c r="K658" s="54"/>
      <c r="L658" s="55"/>
      <c r="M658" s="133"/>
      <c r="N658" s="55"/>
      <c r="O658" s="52"/>
      <c r="P658" s="135" t="str">
        <f>IFERROR(VLOOKUP(C658,TD!$B$32:$F$36,2,0)," ")</f>
        <v xml:space="preserve"> </v>
      </c>
      <c r="Q658" s="135" t="str">
        <f>IFERROR(VLOOKUP(C658,TD!$B$32:$F$36,3,0)," ")</f>
        <v xml:space="preserve"> </v>
      </c>
      <c r="R658" s="135" t="str">
        <f>IFERROR(VLOOKUP(C658,TD!$B$32:$F$36,4,0)," ")</f>
        <v xml:space="preserve"> </v>
      </c>
      <c r="S658" s="52"/>
      <c r="T658" s="135" t="str">
        <f>IFERROR(VLOOKUP(S658,TD!$J$33:$K$43,2,0)," ")</f>
        <v xml:space="preserve"> </v>
      </c>
      <c r="U658" s="137" t="str">
        <f t="shared" si="40"/>
        <v xml:space="preserve">- </v>
      </c>
      <c r="V658" s="52"/>
      <c r="W658" s="135" t="str">
        <f>IFERROR(VLOOKUP(V658,TD!$N$33:$O$45,2,0)," ")</f>
        <v xml:space="preserve"> </v>
      </c>
      <c r="X658" s="137" t="str">
        <f t="shared" si="41"/>
        <v xml:space="preserve">_ </v>
      </c>
      <c r="Y658" s="137" t="str">
        <f t="shared" si="42"/>
        <v xml:space="preserve">-  _ </v>
      </c>
      <c r="Z658" s="135" t="str">
        <f t="shared" si="43"/>
        <v xml:space="preserve">   </v>
      </c>
      <c r="AA658" s="135" t="str">
        <f>IFERROR(VLOOKUP(Y658,TD!$K$46:$L$64,2,0)," ")</f>
        <v xml:space="preserve"> </v>
      </c>
      <c r="AB658" s="55"/>
      <c r="AC658" s="136"/>
    </row>
    <row r="659" spans="2:29" s="28" customFormat="1" ht="15" x14ac:dyDescent="0.2">
      <c r="B659" s="79"/>
      <c r="C659" s="51"/>
      <c r="D659" s="133"/>
      <c r="E659" s="52"/>
      <c r="F659" s="133"/>
      <c r="G659" s="133"/>
      <c r="H659" s="53"/>
      <c r="I659" s="141"/>
      <c r="J659" s="134"/>
      <c r="K659" s="54"/>
      <c r="L659" s="55"/>
      <c r="M659" s="133"/>
      <c r="N659" s="55"/>
      <c r="O659" s="52"/>
      <c r="P659" s="135" t="str">
        <f>IFERROR(VLOOKUP(C659,TD!$B$32:$F$36,2,0)," ")</f>
        <v xml:space="preserve"> </v>
      </c>
      <c r="Q659" s="135" t="str">
        <f>IFERROR(VLOOKUP(C659,TD!$B$32:$F$36,3,0)," ")</f>
        <v xml:space="preserve"> </v>
      </c>
      <c r="R659" s="135" t="str">
        <f>IFERROR(VLOOKUP(C659,TD!$B$32:$F$36,4,0)," ")</f>
        <v xml:space="preserve"> </v>
      </c>
      <c r="S659" s="52"/>
      <c r="T659" s="135" t="str">
        <f>IFERROR(VLOOKUP(S659,TD!$J$33:$K$43,2,0)," ")</f>
        <v xml:space="preserve"> </v>
      </c>
      <c r="U659" s="137" t="str">
        <f t="shared" si="40"/>
        <v xml:space="preserve">- </v>
      </c>
      <c r="V659" s="52"/>
      <c r="W659" s="135" t="str">
        <f>IFERROR(VLOOKUP(V659,TD!$N$33:$O$45,2,0)," ")</f>
        <v xml:space="preserve"> </v>
      </c>
      <c r="X659" s="137" t="str">
        <f t="shared" si="41"/>
        <v xml:space="preserve">_ </v>
      </c>
      <c r="Y659" s="137" t="str">
        <f t="shared" si="42"/>
        <v xml:space="preserve">-  _ </v>
      </c>
      <c r="Z659" s="135" t="str">
        <f t="shared" si="43"/>
        <v xml:space="preserve">   </v>
      </c>
      <c r="AA659" s="135" t="str">
        <f>IFERROR(VLOOKUP(Y659,TD!$K$46:$L$64,2,0)," ")</f>
        <v xml:space="preserve"> </v>
      </c>
      <c r="AB659" s="55"/>
      <c r="AC659" s="136"/>
    </row>
    <row r="660" spans="2:29" s="28" customFormat="1" ht="15" x14ac:dyDescent="0.2">
      <c r="B660" s="79"/>
      <c r="C660" s="51"/>
      <c r="D660" s="133"/>
      <c r="E660" s="52"/>
      <c r="F660" s="133"/>
      <c r="G660" s="133"/>
      <c r="H660" s="53"/>
      <c r="I660" s="141"/>
      <c r="J660" s="134"/>
      <c r="K660" s="54"/>
      <c r="L660" s="55"/>
      <c r="M660" s="133"/>
      <c r="N660" s="55"/>
      <c r="O660" s="52"/>
      <c r="P660" s="135" t="str">
        <f>IFERROR(VLOOKUP(C660,TD!$B$32:$F$36,2,0)," ")</f>
        <v xml:space="preserve"> </v>
      </c>
      <c r="Q660" s="135" t="str">
        <f>IFERROR(VLOOKUP(C660,TD!$B$32:$F$36,3,0)," ")</f>
        <v xml:space="preserve"> </v>
      </c>
      <c r="R660" s="135" t="str">
        <f>IFERROR(VLOOKUP(C660,TD!$B$32:$F$36,4,0)," ")</f>
        <v xml:space="preserve"> </v>
      </c>
      <c r="S660" s="52"/>
      <c r="T660" s="135" t="str">
        <f>IFERROR(VLOOKUP(S660,TD!$J$33:$K$43,2,0)," ")</f>
        <v xml:space="preserve"> </v>
      </c>
      <c r="U660" s="137" t="str">
        <f t="shared" si="40"/>
        <v xml:space="preserve">- </v>
      </c>
      <c r="V660" s="52"/>
      <c r="W660" s="135" t="str">
        <f>IFERROR(VLOOKUP(V660,TD!$N$33:$O$45,2,0)," ")</f>
        <v xml:space="preserve"> </v>
      </c>
      <c r="X660" s="137" t="str">
        <f t="shared" si="41"/>
        <v xml:space="preserve">_ </v>
      </c>
      <c r="Y660" s="137" t="str">
        <f t="shared" si="42"/>
        <v xml:space="preserve">-  _ </v>
      </c>
      <c r="Z660" s="135" t="str">
        <f t="shared" si="43"/>
        <v xml:space="preserve">   </v>
      </c>
      <c r="AA660" s="135" t="str">
        <f>IFERROR(VLOOKUP(Y660,TD!$K$46:$L$64,2,0)," ")</f>
        <v xml:space="preserve"> </v>
      </c>
      <c r="AB660" s="55"/>
      <c r="AC660" s="136"/>
    </row>
    <row r="661" spans="2:29" s="28" customFormat="1" ht="15" x14ac:dyDescent="0.2">
      <c r="B661" s="79"/>
      <c r="C661" s="51"/>
      <c r="D661" s="133"/>
      <c r="E661" s="52"/>
      <c r="F661" s="133"/>
      <c r="G661" s="133"/>
      <c r="H661" s="53"/>
      <c r="I661" s="141"/>
      <c r="J661" s="134"/>
      <c r="K661" s="54"/>
      <c r="L661" s="55"/>
      <c r="M661" s="133"/>
      <c r="N661" s="55"/>
      <c r="O661" s="52"/>
      <c r="P661" s="135" t="str">
        <f>IFERROR(VLOOKUP(C661,TD!$B$32:$F$36,2,0)," ")</f>
        <v xml:space="preserve"> </v>
      </c>
      <c r="Q661" s="135" t="str">
        <f>IFERROR(VLOOKUP(C661,TD!$B$32:$F$36,3,0)," ")</f>
        <v xml:space="preserve"> </v>
      </c>
      <c r="R661" s="135" t="str">
        <f>IFERROR(VLOOKUP(C661,TD!$B$32:$F$36,4,0)," ")</f>
        <v xml:space="preserve"> </v>
      </c>
      <c r="S661" s="52"/>
      <c r="T661" s="135" t="str">
        <f>IFERROR(VLOOKUP(S661,TD!$J$33:$K$43,2,0)," ")</f>
        <v xml:space="preserve"> </v>
      </c>
      <c r="U661" s="137" t="str">
        <f t="shared" si="40"/>
        <v xml:space="preserve">- </v>
      </c>
      <c r="V661" s="52"/>
      <c r="W661" s="135" t="str">
        <f>IFERROR(VLOOKUP(V661,TD!$N$33:$O$45,2,0)," ")</f>
        <v xml:space="preserve"> </v>
      </c>
      <c r="X661" s="137" t="str">
        <f t="shared" si="41"/>
        <v xml:space="preserve">_ </v>
      </c>
      <c r="Y661" s="137" t="str">
        <f t="shared" si="42"/>
        <v xml:space="preserve">-  _ </v>
      </c>
      <c r="Z661" s="135" t="str">
        <f t="shared" si="43"/>
        <v xml:space="preserve">   </v>
      </c>
      <c r="AA661" s="135" t="str">
        <f>IFERROR(VLOOKUP(Y661,TD!$K$46:$L$64,2,0)," ")</f>
        <v xml:space="preserve"> </v>
      </c>
      <c r="AB661" s="55"/>
      <c r="AC661" s="136"/>
    </row>
    <row r="662" spans="2:29" s="28" customFormat="1" ht="15" x14ac:dyDescent="0.2">
      <c r="B662" s="79"/>
      <c r="C662" s="51"/>
      <c r="D662" s="133"/>
      <c r="E662" s="52"/>
      <c r="F662" s="133"/>
      <c r="G662" s="133"/>
      <c r="H662" s="53"/>
      <c r="I662" s="141"/>
      <c r="J662" s="134"/>
      <c r="K662" s="54"/>
      <c r="L662" s="55"/>
      <c r="M662" s="133"/>
      <c r="N662" s="55"/>
      <c r="O662" s="52"/>
      <c r="P662" s="135" t="str">
        <f>IFERROR(VLOOKUP(C662,TD!$B$32:$F$36,2,0)," ")</f>
        <v xml:space="preserve"> </v>
      </c>
      <c r="Q662" s="135" t="str">
        <f>IFERROR(VLOOKUP(C662,TD!$B$32:$F$36,3,0)," ")</f>
        <v xml:space="preserve"> </v>
      </c>
      <c r="R662" s="135" t="str">
        <f>IFERROR(VLOOKUP(C662,TD!$B$32:$F$36,4,0)," ")</f>
        <v xml:space="preserve"> </v>
      </c>
      <c r="S662" s="52"/>
      <c r="T662" s="135" t="str">
        <f>IFERROR(VLOOKUP(S662,TD!$J$33:$K$43,2,0)," ")</f>
        <v xml:space="preserve"> </v>
      </c>
      <c r="U662" s="137" t="str">
        <f t="shared" si="40"/>
        <v xml:space="preserve">- </v>
      </c>
      <c r="V662" s="52"/>
      <c r="W662" s="135" t="str">
        <f>IFERROR(VLOOKUP(V662,TD!$N$33:$O$45,2,0)," ")</f>
        <v xml:space="preserve"> </v>
      </c>
      <c r="X662" s="137" t="str">
        <f t="shared" si="41"/>
        <v xml:space="preserve">_ </v>
      </c>
      <c r="Y662" s="137" t="str">
        <f t="shared" si="42"/>
        <v xml:space="preserve">-  _ </v>
      </c>
      <c r="Z662" s="135" t="str">
        <f t="shared" si="43"/>
        <v xml:space="preserve">   </v>
      </c>
      <c r="AA662" s="135" t="str">
        <f>IFERROR(VLOOKUP(Y662,TD!$K$46:$L$64,2,0)," ")</f>
        <v xml:space="preserve"> </v>
      </c>
      <c r="AB662" s="55"/>
      <c r="AC662" s="136"/>
    </row>
    <row r="663" spans="2:29" s="28" customFormat="1" ht="15" x14ac:dyDescent="0.2">
      <c r="B663" s="79"/>
      <c r="C663" s="51"/>
      <c r="D663" s="133"/>
      <c r="E663" s="52"/>
      <c r="F663" s="133"/>
      <c r="G663" s="133"/>
      <c r="H663" s="53"/>
      <c r="I663" s="141"/>
      <c r="J663" s="134"/>
      <c r="K663" s="54"/>
      <c r="L663" s="55"/>
      <c r="M663" s="133"/>
      <c r="N663" s="55"/>
      <c r="O663" s="52"/>
      <c r="P663" s="135" t="str">
        <f>IFERROR(VLOOKUP(C663,TD!$B$32:$F$36,2,0)," ")</f>
        <v xml:space="preserve"> </v>
      </c>
      <c r="Q663" s="135" t="str">
        <f>IFERROR(VLOOKUP(C663,TD!$B$32:$F$36,3,0)," ")</f>
        <v xml:space="preserve"> </v>
      </c>
      <c r="R663" s="135" t="str">
        <f>IFERROR(VLOOKUP(C663,TD!$B$32:$F$36,4,0)," ")</f>
        <v xml:space="preserve"> </v>
      </c>
      <c r="S663" s="52"/>
      <c r="T663" s="135" t="str">
        <f>IFERROR(VLOOKUP(S663,TD!$J$33:$K$43,2,0)," ")</f>
        <v xml:space="preserve"> </v>
      </c>
      <c r="U663" s="137" t="str">
        <f t="shared" si="40"/>
        <v xml:space="preserve">- </v>
      </c>
      <c r="V663" s="52"/>
      <c r="W663" s="135" t="str">
        <f>IFERROR(VLOOKUP(V663,TD!$N$33:$O$45,2,0)," ")</f>
        <v xml:space="preserve"> </v>
      </c>
      <c r="X663" s="137" t="str">
        <f t="shared" si="41"/>
        <v xml:space="preserve">_ </v>
      </c>
      <c r="Y663" s="137" t="str">
        <f t="shared" si="42"/>
        <v xml:space="preserve">-  _ </v>
      </c>
      <c r="Z663" s="135" t="str">
        <f t="shared" si="43"/>
        <v xml:space="preserve">   </v>
      </c>
      <c r="AA663" s="135" t="str">
        <f>IFERROR(VLOOKUP(Y663,TD!$K$46:$L$64,2,0)," ")</f>
        <v xml:space="preserve"> </v>
      </c>
      <c r="AB663" s="55"/>
      <c r="AC663" s="136"/>
    </row>
    <row r="664" spans="2:29" s="28" customFormat="1" ht="15" x14ac:dyDescent="0.2">
      <c r="B664" s="79"/>
      <c r="C664" s="51"/>
      <c r="D664" s="133"/>
      <c r="E664" s="52"/>
      <c r="F664" s="133"/>
      <c r="G664" s="133"/>
      <c r="H664" s="53"/>
      <c r="I664" s="141"/>
      <c r="J664" s="134"/>
      <c r="K664" s="54"/>
      <c r="L664" s="55"/>
      <c r="M664" s="133"/>
      <c r="N664" s="55"/>
      <c r="O664" s="52"/>
      <c r="P664" s="135" t="str">
        <f>IFERROR(VLOOKUP(C664,TD!$B$32:$F$36,2,0)," ")</f>
        <v xml:space="preserve"> </v>
      </c>
      <c r="Q664" s="135" t="str">
        <f>IFERROR(VLOOKUP(C664,TD!$B$32:$F$36,3,0)," ")</f>
        <v xml:space="preserve"> </v>
      </c>
      <c r="R664" s="135" t="str">
        <f>IFERROR(VLOOKUP(C664,TD!$B$32:$F$36,4,0)," ")</f>
        <v xml:space="preserve"> </v>
      </c>
      <c r="S664" s="52"/>
      <c r="T664" s="135" t="str">
        <f>IFERROR(VLOOKUP(S664,TD!$J$33:$K$43,2,0)," ")</f>
        <v xml:space="preserve"> </v>
      </c>
      <c r="U664" s="137" t="str">
        <f t="shared" si="40"/>
        <v xml:space="preserve">- </v>
      </c>
      <c r="V664" s="52"/>
      <c r="W664" s="135" t="str">
        <f>IFERROR(VLOOKUP(V664,TD!$N$33:$O$45,2,0)," ")</f>
        <v xml:space="preserve"> </v>
      </c>
      <c r="X664" s="137" t="str">
        <f t="shared" si="41"/>
        <v xml:space="preserve">_ </v>
      </c>
      <c r="Y664" s="137" t="str">
        <f t="shared" si="42"/>
        <v xml:space="preserve">-  _ </v>
      </c>
      <c r="Z664" s="135" t="str">
        <f t="shared" si="43"/>
        <v xml:space="preserve">   </v>
      </c>
      <c r="AA664" s="135" t="str">
        <f>IFERROR(VLOOKUP(Y664,TD!$K$46:$L$64,2,0)," ")</f>
        <v xml:space="preserve"> </v>
      </c>
      <c r="AB664" s="55"/>
      <c r="AC664" s="136"/>
    </row>
    <row r="665" spans="2:29" s="28" customFormat="1" ht="15" x14ac:dyDescent="0.2">
      <c r="B665" s="79"/>
      <c r="C665" s="51"/>
      <c r="D665" s="133"/>
      <c r="E665" s="52"/>
      <c r="F665" s="133"/>
      <c r="G665" s="133"/>
      <c r="H665" s="53"/>
      <c r="I665" s="141"/>
      <c r="J665" s="134"/>
      <c r="K665" s="54"/>
      <c r="L665" s="55"/>
      <c r="M665" s="133"/>
      <c r="N665" s="55"/>
      <c r="O665" s="52"/>
      <c r="P665" s="135" t="str">
        <f>IFERROR(VLOOKUP(C665,TD!$B$32:$F$36,2,0)," ")</f>
        <v xml:space="preserve"> </v>
      </c>
      <c r="Q665" s="135" t="str">
        <f>IFERROR(VLOOKUP(C665,TD!$B$32:$F$36,3,0)," ")</f>
        <v xml:space="preserve"> </v>
      </c>
      <c r="R665" s="135" t="str">
        <f>IFERROR(VLOOKUP(C665,TD!$B$32:$F$36,4,0)," ")</f>
        <v xml:space="preserve"> </v>
      </c>
      <c r="S665" s="52"/>
      <c r="T665" s="135" t="str">
        <f>IFERROR(VLOOKUP(S665,TD!$J$33:$K$43,2,0)," ")</f>
        <v xml:space="preserve"> </v>
      </c>
      <c r="U665" s="137" t="str">
        <f t="shared" si="40"/>
        <v xml:space="preserve">- </v>
      </c>
      <c r="V665" s="52"/>
      <c r="W665" s="135" t="str">
        <f>IFERROR(VLOOKUP(V665,TD!$N$33:$O$45,2,0)," ")</f>
        <v xml:space="preserve"> </v>
      </c>
      <c r="X665" s="137" t="str">
        <f t="shared" si="41"/>
        <v xml:space="preserve">_ </v>
      </c>
      <c r="Y665" s="137" t="str">
        <f t="shared" si="42"/>
        <v xml:space="preserve">-  _ </v>
      </c>
      <c r="Z665" s="135" t="str">
        <f t="shared" si="43"/>
        <v xml:space="preserve">   </v>
      </c>
      <c r="AA665" s="135" t="str">
        <f>IFERROR(VLOOKUP(Y665,TD!$K$46:$L$64,2,0)," ")</f>
        <v xml:space="preserve"> </v>
      </c>
      <c r="AB665" s="55"/>
      <c r="AC665" s="136"/>
    </row>
    <row r="666" spans="2:29" s="28" customFormat="1" ht="15" x14ac:dyDescent="0.2">
      <c r="B666" s="79"/>
      <c r="C666" s="51"/>
      <c r="D666" s="133"/>
      <c r="E666" s="52"/>
      <c r="F666" s="133"/>
      <c r="G666" s="133"/>
      <c r="H666" s="53"/>
      <c r="I666" s="141"/>
      <c r="J666" s="134"/>
      <c r="K666" s="54"/>
      <c r="L666" s="55"/>
      <c r="M666" s="133"/>
      <c r="N666" s="55"/>
      <c r="O666" s="52"/>
      <c r="P666" s="135" t="str">
        <f>IFERROR(VLOOKUP(C666,TD!$B$32:$F$36,2,0)," ")</f>
        <v xml:space="preserve"> </v>
      </c>
      <c r="Q666" s="135" t="str">
        <f>IFERROR(VLOOKUP(C666,TD!$B$32:$F$36,3,0)," ")</f>
        <v xml:space="preserve"> </v>
      </c>
      <c r="R666" s="135" t="str">
        <f>IFERROR(VLOOKUP(C666,TD!$B$32:$F$36,4,0)," ")</f>
        <v xml:space="preserve"> </v>
      </c>
      <c r="S666" s="52"/>
      <c r="T666" s="135" t="str">
        <f>IFERROR(VLOOKUP(S666,TD!$J$33:$K$43,2,0)," ")</f>
        <v xml:space="preserve"> </v>
      </c>
      <c r="U666" s="137" t="str">
        <f t="shared" si="40"/>
        <v xml:space="preserve">- </v>
      </c>
      <c r="V666" s="52"/>
      <c r="W666" s="135" t="str">
        <f>IFERROR(VLOOKUP(V666,TD!$N$33:$O$45,2,0)," ")</f>
        <v xml:space="preserve"> </v>
      </c>
      <c r="X666" s="137" t="str">
        <f t="shared" si="41"/>
        <v xml:space="preserve">_ </v>
      </c>
      <c r="Y666" s="137" t="str">
        <f t="shared" si="42"/>
        <v xml:space="preserve">-  _ </v>
      </c>
      <c r="Z666" s="135" t="str">
        <f t="shared" si="43"/>
        <v xml:space="preserve">   </v>
      </c>
      <c r="AA666" s="135" t="str">
        <f>IFERROR(VLOOKUP(Y666,TD!$K$46:$L$64,2,0)," ")</f>
        <v xml:space="preserve"> </v>
      </c>
      <c r="AB666" s="55"/>
      <c r="AC666" s="136"/>
    </row>
    <row r="667" spans="2:29" s="28" customFormat="1" ht="15" x14ac:dyDescent="0.2">
      <c r="B667" s="79"/>
      <c r="C667" s="51"/>
      <c r="D667" s="133"/>
      <c r="E667" s="52"/>
      <c r="F667" s="133"/>
      <c r="G667" s="133"/>
      <c r="H667" s="53"/>
      <c r="I667" s="141"/>
      <c r="J667" s="134"/>
      <c r="K667" s="54"/>
      <c r="L667" s="55"/>
      <c r="M667" s="133"/>
      <c r="N667" s="55"/>
      <c r="O667" s="52"/>
      <c r="P667" s="135" t="str">
        <f>IFERROR(VLOOKUP(C667,TD!$B$32:$F$36,2,0)," ")</f>
        <v xml:space="preserve"> </v>
      </c>
      <c r="Q667" s="135" t="str">
        <f>IFERROR(VLOOKUP(C667,TD!$B$32:$F$36,3,0)," ")</f>
        <v xml:space="preserve"> </v>
      </c>
      <c r="R667" s="135" t="str">
        <f>IFERROR(VLOOKUP(C667,TD!$B$32:$F$36,4,0)," ")</f>
        <v xml:space="preserve"> </v>
      </c>
      <c r="S667" s="52"/>
      <c r="T667" s="135" t="str">
        <f>IFERROR(VLOOKUP(S667,TD!$J$33:$K$43,2,0)," ")</f>
        <v xml:space="preserve"> </v>
      </c>
      <c r="U667" s="137" t="str">
        <f t="shared" si="40"/>
        <v xml:space="preserve">- </v>
      </c>
      <c r="V667" s="52"/>
      <c r="W667" s="135" t="str">
        <f>IFERROR(VLOOKUP(V667,TD!$N$33:$O$45,2,0)," ")</f>
        <v xml:space="preserve"> </v>
      </c>
      <c r="X667" s="137" t="str">
        <f t="shared" si="41"/>
        <v xml:space="preserve">_ </v>
      </c>
      <c r="Y667" s="137" t="str">
        <f t="shared" si="42"/>
        <v xml:space="preserve">-  _ </v>
      </c>
      <c r="Z667" s="135" t="str">
        <f t="shared" si="43"/>
        <v xml:space="preserve">   </v>
      </c>
      <c r="AA667" s="135" t="str">
        <f>IFERROR(VLOOKUP(Y667,TD!$K$46:$L$64,2,0)," ")</f>
        <v xml:space="preserve"> </v>
      </c>
      <c r="AB667" s="55"/>
      <c r="AC667" s="136"/>
    </row>
    <row r="668" spans="2:29" s="28" customFormat="1" ht="15" x14ac:dyDescent="0.2">
      <c r="B668" s="79"/>
      <c r="C668" s="51"/>
      <c r="D668" s="133"/>
      <c r="E668" s="52"/>
      <c r="F668" s="133"/>
      <c r="G668" s="133"/>
      <c r="H668" s="53"/>
      <c r="I668" s="141"/>
      <c r="J668" s="134"/>
      <c r="K668" s="54"/>
      <c r="L668" s="55"/>
      <c r="M668" s="133"/>
      <c r="N668" s="55"/>
      <c r="O668" s="52"/>
      <c r="P668" s="135" t="str">
        <f>IFERROR(VLOOKUP(C668,TD!$B$32:$F$36,2,0)," ")</f>
        <v xml:space="preserve"> </v>
      </c>
      <c r="Q668" s="135" t="str">
        <f>IFERROR(VLOOKUP(C668,TD!$B$32:$F$36,3,0)," ")</f>
        <v xml:space="preserve"> </v>
      </c>
      <c r="R668" s="135" t="str">
        <f>IFERROR(VLOOKUP(C668,TD!$B$32:$F$36,4,0)," ")</f>
        <v xml:space="preserve"> </v>
      </c>
      <c r="S668" s="52"/>
      <c r="T668" s="135" t="str">
        <f>IFERROR(VLOOKUP(S668,TD!$J$33:$K$43,2,0)," ")</f>
        <v xml:space="preserve"> </v>
      </c>
      <c r="U668" s="137" t="str">
        <f t="shared" si="40"/>
        <v xml:space="preserve">- </v>
      </c>
      <c r="V668" s="52"/>
      <c r="W668" s="135" t="str">
        <f>IFERROR(VLOOKUP(V668,TD!$N$33:$O$45,2,0)," ")</f>
        <v xml:space="preserve"> </v>
      </c>
      <c r="X668" s="137" t="str">
        <f t="shared" si="41"/>
        <v xml:space="preserve">_ </v>
      </c>
      <c r="Y668" s="137" t="str">
        <f t="shared" si="42"/>
        <v xml:space="preserve">-  _ </v>
      </c>
      <c r="Z668" s="135" t="str">
        <f t="shared" si="43"/>
        <v xml:space="preserve">   </v>
      </c>
      <c r="AA668" s="135" t="str">
        <f>IFERROR(VLOOKUP(Y668,TD!$K$46:$L$64,2,0)," ")</f>
        <v xml:space="preserve"> </v>
      </c>
      <c r="AB668" s="55"/>
      <c r="AC668" s="136"/>
    </row>
    <row r="669" spans="2:29" s="28" customFormat="1" ht="15" x14ac:dyDescent="0.2">
      <c r="B669" s="79"/>
      <c r="C669" s="51"/>
      <c r="D669" s="133"/>
      <c r="E669" s="52"/>
      <c r="F669" s="133"/>
      <c r="G669" s="133"/>
      <c r="H669" s="53"/>
      <c r="I669" s="141"/>
      <c r="J669" s="134"/>
      <c r="K669" s="54"/>
      <c r="L669" s="55"/>
      <c r="M669" s="133"/>
      <c r="N669" s="55"/>
      <c r="O669" s="52"/>
      <c r="P669" s="135" t="str">
        <f>IFERROR(VLOOKUP(C669,TD!$B$32:$F$36,2,0)," ")</f>
        <v xml:space="preserve"> </v>
      </c>
      <c r="Q669" s="135" t="str">
        <f>IFERROR(VLOOKUP(C669,TD!$B$32:$F$36,3,0)," ")</f>
        <v xml:space="preserve"> </v>
      </c>
      <c r="R669" s="135" t="str">
        <f>IFERROR(VLOOKUP(C669,TD!$B$32:$F$36,4,0)," ")</f>
        <v xml:space="preserve"> </v>
      </c>
      <c r="S669" s="52"/>
      <c r="T669" s="135" t="str">
        <f>IFERROR(VLOOKUP(S669,TD!$J$33:$K$43,2,0)," ")</f>
        <v xml:space="preserve"> </v>
      </c>
      <c r="U669" s="137" t="str">
        <f t="shared" si="40"/>
        <v xml:space="preserve">- </v>
      </c>
      <c r="V669" s="52"/>
      <c r="W669" s="135" t="str">
        <f>IFERROR(VLOOKUP(V669,TD!$N$33:$O$45,2,0)," ")</f>
        <v xml:space="preserve"> </v>
      </c>
      <c r="X669" s="137" t="str">
        <f t="shared" si="41"/>
        <v xml:space="preserve">_ </v>
      </c>
      <c r="Y669" s="137" t="str">
        <f t="shared" si="42"/>
        <v xml:space="preserve">-  _ </v>
      </c>
      <c r="Z669" s="135" t="str">
        <f t="shared" si="43"/>
        <v xml:space="preserve">   </v>
      </c>
      <c r="AA669" s="135" t="str">
        <f>IFERROR(VLOOKUP(Y669,TD!$K$46:$L$64,2,0)," ")</f>
        <v xml:space="preserve"> </v>
      </c>
      <c r="AB669" s="55"/>
      <c r="AC669" s="136"/>
    </row>
    <row r="670" spans="2:29" s="28" customFormat="1" ht="15" x14ac:dyDescent="0.2">
      <c r="B670" s="79"/>
      <c r="C670" s="51"/>
      <c r="D670" s="133"/>
      <c r="E670" s="52"/>
      <c r="F670" s="133"/>
      <c r="G670" s="133"/>
      <c r="H670" s="53"/>
      <c r="I670" s="141"/>
      <c r="J670" s="134"/>
      <c r="K670" s="54"/>
      <c r="L670" s="55"/>
      <c r="M670" s="133"/>
      <c r="N670" s="55"/>
      <c r="O670" s="52"/>
      <c r="P670" s="135" t="str">
        <f>IFERROR(VLOOKUP(C670,TD!$B$32:$F$36,2,0)," ")</f>
        <v xml:space="preserve"> </v>
      </c>
      <c r="Q670" s="135" t="str">
        <f>IFERROR(VLOOKUP(C670,TD!$B$32:$F$36,3,0)," ")</f>
        <v xml:space="preserve"> </v>
      </c>
      <c r="R670" s="135" t="str">
        <f>IFERROR(VLOOKUP(C670,TD!$B$32:$F$36,4,0)," ")</f>
        <v xml:space="preserve"> </v>
      </c>
      <c r="S670" s="52"/>
      <c r="T670" s="135" t="str">
        <f>IFERROR(VLOOKUP(S670,TD!$J$33:$K$43,2,0)," ")</f>
        <v xml:space="preserve"> </v>
      </c>
      <c r="U670" s="137" t="str">
        <f t="shared" si="40"/>
        <v xml:space="preserve">- </v>
      </c>
      <c r="V670" s="52"/>
      <c r="W670" s="135" t="str">
        <f>IFERROR(VLOOKUP(V670,TD!$N$33:$O$45,2,0)," ")</f>
        <v xml:space="preserve"> </v>
      </c>
      <c r="X670" s="137" t="str">
        <f t="shared" si="41"/>
        <v xml:space="preserve">_ </v>
      </c>
      <c r="Y670" s="137" t="str">
        <f t="shared" si="42"/>
        <v xml:space="preserve">-  _ </v>
      </c>
      <c r="Z670" s="135" t="str">
        <f t="shared" si="43"/>
        <v xml:space="preserve">   </v>
      </c>
      <c r="AA670" s="135" t="str">
        <f>IFERROR(VLOOKUP(Y670,TD!$K$46:$L$64,2,0)," ")</f>
        <v xml:space="preserve"> </v>
      </c>
      <c r="AB670" s="55"/>
      <c r="AC670" s="136"/>
    </row>
    <row r="671" spans="2:29" s="28" customFormat="1" ht="15" x14ac:dyDescent="0.2">
      <c r="B671" s="79"/>
      <c r="C671" s="51"/>
      <c r="D671" s="133"/>
      <c r="E671" s="52"/>
      <c r="F671" s="133"/>
      <c r="G671" s="133"/>
      <c r="H671" s="53"/>
      <c r="I671" s="141"/>
      <c r="J671" s="134"/>
      <c r="K671" s="54"/>
      <c r="L671" s="55"/>
      <c r="M671" s="133"/>
      <c r="N671" s="55"/>
      <c r="O671" s="52"/>
      <c r="P671" s="135" t="str">
        <f>IFERROR(VLOOKUP(C671,TD!$B$32:$F$36,2,0)," ")</f>
        <v xml:space="preserve"> </v>
      </c>
      <c r="Q671" s="135" t="str">
        <f>IFERROR(VLOOKUP(C671,TD!$B$32:$F$36,3,0)," ")</f>
        <v xml:space="preserve"> </v>
      </c>
      <c r="R671" s="135" t="str">
        <f>IFERROR(VLOOKUP(C671,TD!$B$32:$F$36,4,0)," ")</f>
        <v xml:space="preserve"> </v>
      </c>
      <c r="S671" s="52"/>
      <c r="T671" s="135" t="str">
        <f>IFERROR(VLOOKUP(S671,TD!$J$33:$K$43,2,0)," ")</f>
        <v xml:space="preserve"> </v>
      </c>
      <c r="U671" s="137" t="str">
        <f t="shared" si="40"/>
        <v xml:space="preserve">- </v>
      </c>
      <c r="V671" s="52"/>
      <c r="W671" s="135" t="str">
        <f>IFERROR(VLOOKUP(V671,TD!$N$33:$O$45,2,0)," ")</f>
        <v xml:space="preserve"> </v>
      </c>
      <c r="X671" s="137" t="str">
        <f t="shared" si="41"/>
        <v xml:space="preserve">_ </v>
      </c>
      <c r="Y671" s="137" t="str">
        <f t="shared" si="42"/>
        <v xml:space="preserve">-  _ </v>
      </c>
      <c r="Z671" s="135" t="str">
        <f t="shared" si="43"/>
        <v xml:space="preserve">   </v>
      </c>
      <c r="AA671" s="135" t="str">
        <f>IFERROR(VLOOKUP(Y671,TD!$K$46:$L$64,2,0)," ")</f>
        <v xml:space="preserve"> </v>
      </c>
      <c r="AB671" s="55"/>
      <c r="AC671" s="136"/>
    </row>
    <row r="672" spans="2:29" s="28" customFormat="1" ht="15" x14ac:dyDescent="0.2">
      <c r="B672" s="79"/>
      <c r="C672" s="51"/>
      <c r="D672" s="133"/>
      <c r="E672" s="52"/>
      <c r="F672" s="133"/>
      <c r="G672" s="133"/>
      <c r="H672" s="53"/>
      <c r="I672" s="141"/>
      <c r="J672" s="134"/>
      <c r="K672" s="54"/>
      <c r="L672" s="55"/>
      <c r="M672" s="133"/>
      <c r="N672" s="55"/>
      <c r="O672" s="52"/>
      <c r="P672" s="135" t="str">
        <f>IFERROR(VLOOKUP(C672,TD!$B$32:$F$36,2,0)," ")</f>
        <v xml:space="preserve"> </v>
      </c>
      <c r="Q672" s="135" t="str">
        <f>IFERROR(VLOOKUP(C672,TD!$B$32:$F$36,3,0)," ")</f>
        <v xml:space="preserve"> </v>
      </c>
      <c r="R672" s="135" t="str">
        <f>IFERROR(VLOOKUP(C672,TD!$B$32:$F$36,4,0)," ")</f>
        <v xml:space="preserve"> </v>
      </c>
      <c r="S672" s="52"/>
      <c r="T672" s="135" t="str">
        <f>IFERROR(VLOOKUP(S672,TD!$J$33:$K$43,2,0)," ")</f>
        <v xml:space="preserve"> </v>
      </c>
      <c r="U672" s="137" t="str">
        <f t="shared" si="40"/>
        <v xml:space="preserve">- </v>
      </c>
      <c r="V672" s="52"/>
      <c r="W672" s="135" t="str">
        <f>IFERROR(VLOOKUP(V672,TD!$N$33:$O$45,2,0)," ")</f>
        <v xml:space="preserve"> </v>
      </c>
      <c r="X672" s="137" t="str">
        <f t="shared" si="41"/>
        <v xml:space="preserve">_ </v>
      </c>
      <c r="Y672" s="137" t="str">
        <f t="shared" si="42"/>
        <v xml:space="preserve">-  _ </v>
      </c>
      <c r="Z672" s="135" t="str">
        <f t="shared" si="43"/>
        <v xml:space="preserve">   </v>
      </c>
      <c r="AA672" s="135" t="str">
        <f>IFERROR(VLOOKUP(Y672,TD!$K$46:$L$64,2,0)," ")</f>
        <v xml:space="preserve"> </v>
      </c>
      <c r="AB672" s="55"/>
      <c r="AC672" s="136"/>
    </row>
    <row r="673" spans="2:29" s="28" customFormat="1" ht="15" x14ac:dyDescent="0.2">
      <c r="B673" s="79"/>
      <c r="C673" s="51"/>
      <c r="D673" s="133"/>
      <c r="E673" s="52"/>
      <c r="F673" s="133"/>
      <c r="G673" s="133"/>
      <c r="H673" s="53"/>
      <c r="I673" s="141"/>
      <c r="J673" s="134"/>
      <c r="K673" s="54"/>
      <c r="L673" s="55"/>
      <c r="M673" s="133"/>
      <c r="N673" s="55"/>
      <c r="O673" s="52"/>
      <c r="P673" s="135" t="str">
        <f>IFERROR(VLOOKUP(C673,TD!$B$32:$F$36,2,0)," ")</f>
        <v xml:space="preserve"> </v>
      </c>
      <c r="Q673" s="135" t="str">
        <f>IFERROR(VLOOKUP(C673,TD!$B$32:$F$36,3,0)," ")</f>
        <v xml:space="preserve"> </v>
      </c>
      <c r="R673" s="135" t="str">
        <f>IFERROR(VLOOKUP(C673,TD!$B$32:$F$36,4,0)," ")</f>
        <v xml:space="preserve"> </v>
      </c>
      <c r="S673" s="52"/>
      <c r="T673" s="135" t="str">
        <f>IFERROR(VLOOKUP(S673,TD!$J$33:$K$43,2,0)," ")</f>
        <v xml:space="preserve"> </v>
      </c>
      <c r="U673" s="137" t="str">
        <f t="shared" si="40"/>
        <v xml:space="preserve">- </v>
      </c>
      <c r="V673" s="52"/>
      <c r="W673" s="135" t="str">
        <f>IFERROR(VLOOKUP(V673,TD!$N$33:$O$45,2,0)," ")</f>
        <v xml:space="preserve"> </v>
      </c>
      <c r="X673" s="137" t="str">
        <f t="shared" si="41"/>
        <v xml:space="preserve">_ </v>
      </c>
      <c r="Y673" s="137" t="str">
        <f t="shared" si="42"/>
        <v xml:space="preserve">-  _ </v>
      </c>
      <c r="Z673" s="135" t="str">
        <f t="shared" si="43"/>
        <v xml:space="preserve">   </v>
      </c>
      <c r="AA673" s="135" t="str">
        <f>IFERROR(VLOOKUP(Y673,TD!$K$46:$L$64,2,0)," ")</f>
        <v xml:space="preserve"> </v>
      </c>
      <c r="AB673" s="55"/>
      <c r="AC673" s="136"/>
    </row>
    <row r="674" spans="2:29" s="28" customFormat="1" ht="15" x14ac:dyDescent="0.2">
      <c r="B674" s="79"/>
      <c r="C674" s="51"/>
      <c r="D674" s="133"/>
      <c r="E674" s="52"/>
      <c r="F674" s="133"/>
      <c r="G674" s="133"/>
      <c r="H674" s="53"/>
      <c r="I674" s="141"/>
      <c r="J674" s="134"/>
      <c r="K674" s="54"/>
      <c r="L674" s="55"/>
      <c r="M674" s="133"/>
      <c r="N674" s="55"/>
      <c r="O674" s="52"/>
      <c r="P674" s="135" t="str">
        <f>IFERROR(VLOOKUP(C674,TD!$B$32:$F$36,2,0)," ")</f>
        <v xml:space="preserve"> </v>
      </c>
      <c r="Q674" s="135" t="str">
        <f>IFERROR(VLOOKUP(C674,TD!$B$32:$F$36,3,0)," ")</f>
        <v xml:space="preserve"> </v>
      </c>
      <c r="R674" s="135" t="str">
        <f>IFERROR(VLOOKUP(C674,TD!$B$32:$F$36,4,0)," ")</f>
        <v xml:space="preserve"> </v>
      </c>
      <c r="S674" s="52"/>
      <c r="T674" s="135" t="str">
        <f>IFERROR(VLOOKUP(S674,TD!$J$33:$K$43,2,0)," ")</f>
        <v xml:space="preserve"> </v>
      </c>
      <c r="U674" s="137" t="str">
        <f t="shared" si="40"/>
        <v xml:space="preserve">- </v>
      </c>
      <c r="V674" s="52"/>
      <c r="W674" s="135" t="str">
        <f>IFERROR(VLOOKUP(V674,TD!$N$33:$O$45,2,0)," ")</f>
        <v xml:space="preserve"> </v>
      </c>
      <c r="X674" s="137" t="str">
        <f t="shared" si="41"/>
        <v xml:space="preserve">_ </v>
      </c>
      <c r="Y674" s="137" t="str">
        <f t="shared" si="42"/>
        <v xml:space="preserve">-  _ </v>
      </c>
      <c r="Z674" s="135" t="str">
        <f t="shared" si="43"/>
        <v xml:space="preserve">   </v>
      </c>
      <c r="AA674" s="135" t="str">
        <f>IFERROR(VLOOKUP(Y674,TD!$K$46:$L$64,2,0)," ")</f>
        <v xml:space="preserve"> </v>
      </c>
      <c r="AB674" s="55"/>
      <c r="AC674" s="136"/>
    </row>
    <row r="675" spans="2:29" s="28" customFormat="1" ht="15" x14ac:dyDescent="0.2">
      <c r="B675" s="79"/>
      <c r="C675" s="51"/>
      <c r="D675" s="133"/>
      <c r="E675" s="52"/>
      <c r="F675" s="133"/>
      <c r="G675" s="133"/>
      <c r="H675" s="53"/>
      <c r="I675" s="141"/>
      <c r="J675" s="134"/>
      <c r="K675" s="54"/>
      <c r="L675" s="55"/>
      <c r="M675" s="133"/>
      <c r="N675" s="55"/>
      <c r="O675" s="52"/>
      <c r="P675" s="135" t="str">
        <f>IFERROR(VLOOKUP(C675,TD!$B$32:$F$36,2,0)," ")</f>
        <v xml:space="preserve"> </v>
      </c>
      <c r="Q675" s="135" t="str">
        <f>IFERROR(VLOOKUP(C675,TD!$B$32:$F$36,3,0)," ")</f>
        <v xml:space="preserve"> </v>
      </c>
      <c r="R675" s="135" t="str">
        <f>IFERROR(VLOOKUP(C675,TD!$B$32:$F$36,4,0)," ")</f>
        <v xml:space="preserve"> </v>
      </c>
      <c r="S675" s="52"/>
      <c r="T675" s="135" t="str">
        <f>IFERROR(VLOOKUP(S675,TD!$J$33:$K$43,2,0)," ")</f>
        <v xml:space="preserve"> </v>
      </c>
      <c r="U675" s="137" t="str">
        <f t="shared" si="40"/>
        <v xml:space="preserve">- </v>
      </c>
      <c r="V675" s="52"/>
      <c r="W675" s="135" t="str">
        <f>IFERROR(VLOOKUP(V675,TD!$N$33:$O$45,2,0)," ")</f>
        <v xml:space="preserve"> </v>
      </c>
      <c r="X675" s="137" t="str">
        <f t="shared" si="41"/>
        <v xml:space="preserve">_ </v>
      </c>
      <c r="Y675" s="137" t="str">
        <f t="shared" si="42"/>
        <v xml:space="preserve">-  _ </v>
      </c>
      <c r="Z675" s="135" t="str">
        <f t="shared" si="43"/>
        <v xml:space="preserve">   </v>
      </c>
      <c r="AA675" s="135" t="str">
        <f>IFERROR(VLOOKUP(Y675,TD!$K$46:$L$64,2,0)," ")</f>
        <v xml:space="preserve"> </v>
      </c>
      <c r="AB675" s="55"/>
      <c r="AC675" s="136"/>
    </row>
    <row r="676" spans="2:29" s="28" customFormat="1" ht="15" x14ac:dyDescent="0.2">
      <c r="B676" s="79"/>
      <c r="C676" s="51"/>
      <c r="D676" s="133"/>
      <c r="E676" s="52"/>
      <c r="F676" s="133"/>
      <c r="G676" s="133"/>
      <c r="H676" s="53"/>
      <c r="I676" s="141"/>
      <c r="J676" s="134"/>
      <c r="K676" s="54"/>
      <c r="L676" s="55"/>
      <c r="M676" s="133"/>
      <c r="N676" s="55"/>
      <c r="O676" s="52"/>
      <c r="P676" s="135" t="str">
        <f>IFERROR(VLOOKUP(C676,TD!$B$32:$F$36,2,0)," ")</f>
        <v xml:space="preserve"> </v>
      </c>
      <c r="Q676" s="135" t="str">
        <f>IFERROR(VLOOKUP(C676,TD!$B$32:$F$36,3,0)," ")</f>
        <v xml:space="preserve"> </v>
      </c>
      <c r="R676" s="135" t="str">
        <f>IFERROR(VLOOKUP(C676,TD!$B$32:$F$36,4,0)," ")</f>
        <v xml:space="preserve"> </v>
      </c>
      <c r="S676" s="52"/>
      <c r="T676" s="135" t="str">
        <f>IFERROR(VLOOKUP(S676,TD!$J$33:$K$43,2,0)," ")</f>
        <v xml:space="preserve"> </v>
      </c>
      <c r="U676" s="137" t="str">
        <f t="shared" si="40"/>
        <v xml:space="preserve">- </v>
      </c>
      <c r="V676" s="52"/>
      <c r="W676" s="135" t="str">
        <f>IFERROR(VLOOKUP(V676,TD!$N$33:$O$45,2,0)," ")</f>
        <v xml:space="preserve"> </v>
      </c>
      <c r="X676" s="137" t="str">
        <f t="shared" si="41"/>
        <v xml:space="preserve">_ </v>
      </c>
      <c r="Y676" s="137" t="str">
        <f t="shared" si="42"/>
        <v xml:space="preserve">-  _ </v>
      </c>
      <c r="Z676" s="135" t="str">
        <f t="shared" si="43"/>
        <v xml:space="preserve">   </v>
      </c>
      <c r="AA676" s="135" t="str">
        <f>IFERROR(VLOOKUP(Y676,TD!$K$46:$L$64,2,0)," ")</f>
        <v xml:space="preserve"> </v>
      </c>
      <c r="AB676" s="55"/>
      <c r="AC676" s="136"/>
    </row>
    <row r="677" spans="2:29" s="28" customFormat="1" ht="15" x14ac:dyDescent="0.2">
      <c r="B677" s="79"/>
      <c r="C677" s="51"/>
      <c r="D677" s="133"/>
      <c r="E677" s="52"/>
      <c r="F677" s="133"/>
      <c r="G677" s="133"/>
      <c r="H677" s="53"/>
      <c r="I677" s="141"/>
      <c r="J677" s="134"/>
      <c r="K677" s="54"/>
      <c r="L677" s="55"/>
      <c r="M677" s="133"/>
      <c r="N677" s="55"/>
      <c r="O677" s="52"/>
      <c r="P677" s="135" t="str">
        <f>IFERROR(VLOOKUP(C677,TD!$B$32:$F$36,2,0)," ")</f>
        <v xml:space="preserve"> </v>
      </c>
      <c r="Q677" s="135" t="str">
        <f>IFERROR(VLOOKUP(C677,TD!$B$32:$F$36,3,0)," ")</f>
        <v xml:space="preserve"> </v>
      </c>
      <c r="R677" s="135" t="str">
        <f>IFERROR(VLOOKUP(C677,TD!$B$32:$F$36,4,0)," ")</f>
        <v xml:space="preserve"> </v>
      </c>
      <c r="S677" s="52"/>
      <c r="T677" s="135" t="str">
        <f>IFERROR(VLOOKUP(S677,TD!$J$33:$K$43,2,0)," ")</f>
        <v xml:space="preserve"> </v>
      </c>
      <c r="U677" s="137" t="str">
        <f t="shared" si="40"/>
        <v xml:space="preserve">- </v>
      </c>
      <c r="V677" s="52"/>
      <c r="W677" s="135" t="str">
        <f>IFERROR(VLOOKUP(V677,TD!$N$33:$O$45,2,0)," ")</f>
        <v xml:space="preserve"> </v>
      </c>
      <c r="X677" s="137" t="str">
        <f t="shared" si="41"/>
        <v xml:space="preserve">_ </v>
      </c>
      <c r="Y677" s="137" t="str">
        <f t="shared" si="42"/>
        <v xml:space="preserve">-  _ </v>
      </c>
      <c r="Z677" s="135" t="str">
        <f t="shared" si="43"/>
        <v xml:space="preserve">   </v>
      </c>
      <c r="AA677" s="135" t="str">
        <f>IFERROR(VLOOKUP(Y677,TD!$K$46:$L$64,2,0)," ")</f>
        <v xml:space="preserve"> </v>
      </c>
      <c r="AB677" s="55"/>
      <c r="AC677" s="136"/>
    </row>
    <row r="678" spans="2:29" s="28" customFormat="1" ht="15" x14ac:dyDescent="0.2">
      <c r="B678" s="79"/>
      <c r="C678" s="51"/>
      <c r="D678" s="133"/>
      <c r="E678" s="52"/>
      <c r="F678" s="133"/>
      <c r="G678" s="133"/>
      <c r="H678" s="53"/>
      <c r="I678" s="141"/>
      <c r="J678" s="134"/>
      <c r="K678" s="54"/>
      <c r="L678" s="55"/>
      <c r="M678" s="133"/>
      <c r="N678" s="55"/>
      <c r="O678" s="52"/>
      <c r="P678" s="135" t="str">
        <f>IFERROR(VLOOKUP(C678,TD!$B$32:$F$36,2,0)," ")</f>
        <v xml:space="preserve"> </v>
      </c>
      <c r="Q678" s="135" t="str">
        <f>IFERROR(VLOOKUP(C678,TD!$B$32:$F$36,3,0)," ")</f>
        <v xml:space="preserve"> </v>
      </c>
      <c r="R678" s="135" t="str">
        <f>IFERROR(VLOOKUP(C678,TD!$B$32:$F$36,4,0)," ")</f>
        <v xml:space="preserve"> </v>
      </c>
      <c r="S678" s="52"/>
      <c r="T678" s="135" t="str">
        <f>IFERROR(VLOOKUP(S678,TD!$J$33:$K$43,2,0)," ")</f>
        <v xml:space="preserve"> </v>
      </c>
      <c r="U678" s="137" t="str">
        <f t="shared" si="40"/>
        <v xml:space="preserve">- </v>
      </c>
      <c r="V678" s="52"/>
      <c r="W678" s="135" t="str">
        <f>IFERROR(VLOOKUP(V678,TD!$N$33:$O$45,2,0)," ")</f>
        <v xml:space="preserve"> </v>
      </c>
      <c r="X678" s="137" t="str">
        <f t="shared" si="41"/>
        <v xml:space="preserve">_ </v>
      </c>
      <c r="Y678" s="137" t="str">
        <f t="shared" si="42"/>
        <v xml:space="preserve">-  _ </v>
      </c>
      <c r="Z678" s="135" t="str">
        <f t="shared" si="43"/>
        <v xml:space="preserve">   </v>
      </c>
      <c r="AA678" s="135" t="str">
        <f>IFERROR(VLOOKUP(Y678,TD!$K$46:$L$64,2,0)," ")</f>
        <v xml:space="preserve"> </v>
      </c>
      <c r="AB678" s="55"/>
      <c r="AC678" s="136"/>
    </row>
    <row r="679" spans="2:29" s="28" customFormat="1" ht="15" x14ac:dyDescent="0.2">
      <c r="B679" s="79"/>
      <c r="C679" s="51"/>
      <c r="D679" s="133"/>
      <c r="E679" s="52"/>
      <c r="F679" s="133"/>
      <c r="G679" s="133"/>
      <c r="H679" s="53"/>
      <c r="I679" s="141"/>
      <c r="J679" s="134"/>
      <c r="K679" s="54"/>
      <c r="L679" s="55"/>
      <c r="M679" s="133"/>
      <c r="N679" s="55"/>
      <c r="O679" s="52"/>
      <c r="P679" s="135" t="str">
        <f>IFERROR(VLOOKUP(C679,TD!$B$32:$F$36,2,0)," ")</f>
        <v xml:space="preserve"> </v>
      </c>
      <c r="Q679" s="135" t="str">
        <f>IFERROR(VLOOKUP(C679,TD!$B$32:$F$36,3,0)," ")</f>
        <v xml:space="preserve"> </v>
      </c>
      <c r="R679" s="135" t="str">
        <f>IFERROR(VLOOKUP(C679,TD!$B$32:$F$36,4,0)," ")</f>
        <v xml:space="preserve"> </v>
      </c>
      <c r="S679" s="52"/>
      <c r="T679" s="135" t="str">
        <f>IFERROR(VLOOKUP(S679,TD!$J$33:$K$43,2,0)," ")</f>
        <v xml:space="preserve"> </v>
      </c>
      <c r="U679" s="137" t="str">
        <f t="shared" si="40"/>
        <v xml:space="preserve">- </v>
      </c>
      <c r="V679" s="52"/>
      <c r="W679" s="135" t="str">
        <f>IFERROR(VLOOKUP(V679,TD!$N$33:$O$45,2,0)," ")</f>
        <v xml:space="preserve"> </v>
      </c>
      <c r="X679" s="137" t="str">
        <f t="shared" si="41"/>
        <v xml:space="preserve">_ </v>
      </c>
      <c r="Y679" s="137" t="str">
        <f t="shared" si="42"/>
        <v xml:space="preserve">-  _ </v>
      </c>
      <c r="Z679" s="135" t="str">
        <f t="shared" si="43"/>
        <v xml:space="preserve">   </v>
      </c>
      <c r="AA679" s="135" t="str">
        <f>IFERROR(VLOOKUP(Y679,TD!$K$46:$L$64,2,0)," ")</f>
        <v xml:space="preserve"> </v>
      </c>
      <c r="AB679" s="55"/>
      <c r="AC679" s="136"/>
    </row>
    <row r="680" spans="2:29" s="28" customFormat="1" ht="15" x14ac:dyDescent="0.2">
      <c r="B680" s="79"/>
      <c r="C680" s="51"/>
      <c r="D680" s="133"/>
      <c r="E680" s="52"/>
      <c r="F680" s="133"/>
      <c r="G680" s="133"/>
      <c r="H680" s="53"/>
      <c r="I680" s="141"/>
      <c r="J680" s="134"/>
      <c r="K680" s="54"/>
      <c r="L680" s="55"/>
      <c r="M680" s="133"/>
      <c r="N680" s="55"/>
      <c r="O680" s="52"/>
      <c r="P680" s="135" t="str">
        <f>IFERROR(VLOOKUP(C680,TD!$B$32:$F$36,2,0)," ")</f>
        <v xml:space="preserve"> </v>
      </c>
      <c r="Q680" s="135" t="str">
        <f>IFERROR(VLOOKUP(C680,TD!$B$32:$F$36,3,0)," ")</f>
        <v xml:space="preserve"> </v>
      </c>
      <c r="R680" s="135" t="str">
        <f>IFERROR(VLOOKUP(C680,TD!$B$32:$F$36,4,0)," ")</f>
        <v xml:space="preserve"> </v>
      </c>
      <c r="S680" s="52"/>
      <c r="T680" s="135" t="str">
        <f>IFERROR(VLOOKUP(S680,TD!$J$33:$K$43,2,0)," ")</f>
        <v xml:space="preserve"> </v>
      </c>
      <c r="U680" s="137" t="str">
        <f t="shared" si="40"/>
        <v xml:space="preserve">- </v>
      </c>
      <c r="V680" s="52"/>
      <c r="W680" s="135" t="str">
        <f>IFERROR(VLOOKUP(V680,TD!$N$33:$O$45,2,0)," ")</f>
        <v xml:space="preserve"> </v>
      </c>
      <c r="X680" s="137" t="str">
        <f t="shared" si="41"/>
        <v xml:space="preserve">_ </v>
      </c>
      <c r="Y680" s="137" t="str">
        <f t="shared" si="42"/>
        <v xml:space="preserve">-  _ </v>
      </c>
      <c r="Z680" s="135" t="str">
        <f t="shared" si="43"/>
        <v xml:space="preserve">   </v>
      </c>
      <c r="AA680" s="135" t="str">
        <f>IFERROR(VLOOKUP(Y680,TD!$K$46:$L$64,2,0)," ")</f>
        <v xml:space="preserve"> </v>
      </c>
      <c r="AB680" s="55"/>
      <c r="AC680" s="136"/>
    </row>
    <row r="681" spans="2:29" s="28" customFormat="1" ht="15" x14ac:dyDescent="0.2">
      <c r="B681" s="79"/>
      <c r="C681" s="51"/>
      <c r="D681" s="133"/>
      <c r="E681" s="52"/>
      <c r="F681" s="133"/>
      <c r="G681" s="133"/>
      <c r="H681" s="53"/>
      <c r="I681" s="141"/>
      <c r="J681" s="134"/>
      <c r="K681" s="54"/>
      <c r="L681" s="55"/>
      <c r="M681" s="133"/>
      <c r="N681" s="55"/>
      <c r="O681" s="52"/>
      <c r="P681" s="135" t="str">
        <f>IFERROR(VLOOKUP(C681,TD!$B$32:$F$36,2,0)," ")</f>
        <v xml:space="preserve"> </v>
      </c>
      <c r="Q681" s="135" t="str">
        <f>IFERROR(VLOOKUP(C681,TD!$B$32:$F$36,3,0)," ")</f>
        <v xml:space="preserve"> </v>
      </c>
      <c r="R681" s="135" t="str">
        <f>IFERROR(VLOOKUP(C681,TD!$B$32:$F$36,4,0)," ")</f>
        <v xml:space="preserve"> </v>
      </c>
      <c r="S681" s="52"/>
      <c r="T681" s="135" t="str">
        <f>IFERROR(VLOOKUP(S681,TD!$J$33:$K$43,2,0)," ")</f>
        <v xml:space="preserve"> </v>
      </c>
      <c r="U681" s="137" t="str">
        <f t="shared" si="40"/>
        <v xml:space="preserve">- </v>
      </c>
      <c r="V681" s="52"/>
      <c r="W681" s="135" t="str">
        <f>IFERROR(VLOOKUP(V681,TD!$N$33:$O$45,2,0)," ")</f>
        <v xml:space="preserve"> </v>
      </c>
      <c r="X681" s="137" t="str">
        <f t="shared" si="41"/>
        <v xml:space="preserve">_ </v>
      </c>
      <c r="Y681" s="137" t="str">
        <f t="shared" si="42"/>
        <v xml:space="preserve">-  _ </v>
      </c>
      <c r="Z681" s="135" t="str">
        <f t="shared" si="43"/>
        <v xml:space="preserve">   </v>
      </c>
      <c r="AA681" s="135" t="str">
        <f>IFERROR(VLOOKUP(Y681,TD!$K$46:$L$64,2,0)," ")</f>
        <v xml:space="preserve"> </v>
      </c>
      <c r="AB681" s="55"/>
      <c r="AC681" s="136"/>
    </row>
    <row r="682" spans="2:29" s="28" customFormat="1" ht="15" x14ac:dyDescent="0.2">
      <c r="B682" s="79"/>
      <c r="C682" s="51"/>
      <c r="D682" s="133"/>
      <c r="E682" s="52"/>
      <c r="F682" s="133"/>
      <c r="G682" s="133"/>
      <c r="H682" s="53"/>
      <c r="I682" s="141"/>
      <c r="J682" s="134"/>
      <c r="K682" s="54"/>
      <c r="L682" s="55"/>
      <c r="M682" s="133"/>
      <c r="N682" s="55"/>
      <c r="O682" s="52"/>
      <c r="P682" s="135" t="str">
        <f>IFERROR(VLOOKUP(C682,TD!$B$32:$F$36,2,0)," ")</f>
        <v xml:space="preserve"> </v>
      </c>
      <c r="Q682" s="135" t="str">
        <f>IFERROR(VLOOKUP(C682,TD!$B$32:$F$36,3,0)," ")</f>
        <v xml:space="preserve"> </v>
      </c>
      <c r="R682" s="135" t="str">
        <f>IFERROR(VLOOKUP(C682,TD!$B$32:$F$36,4,0)," ")</f>
        <v xml:space="preserve"> </v>
      </c>
      <c r="S682" s="52"/>
      <c r="T682" s="135" t="str">
        <f>IFERROR(VLOOKUP(S682,TD!$J$33:$K$43,2,0)," ")</f>
        <v xml:space="preserve"> </v>
      </c>
      <c r="U682" s="137" t="str">
        <f t="shared" si="40"/>
        <v xml:space="preserve">- </v>
      </c>
      <c r="V682" s="52"/>
      <c r="W682" s="135" t="str">
        <f>IFERROR(VLOOKUP(V682,TD!$N$33:$O$45,2,0)," ")</f>
        <v xml:space="preserve"> </v>
      </c>
      <c r="X682" s="137" t="str">
        <f t="shared" si="41"/>
        <v xml:space="preserve">_ </v>
      </c>
      <c r="Y682" s="137" t="str">
        <f t="shared" si="42"/>
        <v xml:space="preserve">-  _ </v>
      </c>
      <c r="Z682" s="135" t="str">
        <f t="shared" si="43"/>
        <v xml:space="preserve">   </v>
      </c>
      <c r="AA682" s="135" t="str">
        <f>IFERROR(VLOOKUP(Y682,TD!$K$46:$L$64,2,0)," ")</f>
        <v xml:space="preserve"> </v>
      </c>
      <c r="AB682" s="55"/>
      <c r="AC682" s="136"/>
    </row>
    <row r="683" spans="2:29" s="28" customFormat="1" ht="15" x14ac:dyDescent="0.2">
      <c r="B683" s="79"/>
      <c r="C683" s="51"/>
      <c r="D683" s="133"/>
      <c r="E683" s="52"/>
      <c r="F683" s="133"/>
      <c r="G683" s="133"/>
      <c r="H683" s="53"/>
      <c r="I683" s="141"/>
      <c r="J683" s="134"/>
      <c r="K683" s="54"/>
      <c r="L683" s="55"/>
      <c r="M683" s="133"/>
      <c r="N683" s="55"/>
      <c r="O683" s="52"/>
      <c r="P683" s="135" t="str">
        <f>IFERROR(VLOOKUP(C683,TD!$B$32:$F$36,2,0)," ")</f>
        <v xml:space="preserve"> </v>
      </c>
      <c r="Q683" s="135" t="str">
        <f>IFERROR(VLOOKUP(C683,TD!$B$32:$F$36,3,0)," ")</f>
        <v xml:space="preserve"> </v>
      </c>
      <c r="R683" s="135" t="str">
        <f>IFERROR(VLOOKUP(C683,TD!$B$32:$F$36,4,0)," ")</f>
        <v xml:space="preserve"> </v>
      </c>
      <c r="S683" s="52"/>
      <c r="T683" s="135" t="str">
        <f>IFERROR(VLOOKUP(S683,TD!$J$33:$K$43,2,0)," ")</f>
        <v xml:space="preserve"> </v>
      </c>
      <c r="U683" s="137" t="str">
        <f t="shared" si="40"/>
        <v xml:space="preserve">- </v>
      </c>
      <c r="V683" s="52"/>
      <c r="W683" s="135" t="str">
        <f>IFERROR(VLOOKUP(V683,TD!$N$33:$O$45,2,0)," ")</f>
        <v xml:space="preserve"> </v>
      </c>
      <c r="X683" s="137" t="str">
        <f t="shared" si="41"/>
        <v xml:space="preserve">_ </v>
      </c>
      <c r="Y683" s="137" t="str">
        <f t="shared" si="42"/>
        <v xml:space="preserve">-  _ </v>
      </c>
      <c r="Z683" s="135" t="str">
        <f t="shared" si="43"/>
        <v xml:space="preserve">   </v>
      </c>
      <c r="AA683" s="135" t="str">
        <f>IFERROR(VLOOKUP(Y683,TD!$K$46:$L$64,2,0)," ")</f>
        <v xml:space="preserve"> </v>
      </c>
      <c r="AB683" s="55"/>
      <c r="AC683" s="136"/>
    </row>
    <row r="684" spans="2:29" s="28" customFormat="1" ht="15" x14ac:dyDescent="0.2">
      <c r="B684" s="79"/>
      <c r="C684" s="51"/>
      <c r="D684" s="133"/>
      <c r="E684" s="52"/>
      <c r="F684" s="133"/>
      <c r="G684" s="133"/>
      <c r="H684" s="53"/>
      <c r="I684" s="141"/>
      <c r="J684" s="134"/>
      <c r="K684" s="54"/>
      <c r="L684" s="55"/>
      <c r="M684" s="133"/>
      <c r="N684" s="55"/>
      <c r="O684" s="52"/>
      <c r="P684" s="135" t="str">
        <f>IFERROR(VLOOKUP(C684,TD!$B$32:$F$36,2,0)," ")</f>
        <v xml:space="preserve"> </v>
      </c>
      <c r="Q684" s="135" t="str">
        <f>IFERROR(VLOOKUP(C684,TD!$B$32:$F$36,3,0)," ")</f>
        <v xml:space="preserve"> </v>
      </c>
      <c r="R684" s="135" t="str">
        <f>IFERROR(VLOOKUP(C684,TD!$B$32:$F$36,4,0)," ")</f>
        <v xml:space="preserve"> </v>
      </c>
      <c r="S684" s="52"/>
      <c r="T684" s="135" t="str">
        <f>IFERROR(VLOOKUP(S684,TD!$J$33:$K$43,2,0)," ")</f>
        <v xml:space="preserve"> </v>
      </c>
      <c r="U684" s="137" t="str">
        <f t="shared" si="40"/>
        <v xml:space="preserve">- </v>
      </c>
      <c r="V684" s="52"/>
      <c r="W684" s="135" t="str">
        <f>IFERROR(VLOOKUP(V684,TD!$N$33:$O$45,2,0)," ")</f>
        <v xml:space="preserve"> </v>
      </c>
      <c r="X684" s="137" t="str">
        <f t="shared" si="41"/>
        <v xml:space="preserve">_ </v>
      </c>
      <c r="Y684" s="137" t="str">
        <f t="shared" si="42"/>
        <v xml:space="preserve">-  _ </v>
      </c>
      <c r="Z684" s="135" t="str">
        <f t="shared" si="43"/>
        <v xml:space="preserve">   </v>
      </c>
      <c r="AA684" s="135" t="str">
        <f>IFERROR(VLOOKUP(Y684,TD!$K$46:$L$64,2,0)," ")</f>
        <v xml:space="preserve"> </v>
      </c>
      <c r="AB684" s="55"/>
      <c r="AC684" s="136"/>
    </row>
    <row r="685" spans="2:29" s="28" customFormat="1" ht="15" x14ac:dyDescent="0.2">
      <c r="B685" s="79"/>
      <c r="C685" s="51"/>
      <c r="D685" s="133"/>
      <c r="E685" s="52"/>
      <c r="F685" s="133"/>
      <c r="G685" s="133"/>
      <c r="H685" s="53"/>
      <c r="I685" s="141"/>
      <c r="J685" s="134"/>
      <c r="K685" s="54"/>
      <c r="L685" s="55"/>
      <c r="M685" s="133"/>
      <c r="N685" s="55"/>
      <c r="O685" s="52"/>
      <c r="P685" s="135" t="str">
        <f>IFERROR(VLOOKUP(C685,TD!$B$32:$F$36,2,0)," ")</f>
        <v xml:space="preserve"> </v>
      </c>
      <c r="Q685" s="135" t="str">
        <f>IFERROR(VLOOKUP(C685,TD!$B$32:$F$36,3,0)," ")</f>
        <v xml:space="preserve"> </v>
      </c>
      <c r="R685" s="135" t="str">
        <f>IFERROR(VLOOKUP(C685,TD!$B$32:$F$36,4,0)," ")</f>
        <v xml:space="preserve"> </v>
      </c>
      <c r="S685" s="52"/>
      <c r="T685" s="135" t="str">
        <f>IFERROR(VLOOKUP(S685,TD!$J$33:$K$43,2,0)," ")</f>
        <v xml:space="preserve"> </v>
      </c>
      <c r="U685" s="137" t="str">
        <f t="shared" si="40"/>
        <v xml:space="preserve">- </v>
      </c>
      <c r="V685" s="52"/>
      <c r="W685" s="135" t="str">
        <f>IFERROR(VLOOKUP(V685,TD!$N$33:$O$45,2,0)," ")</f>
        <v xml:space="preserve"> </v>
      </c>
      <c r="X685" s="137" t="str">
        <f t="shared" si="41"/>
        <v xml:space="preserve">_ </v>
      </c>
      <c r="Y685" s="137" t="str">
        <f t="shared" si="42"/>
        <v xml:space="preserve">-  _ </v>
      </c>
      <c r="Z685" s="135" t="str">
        <f t="shared" si="43"/>
        <v xml:space="preserve">   </v>
      </c>
      <c r="AA685" s="135" t="str">
        <f>IFERROR(VLOOKUP(Y685,TD!$K$46:$L$64,2,0)," ")</f>
        <v xml:space="preserve"> </v>
      </c>
      <c r="AB685" s="55"/>
      <c r="AC685" s="136"/>
    </row>
    <row r="686" spans="2:29" s="28" customFormat="1" ht="15" x14ac:dyDescent="0.2">
      <c r="B686" s="79"/>
      <c r="C686" s="51"/>
      <c r="D686" s="133"/>
      <c r="E686" s="52"/>
      <c r="F686" s="133"/>
      <c r="G686" s="133"/>
      <c r="H686" s="53"/>
      <c r="I686" s="141"/>
      <c r="J686" s="134"/>
      <c r="K686" s="54"/>
      <c r="L686" s="55"/>
      <c r="M686" s="133"/>
      <c r="N686" s="55"/>
      <c r="O686" s="52"/>
      <c r="P686" s="135" t="str">
        <f>IFERROR(VLOOKUP(C686,TD!$B$32:$F$36,2,0)," ")</f>
        <v xml:space="preserve"> </v>
      </c>
      <c r="Q686" s="135" t="str">
        <f>IFERROR(VLOOKUP(C686,TD!$B$32:$F$36,3,0)," ")</f>
        <v xml:space="preserve"> </v>
      </c>
      <c r="R686" s="135" t="str">
        <f>IFERROR(VLOOKUP(C686,TD!$B$32:$F$36,4,0)," ")</f>
        <v xml:space="preserve"> </v>
      </c>
      <c r="S686" s="52"/>
      <c r="T686" s="135" t="str">
        <f>IFERROR(VLOOKUP(S686,TD!$J$33:$K$43,2,0)," ")</f>
        <v xml:space="preserve"> </v>
      </c>
      <c r="U686" s="137" t="str">
        <f t="shared" si="40"/>
        <v xml:space="preserve">- </v>
      </c>
      <c r="V686" s="52"/>
      <c r="W686" s="135" t="str">
        <f>IFERROR(VLOOKUP(V686,TD!$N$33:$O$45,2,0)," ")</f>
        <v xml:space="preserve"> </v>
      </c>
      <c r="X686" s="137" t="str">
        <f t="shared" si="41"/>
        <v xml:space="preserve">_ </v>
      </c>
      <c r="Y686" s="137" t="str">
        <f t="shared" si="42"/>
        <v xml:space="preserve">-  _ </v>
      </c>
      <c r="Z686" s="135" t="str">
        <f t="shared" si="43"/>
        <v xml:space="preserve">   </v>
      </c>
      <c r="AA686" s="135" t="str">
        <f>IFERROR(VLOOKUP(Y686,TD!$K$46:$L$64,2,0)," ")</f>
        <v xml:space="preserve"> </v>
      </c>
      <c r="AB686" s="55"/>
      <c r="AC686" s="136"/>
    </row>
    <row r="687" spans="2:29" s="28" customFormat="1" ht="15" x14ac:dyDescent="0.2">
      <c r="B687" s="79"/>
      <c r="C687" s="51"/>
      <c r="D687" s="133"/>
      <c r="E687" s="52"/>
      <c r="F687" s="133"/>
      <c r="G687" s="133"/>
      <c r="H687" s="53"/>
      <c r="I687" s="141"/>
      <c r="J687" s="134"/>
      <c r="K687" s="54"/>
      <c r="L687" s="55"/>
      <c r="M687" s="133"/>
      <c r="N687" s="55"/>
      <c r="O687" s="52"/>
      <c r="P687" s="135" t="str">
        <f>IFERROR(VLOOKUP(C687,TD!$B$32:$F$36,2,0)," ")</f>
        <v xml:space="preserve"> </v>
      </c>
      <c r="Q687" s="135" t="str">
        <f>IFERROR(VLOOKUP(C687,TD!$B$32:$F$36,3,0)," ")</f>
        <v xml:space="preserve"> </v>
      </c>
      <c r="R687" s="135" t="str">
        <f>IFERROR(VLOOKUP(C687,TD!$B$32:$F$36,4,0)," ")</f>
        <v xml:space="preserve"> </v>
      </c>
      <c r="S687" s="52"/>
      <c r="T687" s="135" t="str">
        <f>IFERROR(VLOOKUP(S687,TD!$J$33:$K$43,2,0)," ")</f>
        <v xml:space="preserve"> </v>
      </c>
      <c r="U687" s="137" t="str">
        <f t="shared" si="40"/>
        <v xml:space="preserve">- </v>
      </c>
      <c r="V687" s="52"/>
      <c r="W687" s="135" t="str">
        <f>IFERROR(VLOOKUP(V687,TD!$N$33:$O$45,2,0)," ")</f>
        <v xml:space="preserve"> </v>
      </c>
      <c r="X687" s="137" t="str">
        <f t="shared" si="41"/>
        <v xml:space="preserve">_ </v>
      </c>
      <c r="Y687" s="137" t="str">
        <f t="shared" si="42"/>
        <v xml:space="preserve">-  _ </v>
      </c>
      <c r="Z687" s="135" t="str">
        <f t="shared" si="43"/>
        <v xml:space="preserve">   </v>
      </c>
      <c r="AA687" s="135" t="str">
        <f>IFERROR(VLOOKUP(Y687,TD!$K$46:$L$64,2,0)," ")</f>
        <v xml:space="preserve"> </v>
      </c>
      <c r="AB687" s="55"/>
      <c r="AC687" s="136"/>
    </row>
    <row r="688" spans="2:29" s="28" customFormat="1" ht="15" x14ac:dyDescent="0.2">
      <c r="B688" s="79"/>
      <c r="C688" s="51"/>
      <c r="D688" s="133"/>
      <c r="E688" s="52"/>
      <c r="F688" s="133"/>
      <c r="G688" s="133"/>
      <c r="H688" s="53"/>
      <c r="I688" s="141"/>
      <c r="J688" s="134"/>
      <c r="K688" s="54"/>
      <c r="L688" s="55"/>
      <c r="M688" s="133"/>
      <c r="N688" s="55"/>
      <c r="O688" s="52"/>
      <c r="P688" s="135" t="str">
        <f>IFERROR(VLOOKUP(C688,TD!$B$32:$F$36,2,0)," ")</f>
        <v xml:space="preserve"> </v>
      </c>
      <c r="Q688" s="135" t="str">
        <f>IFERROR(VLOOKUP(C688,TD!$B$32:$F$36,3,0)," ")</f>
        <v xml:space="preserve"> </v>
      </c>
      <c r="R688" s="135" t="str">
        <f>IFERROR(VLOOKUP(C688,TD!$B$32:$F$36,4,0)," ")</f>
        <v xml:space="preserve"> </v>
      </c>
      <c r="S688" s="52"/>
      <c r="T688" s="135" t="str">
        <f>IFERROR(VLOOKUP(S688,TD!$J$33:$K$43,2,0)," ")</f>
        <v xml:space="preserve"> </v>
      </c>
      <c r="U688" s="137" t="str">
        <f t="shared" si="40"/>
        <v xml:space="preserve">- </v>
      </c>
      <c r="V688" s="52"/>
      <c r="W688" s="135" t="str">
        <f>IFERROR(VLOOKUP(V688,TD!$N$33:$O$45,2,0)," ")</f>
        <v xml:space="preserve"> </v>
      </c>
      <c r="X688" s="137" t="str">
        <f t="shared" si="41"/>
        <v xml:space="preserve">_ </v>
      </c>
      <c r="Y688" s="137" t="str">
        <f t="shared" si="42"/>
        <v xml:space="preserve">-  _ </v>
      </c>
      <c r="Z688" s="135" t="str">
        <f t="shared" si="43"/>
        <v xml:space="preserve">   </v>
      </c>
      <c r="AA688" s="135" t="str">
        <f>IFERROR(VLOOKUP(Y688,TD!$K$46:$L$64,2,0)," ")</f>
        <v xml:space="preserve"> </v>
      </c>
      <c r="AB688" s="55"/>
      <c r="AC688" s="136"/>
    </row>
    <row r="689" spans="2:29" s="28" customFormat="1" ht="15" x14ac:dyDescent="0.2">
      <c r="B689" s="79"/>
      <c r="C689" s="51"/>
      <c r="D689" s="133"/>
      <c r="E689" s="52"/>
      <c r="F689" s="133"/>
      <c r="G689" s="133"/>
      <c r="H689" s="53"/>
      <c r="I689" s="141"/>
      <c r="J689" s="134"/>
      <c r="K689" s="54"/>
      <c r="L689" s="55"/>
      <c r="M689" s="133"/>
      <c r="N689" s="55"/>
      <c r="O689" s="52"/>
      <c r="P689" s="135" t="str">
        <f>IFERROR(VLOOKUP(C689,TD!$B$32:$F$36,2,0)," ")</f>
        <v xml:space="preserve"> </v>
      </c>
      <c r="Q689" s="135" t="str">
        <f>IFERROR(VLOOKUP(C689,TD!$B$32:$F$36,3,0)," ")</f>
        <v xml:space="preserve"> </v>
      </c>
      <c r="R689" s="135" t="str">
        <f>IFERROR(VLOOKUP(C689,TD!$B$32:$F$36,4,0)," ")</f>
        <v xml:space="preserve"> </v>
      </c>
      <c r="S689" s="52"/>
      <c r="T689" s="135" t="str">
        <f>IFERROR(VLOOKUP(S689,TD!$J$33:$K$43,2,0)," ")</f>
        <v xml:space="preserve"> </v>
      </c>
      <c r="U689" s="137" t="str">
        <f t="shared" si="40"/>
        <v xml:space="preserve">- </v>
      </c>
      <c r="V689" s="52"/>
      <c r="W689" s="135" t="str">
        <f>IFERROR(VLOOKUP(V689,TD!$N$33:$O$45,2,0)," ")</f>
        <v xml:space="preserve"> </v>
      </c>
      <c r="X689" s="137" t="str">
        <f t="shared" si="41"/>
        <v xml:space="preserve">_ </v>
      </c>
      <c r="Y689" s="137" t="str">
        <f t="shared" si="42"/>
        <v xml:space="preserve">-  _ </v>
      </c>
      <c r="Z689" s="135" t="str">
        <f t="shared" si="43"/>
        <v xml:space="preserve">   </v>
      </c>
      <c r="AA689" s="135" t="str">
        <f>IFERROR(VLOOKUP(Y689,TD!$K$46:$L$64,2,0)," ")</f>
        <v xml:space="preserve"> </v>
      </c>
      <c r="AB689" s="55"/>
      <c r="AC689" s="136"/>
    </row>
    <row r="690" spans="2:29" s="28" customFormat="1" ht="15" x14ac:dyDescent="0.2">
      <c r="B690" s="79"/>
      <c r="C690" s="51"/>
      <c r="D690" s="133"/>
      <c r="E690" s="52"/>
      <c r="F690" s="133"/>
      <c r="G690" s="133"/>
      <c r="H690" s="53"/>
      <c r="I690" s="141"/>
      <c r="J690" s="134"/>
      <c r="K690" s="54"/>
      <c r="L690" s="55"/>
      <c r="M690" s="133"/>
      <c r="N690" s="55"/>
      <c r="O690" s="52"/>
      <c r="P690" s="135" t="str">
        <f>IFERROR(VLOOKUP(C690,TD!$B$32:$F$36,2,0)," ")</f>
        <v xml:space="preserve"> </v>
      </c>
      <c r="Q690" s="135" t="str">
        <f>IFERROR(VLOOKUP(C690,TD!$B$32:$F$36,3,0)," ")</f>
        <v xml:space="preserve"> </v>
      </c>
      <c r="R690" s="135" t="str">
        <f>IFERROR(VLOOKUP(C690,TD!$B$32:$F$36,4,0)," ")</f>
        <v xml:space="preserve"> </v>
      </c>
      <c r="S690" s="52"/>
      <c r="T690" s="135" t="str">
        <f>IFERROR(VLOOKUP(S690,TD!$J$33:$K$43,2,0)," ")</f>
        <v xml:space="preserve"> </v>
      </c>
      <c r="U690" s="137" t="str">
        <f t="shared" si="40"/>
        <v xml:space="preserve">- </v>
      </c>
      <c r="V690" s="52"/>
      <c r="W690" s="135" t="str">
        <f>IFERROR(VLOOKUP(V690,TD!$N$33:$O$45,2,0)," ")</f>
        <v xml:space="preserve"> </v>
      </c>
      <c r="X690" s="137" t="str">
        <f t="shared" si="41"/>
        <v xml:space="preserve">_ </v>
      </c>
      <c r="Y690" s="137" t="str">
        <f t="shared" si="42"/>
        <v xml:space="preserve">-  _ </v>
      </c>
      <c r="Z690" s="135" t="str">
        <f t="shared" si="43"/>
        <v xml:space="preserve">   </v>
      </c>
      <c r="AA690" s="135" t="str">
        <f>IFERROR(VLOOKUP(Y690,TD!$K$46:$L$64,2,0)," ")</f>
        <v xml:space="preserve"> </v>
      </c>
      <c r="AB690" s="55"/>
      <c r="AC690" s="136"/>
    </row>
    <row r="691" spans="2:29" s="28" customFormat="1" ht="15" x14ac:dyDescent="0.2">
      <c r="B691" s="79"/>
      <c r="C691" s="51"/>
      <c r="D691" s="133"/>
      <c r="E691" s="52"/>
      <c r="F691" s="133"/>
      <c r="G691" s="133"/>
      <c r="H691" s="53"/>
      <c r="I691" s="141"/>
      <c r="J691" s="134"/>
      <c r="K691" s="54"/>
      <c r="L691" s="55"/>
      <c r="M691" s="133"/>
      <c r="N691" s="55"/>
      <c r="O691" s="52"/>
      <c r="P691" s="135" t="str">
        <f>IFERROR(VLOOKUP(C691,TD!$B$32:$F$36,2,0)," ")</f>
        <v xml:space="preserve"> </v>
      </c>
      <c r="Q691" s="135" t="str">
        <f>IFERROR(VLOOKUP(C691,TD!$B$32:$F$36,3,0)," ")</f>
        <v xml:space="preserve"> </v>
      </c>
      <c r="R691" s="135" t="str">
        <f>IFERROR(VLOOKUP(C691,TD!$B$32:$F$36,4,0)," ")</f>
        <v xml:space="preserve"> </v>
      </c>
      <c r="S691" s="52"/>
      <c r="T691" s="135" t="str">
        <f>IFERROR(VLOOKUP(S691,TD!$J$33:$K$43,2,0)," ")</f>
        <v xml:space="preserve"> </v>
      </c>
      <c r="U691" s="137" t="str">
        <f t="shared" si="40"/>
        <v xml:space="preserve">- </v>
      </c>
      <c r="V691" s="52"/>
      <c r="W691" s="135" t="str">
        <f>IFERROR(VLOOKUP(V691,TD!$N$33:$O$45,2,0)," ")</f>
        <v xml:space="preserve"> </v>
      </c>
      <c r="X691" s="137" t="str">
        <f t="shared" si="41"/>
        <v xml:space="preserve">_ </v>
      </c>
      <c r="Y691" s="137" t="str">
        <f t="shared" si="42"/>
        <v xml:space="preserve">-  _ </v>
      </c>
      <c r="Z691" s="135" t="str">
        <f t="shared" si="43"/>
        <v xml:space="preserve">   </v>
      </c>
      <c r="AA691" s="135" t="str">
        <f>IFERROR(VLOOKUP(Y691,TD!$K$46:$L$64,2,0)," ")</f>
        <v xml:space="preserve"> </v>
      </c>
      <c r="AB691" s="55"/>
      <c r="AC691" s="136"/>
    </row>
    <row r="692" spans="2:29" s="28" customFormat="1" ht="15" x14ac:dyDescent="0.2">
      <c r="B692" s="79"/>
      <c r="C692" s="51"/>
      <c r="D692" s="133"/>
      <c r="E692" s="52"/>
      <c r="F692" s="133"/>
      <c r="G692" s="133"/>
      <c r="H692" s="53"/>
      <c r="I692" s="141"/>
      <c r="J692" s="134"/>
      <c r="K692" s="54"/>
      <c r="L692" s="55"/>
      <c r="M692" s="133"/>
      <c r="N692" s="55"/>
      <c r="O692" s="52"/>
      <c r="P692" s="135" t="str">
        <f>IFERROR(VLOOKUP(C692,TD!$B$32:$F$36,2,0)," ")</f>
        <v xml:space="preserve"> </v>
      </c>
      <c r="Q692" s="135" t="str">
        <f>IFERROR(VLOOKUP(C692,TD!$B$32:$F$36,3,0)," ")</f>
        <v xml:space="preserve"> </v>
      </c>
      <c r="R692" s="135" t="str">
        <f>IFERROR(VLOOKUP(C692,TD!$B$32:$F$36,4,0)," ")</f>
        <v xml:space="preserve"> </v>
      </c>
      <c r="S692" s="52"/>
      <c r="T692" s="135" t="str">
        <f>IFERROR(VLOOKUP(S692,TD!$J$33:$K$43,2,0)," ")</f>
        <v xml:space="preserve"> </v>
      </c>
      <c r="U692" s="137" t="str">
        <f t="shared" si="40"/>
        <v xml:space="preserve">- </v>
      </c>
      <c r="V692" s="52"/>
      <c r="W692" s="135" t="str">
        <f>IFERROR(VLOOKUP(V692,TD!$N$33:$O$45,2,0)," ")</f>
        <v xml:space="preserve"> </v>
      </c>
      <c r="X692" s="137" t="str">
        <f t="shared" si="41"/>
        <v xml:space="preserve">_ </v>
      </c>
      <c r="Y692" s="137" t="str">
        <f t="shared" si="42"/>
        <v xml:space="preserve">-  _ </v>
      </c>
      <c r="Z692" s="135" t="str">
        <f t="shared" si="43"/>
        <v xml:space="preserve">   </v>
      </c>
      <c r="AA692" s="135" t="str">
        <f>IFERROR(VLOOKUP(Y692,TD!$K$46:$L$64,2,0)," ")</f>
        <v xml:space="preserve"> </v>
      </c>
      <c r="AB692" s="55"/>
      <c r="AC692" s="136"/>
    </row>
    <row r="693" spans="2:29" s="28" customFormat="1" ht="15" x14ac:dyDescent="0.2">
      <c r="B693" s="79"/>
      <c r="C693" s="51"/>
      <c r="D693" s="133"/>
      <c r="E693" s="52"/>
      <c r="F693" s="133"/>
      <c r="G693" s="133"/>
      <c r="H693" s="53"/>
      <c r="I693" s="141"/>
      <c r="J693" s="134"/>
      <c r="K693" s="54"/>
      <c r="L693" s="55"/>
      <c r="M693" s="133"/>
      <c r="N693" s="55"/>
      <c r="O693" s="52"/>
      <c r="P693" s="135" t="str">
        <f>IFERROR(VLOOKUP(C693,TD!$B$32:$F$36,2,0)," ")</f>
        <v xml:space="preserve"> </v>
      </c>
      <c r="Q693" s="135" t="str">
        <f>IFERROR(VLOOKUP(C693,TD!$B$32:$F$36,3,0)," ")</f>
        <v xml:space="preserve"> </v>
      </c>
      <c r="R693" s="135" t="str">
        <f>IFERROR(VLOOKUP(C693,TD!$B$32:$F$36,4,0)," ")</f>
        <v xml:space="preserve"> </v>
      </c>
      <c r="S693" s="52"/>
      <c r="T693" s="135" t="str">
        <f>IFERROR(VLOOKUP(S693,TD!$J$33:$K$43,2,0)," ")</f>
        <v xml:space="preserve"> </v>
      </c>
      <c r="U693" s="137" t="str">
        <f t="shared" si="40"/>
        <v xml:space="preserve">- </v>
      </c>
      <c r="V693" s="52"/>
      <c r="W693" s="135" t="str">
        <f>IFERROR(VLOOKUP(V693,TD!$N$33:$O$45,2,0)," ")</f>
        <v xml:space="preserve"> </v>
      </c>
      <c r="X693" s="137" t="str">
        <f t="shared" si="41"/>
        <v xml:space="preserve">_ </v>
      </c>
      <c r="Y693" s="137" t="str">
        <f t="shared" si="42"/>
        <v xml:space="preserve">-  _ </v>
      </c>
      <c r="Z693" s="135" t="str">
        <f t="shared" si="43"/>
        <v xml:space="preserve">   </v>
      </c>
      <c r="AA693" s="135" t="str">
        <f>IFERROR(VLOOKUP(Y693,TD!$K$46:$L$64,2,0)," ")</f>
        <v xml:space="preserve"> </v>
      </c>
      <c r="AB693" s="55"/>
      <c r="AC693" s="136"/>
    </row>
    <row r="694" spans="2:29" s="28" customFormat="1" ht="15" x14ac:dyDescent="0.2">
      <c r="B694" s="79"/>
      <c r="C694" s="51"/>
      <c r="D694" s="133"/>
      <c r="E694" s="52"/>
      <c r="F694" s="133"/>
      <c r="G694" s="133"/>
      <c r="H694" s="53"/>
      <c r="I694" s="141"/>
      <c r="J694" s="134"/>
      <c r="K694" s="54"/>
      <c r="L694" s="55"/>
      <c r="M694" s="133"/>
      <c r="N694" s="55"/>
      <c r="O694" s="52"/>
      <c r="P694" s="135" t="str">
        <f>IFERROR(VLOOKUP(C694,TD!$B$32:$F$36,2,0)," ")</f>
        <v xml:space="preserve"> </v>
      </c>
      <c r="Q694" s="135" t="str">
        <f>IFERROR(VLOOKUP(C694,TD!$B$32:$F$36,3,0)," ")</f>
        <v xml:space="preserve"> </v>
      </c>
      <c r="R694" s="135" t="str">
        <f>IFERROR(VLOOKUP(C694,TD!$B$32:$F$36,4,0)," ")</f>
        <v xml:space="preserve"> </v>
      </c>
      <c r="S694" s="52"/>
      <c r="T694" s="135" t="str">
        <f>IFERROR(VLOOKUP(S694,TD!$J$33:$K$43,2,0)," ")</f>
        <v xml:space="preserve"> </v>
      </c>
      <c r="U694" s="137" t="str">
        <f t="shared" si="40"/>
        <v xml:space="preserve">- </v>
      </c>
      <c r="V694" s="52"/>
      <c r="W694" s="135" t="str">
        <f>IFERROR(VLOOKUP(V694,TD!$N$33:$O$45,2,0)," ")</f>
        <v xml:space="preserve"> </v>
      </c>
      <c r="X694" s="137" t="str">
        <f t="shared" si="41"/>
        <v xml:space="preserve">_ </v>
      </c>
      <c r="Y694" s="137" t="str">
        <f t="shared" si="42"/>
        <v xml:space="preserve">-  _ </v>
      </c>
      <c r="Z694" s="135" t="str">
        <f t="shared" si="43"/>
        <v xml:space="preserve">   </v>
      </c>
      <c r="AA694" s="135" t="str">
        <f>IFERROR(VLOOKUP(Y694,TD!$K$46:$L$64,2,0)," ")</f>
        <v xml:space="preserve"> </v>
      </c>
      <c r="AB694" s="55"/>
      <c r="AC694" s="136"/>
    </row>
    <row r="695" spans="2:29" s="28" customFormat="1" ht="15" x14ac:dyDescent="0.2">
      <c r="B695" s="79"/>
      <c r="C695" s="51"/>
      <c r="D695" s="133"/>
      <c r="E695" s="52"/>
      <c r="F695" s="133"/>
      <c r="G695" s="133"/>
      <c r="H695" s="53"/>
      <c r="I695" s="141"/>
      <c r="J695" s="134"/>
      <c r="K695" s="54"/>
      <c r="L695" s="55"/>
      <c r="M695" s="133"/>
      <c r="N695" s="55"/>
      <c r="O695" s="52"/>
      <c r="P695" s="135" t="str">
        <f>IFERROR(VLOOKUP(C695,TD!$B$32:$F$36,2,0)," ")</f>
        <v xml:space="preserve"> </v>
      </c>
      <c r="Q695" s="135" t="str">
        <f>IFERROR(VLOOKUP(C695,TD!$B$32:$F$36,3,0)," ")</f>
        <v xml:space="preserve"> </v>
      </c>
      <c r="R695" s="135" t="str">
        <f>IFERROR(VLOOKUP(C695,TD!$B$32:$F$36,4,0)," ")</f>
        <v xml:space="preserve"> </v>
      </c>
      <c r="S695" s="52"/>
      <c r="T695" s="135" t="str">
        <f>IFERROR(VLOOKUP(S695,TD!$J$33:$K$43,2,0)," ")</f>
        <v xml:space="preserve"> </v>
      </c>
      <c r="U695" s="137" t="str">
        <f t="shared" si="40"/>
        <v xml:space="preserve">- </v>
      </c>
      <c r="V695" s="52"/>
      <c r="W695" s="135" t="str">
        <f>IFERROR(VLOOKUP(V695,TD!$N$33:$O$45,2,0)," ")</f>
        <v xml:space="preserve"> </v>
      </c>
      <c r="X695" s="137" t="str">
        <f t="shared" si="41"/>
        <v xml:space="preserve">_ </v>
      </c>
      <c r="Y695" s="137" t="str">
        <f t="shared" si="42"/>
        <v xml:space="preserve">-  _ </v>
      </c>
      <c r="Z695" s="135" t="str">
        <f t="shared" si="43"/>
        <v xml:space="preserve">   </v>
      </c>
      <c r="AA695" s="135" t="str">
        <f>IFERROR(VLOOKUP(Y695,TD!$K$46:$L$64,2,0)," ")</f>
        <v xml:space="preserve"> </v>
      </c>
      <c r="AB695" s="55"/>
      <c r="AC695" s="136"/>
    </row>
    <row r="696" spans="2:29" s="28" customFormat="1" ht="15" x14ac:dyDescent="0.2">
      <c r="B696" s="79"/>
      <c r="C696" s="51"/>
      <c r="D696" s="133"/>
      <c r="E696" s="52"/>
      <c r="F696" s="133"/>
      <c r="G696" s="133"/>
      <c r="H696" s="53"/>
      <c r="I696" s="141"/>
      <c r="J696" s="134"/>
      <c r="K696" s="54"/>
      <c r="L696" s="55"/>
      <c r="M696" s="133"/>
      <c r="N696" s="55"/>
      <c r="O696" s="52"/>
      <c r="P696" s="135" t="str">
        <f>IFERROR(VLOOKUP(C696,TD!$B$32:$F$36,2,0)," ")</f>
        <v xml:space="preserve"> </v>
      </c>
      <c r="Q696" s="135" t="str">
        <f>IFERROR(VLOOKUP(C696,TD!$B$32:$F$36,3,0)," ")</f>
        <v xml:space="preserve"> </v>
      </c>
      <c r="R696" s="135" t="str">
        <f>IFERROR(VLOOKUP(C696,TD!$B$32:$F$36,4,0)," ")</f>
        <v xml:space="preserve"> </v>
      </c>
      <c r="S696" s="52"/>
      <c r="T696" s="135" t="str">
        <f>IFERROR(VLOOKUP(S696,TD!$J$33:$K$43,2,0)," ")</f>
        <v xml:space="preserve"> </v>
      </c>
      <c r="U696" s="137" t="str">
        <f t="shared" si="40"/>
        <v xml:space="preserve">- </v>
      </c>
      <c r="V696" s="52"/>
      <c r="W696" s="135" t="str">
        <f>IFERROR(VLOOKUP(V696,TD!$N$33:$O$45,2,0)," ")</f>
        <v xml:space="preserve"> </v>
      </c>
      <c r="X696" s="137" t="str">
        <f t="shared" si="41"/>
        <v xml:space="preserve">_ </v>
      </c>
      <c r="Y696" s="137" t="str">
        <f t="shared" si="42"/>
        <v xml:space="preserve">-  _ </v>
      </c>
      <c r="Z696" s="135" t="str">
        <f t="shared" si="43"/>
        <v xml:space="preserve">   </v>
      </c>
      <c r="AA696" s="135" t="str">
        <f>IFERROR(VLOOKUP(Y696,TD!$K$46:$L$64,2,0)," ")</f>
        <v xml:space="preserve"> </v>
      </c>
      <c r="AB696" s="55"/>
      <c r="AC696" s="136"/>
    </row>
    <row r="697" spans="2:29" s="28" customFormat="1" ht="15" x14ac:dyDescent="0.2">
      <c r="B697" s="79"/>
      <c r="C697" s="51"/>
      <c r="D697" s="133"/>
      <c r="E697" s="52"/>
      <c r="F697" s="133"/>
      <c r="G697" s="133"/>
      <c r="H697" s="53"/>
      <c r="I697" s="141"/>
      <c r="J697" s="134"/>
      <c r="K697" s="54"/>
      <c r="L697" s="55"/>
      <c r="M697" s="133"/>
      <c r="N697" s="55"/>
      <c r="O697" s="52"/>
      <c r="P697" s="135" t="str">
        <f>IFERROR(VLOOKUP(C697,TD!$B$32:$F$36,2,0)," ")</f>
        <v xml:space="preserve"> </v>
      </c>
      <c r="Q697" s="135" t="str">
        <f>IFERROR(VLOOKUP(C697,TD!$B$32:$F$36,3,0)," ")</f>
        <v xml:space="preserve"> </v>
      </c>
      <c r="R697" s="135" t="str">
        <f>IFERROR(VLOOKUP(C697,TD!$B$32:$F$36,4,0)," ")</f>
        <v xml:space="preserve"> </v>
      </c>
      <c r="S697" s="52"/>
      <c r="T697" s="135" t="str">
        <f>IFERROR(VLOOKUP(S697,TD!$J$33:$K$43,2,0)," ")</f>
        <v xml:space="preserve"> </v>
      </c>
      <c r="U697" s="137" t="str">
        <f t="shared" si="40"/>
        <v xml:space="preserve">- </v>
      </c>
      <c r="V697" s="52"/>
      <c r="W697" s="135" t="str">
        <f>IFERROR(VLOOKUP(V697,TD!$N$33:$O$45,2,0)," ")</f>
        <v xml:space="preserve"> </v>
      </c>
      <c r="X697" s="137" t="str">
        <f t="shared" si="41"/>
        <v xml:space="preserve">_ </v>
      </c>
      <c r="Y697" s="137" t="str">
        <f t="shared" si="42"/>
        <v xml:space="preserve">-  _ </v>
      </c>
      <c r="Z697" s="135" t="str">
        <f t="shared" si="43"/>
        <v xml:space="preserve">   </v>
      </c>
      <c r="AA697" s="135" t="str">
        <f>IFERROR(VLOOKUP(Y697,TD!$K$46:$L$64,2,0)," ")</f>
        <v xml:space="preserve"> </v>
      </c>
      <c r="AB697" s="55"/>
      <c r="AC697" s="136"/>
    </row>
    <row r="698" spans="2:29" s="28" customFormat="1" ht="15" x14ac:dyDescent="0.2">
      <c r="B698" s="79"/>
      <c r="C698" s="51"/>
      <c r="D698" s="133"/>
      <c r="E698" s="52"/>
      <c r="F698" s="133"/>
      <c r="G698" s="133"/>
      <c r="H698" s="53"/>
      <c r="I698" s="141"/>
      <c r="J698" s="134"/>
      <c r="K698" s="54"/>
      <c r="L698" s="55"/>
      <c r="M698" s="133"/>
      <c r="N698" s="55"/>
      <c r="O698" s="52"/>
      <c r="P698" s="135" t="str">
        <f>IFERROR(VLOOKUP(C698,TD!$B$32:$F$36,2,0)," ")</f>
        <v xml:space="preserve"> </v>
      </c>
      <c r="Q698" s="135" t="str">
        <f>IFERROR(VLOOKUP(C698,TD!$B$32:$F$36,3,0)," ")</f>
        <v xml:space="preserve"> </v>
      </c>
      <c r="R698" s="135" t="str">
        <f>IFERROR(VLOOKUP(C698,TD!$B$32:$F$36,4,0)," ")</f>
        <v xml:space="preserve"> </v>
      </c>
      <c r="S698" s="52"/>
      <c r="T698" s="135" t="str">
        <f>IFERROR(VLOOKUP(S698,TD!$J$33:$K$43,2,0)," ")</f>
        <v xml:space="preserve"> </v>
      </c>
      <c r="U698" s="137" t="str">
        <f t="shared" si="40"/>
        <v xml:space="preserve">- </v>
      </c>
      <c r="V698" s="52"/>
      <c r="W698" s="135" t="str">
        <f>IFERROR(VLOOKUP(V698,TD!$N$33:$O$45,2,0)," ")</f>
        <v xml:space="preserve"> </v>
      </c>
      <c r="X698" s="137" t="str">
        <f t="shared" si="41"/>
        <v xml:space="preserve">_ </v>
      </c>
      <c r="Y698" s="137" t="str">
        <f t="shared" si="42"/>
        <v xml:space="preserve">-  _ </v>
      </c>
      <c r="Z698" s="135" t="str">
        <f t="shared" si="43"/>
        <v xml:space="preserve">   </v>
      </c>
      <c r="AA698" s="135" t="str">
        <f>IFERROR(VLOOKUP(Y698,TD!$K$46:$L$64,2,0)," ")</f>
        <v xml:space="preserve"> </v>
      </c>
      <c r="AB698" s="55"/>
      <c r="AC698" s="136"/>
    </row>
    <row r="699" spans="2:29" s="28" customFormat="1" ht="15" x14ac:dyDescent="0.2">
      <c r="B699" s="79"/>
      <c r="C699" s="51"/>
      <c r="D699" s="133"/>
      <c r="E699" s="52"/>
      <c r="F699" s="133"/>
      <c r="G699" s="133"/>
      <c r="H699" s="53"/>
      <c r="I699" s="141"/>
      <c r="J699" s="134"/>
      <c r="K699" s="54"/>
      <c r="L699" s="55"/>
      <c r="M699" s="133"/>
      <c r="N699" s="55"/>
      <c r="O699" s="52"/>
      <c r="P699" s="135" t="str">
        <f>IFERROR(VLOOKUP(C699,TD!$B$32:$F$36,2,0)," ")</f>
        <v xml:space="preserve"> </v>
      </c>
      <c r="Q699" s="135" t="str">
        <f>IFERROR(VLOOKUP(C699,TD!$B$32:$F$36,3,0)," ")</f>
        <v xml:space="preserve"> </v>
      </c>
      <c r="R699" s="135" t="str">
        <f>IFERROR(VLOOKUP(C699,TD!$B$32:$F$36,4,0)," ")</f>
        <v xml:space="preserve"> </v>
      </c>
      <c r="S699" s="52"/>
      <c r="T699" s="135" t="str">
        <f>IFERROR(VLOOKUP(S699,TD!$J$33:$K$43,2,0)," ")</f>
        <v xml:space="preserve"> </v>
      </c>
      <c r="U699" s="137" t="str">
        <f t="shared" si="40"/>
        <v xml:space="preserve">- </v>
      </c>
      <c r="V699" s="52"/>
      <c r="W699" s="135" t="str">
        <f>IFERROR(VLOOKUP(V699,TD!$N$33:$O$45,2,0)," ")</f>
        <v xml:space="preserve"> </v>
      </c>
      <c r="X699" s="137" t="str">
        <f t="shared" si="41"/>
        <v xml:space="preserve">_ </v>
      </c>
      <c r="Y699" s="137" t="str">
        <f t="shared" si="42"/>
        <v xml:space="preserve">-  _ </v>
      </c>
      <c r="Z699" s="135" t="str">
        <f t="shared" si="43"/>
        <v xml:space="preserve">   </v>
      </c>
      <c r="AA699" s="135" t="str">
        <f>IFERROR(VLOOKUP(Y699,TD!$K$46:$L$64,2,0)," ")</f>
        <v xml:space="preserve"> </v>
      </c>
      <c r="AB699" s="55"/>
      <c r="AC699" s="136"/>
    </row>
    <row r="700" spans="2:29" s="28" customFormat="1" ht="15" x14ac:dyDescent="0.2">
      <c r="B700" s="79"/>
      <c r="C700" s="51"/>
      <c r="D700" s="133"/>
      <c r="E700" s="52"/>
      <c r="F700" s="133"/>
      <c r="G700" s="133"/>
      <c r="H700" s="53"/>
      <c r="I700" s="141"/>
      <c r="J700" s="134"/>
      <c r="K700" s="54"/>
      <c r="L700" s="55"/>
      <c r="M700" s="133"/>
      <c r="N700" s="55"/>
      <c r="O700" s="52"/>
      <c r="P700" s="135" t="str">
        <f>IFERROR(VLOOKUP(C700,TD!$B$32:$F$36,2,0)," ")</f>
        <v xml:space="preserve"> </v>
      </c>
      <c r="Q700" s="135" t="str">
        <f>IFERROR(VLOOKUP(C700,TD!$B$32:$F$36,3,0)," ")</f>
        <v xml:space="preserve"> </v>
      </c>
      <c r="R700" s="135" t="str">
        <f>IFERROR(VLOOKUP(C700,TD!$B$32:$F$36,4,0)," ")</f>
        <v xml:space="preserve"> </v>
      </c>
      <c r="S700" s="52"/>
      <c r="T700" s="135" t="str">
        <f>IFERROR(VLOOKUP(S700,TD!$J$33:$K$43,2,0)," ")</f>
        <v xml:space="preserve"> </v>
      </c>
      <c r="U700" s="137" t="str">
        <f t="shared" si="40"/>
        <v xml:space="preserve">- </v>
      </c>
      <c r="V700" s="52"/>
      <c r="W700" s="135" t="str">
        <f>IFERROR(VLOOKUP(V700,TD!$N$33:$O$45,2,0)," ")</f>
        <v xml:space="preserve"> </v>
      </c>
      <c r="X700" s="137" t="str">
        <f t="shared" si="41"/>
        <v xml:space="preserve">_ </v>
      </c>
      <c r="Y700" s="137" t="str">
        <f t="shared" si="42"/>
        <v xml:space="preserve">-  _ </v>
      </c>
      <c r="Z700" s="135" t="str">
        <f t="shared" si="43"/>
        <v xml:space="preserve">   </v>
      </c>
      <c r="AA700" s="135" t="str">
        <f>IFERROR(VLOOKUP(Y700,TD!$K$46:$L$64,2,0)," ")</f>
        <v xml:space="preserve"> </v>
      </c>
      <c r="AB700" s="55"/>
      <c r="AC700" s="136"/>
    </row>
    <row r="701" spans="2:29" s="28" customFormat="1" ht="15" x14ac:dyDescent="0.2">
      <c r="B701" s="79"/>
      <c r="C701" s="51"/>
      <c r="D701" s="133"/>
      <c r="E701" s="52"/>
      <c r="F701" s="133"/>
      <c r="G701" s="133"/>
      <c r="H701" s="53"/>
      <c r="I701" s="141"/>
      <c r="J701" s="134"/>
      <c r="K701" s="54"/>
      <c r="L701" s="55"/>
      <c r="M701" s="133"/>
      <c r="N701" s="55"/>
      <c r="O701" s="52"/>
      <c r="P701" s="135" t="str">
        <f>IFERROR(VLOOKUP(C701,TD!$B$32:$F$36,2,0)," ")</f>
        <v xml:space="preserve"> </v>
      </c>
      <c r="Q701" s="135" t="str">
        <f>IFERROR(VLOOKUP(C701,TD!$B$32:$F$36,3,0)," ")</f>
        <v xml:space="preserve"> </v>
      </c>
      <c r="R701" s="135" t="str">
        <f>IFERROR(VLOOKUP(C701,TD!$B$32:$F$36,4,0)," ")</f>
        <v xml:space="preserve"> </v>
      </c>
      <c r="S701" s="52"/>
      <c r="T701" s="135" t="str">
        <f>IFERROR(VLOOKUP(S701,TD!$J$33:$K$43,2,0)," ")</f>
        <v xml:space="preserve"> </v>
      </c>
      <c r="U701" s="137" t="str">
        <f t="shared" si="40"/>
        <v xml:space="preserve">- </v>
      </c>
      <c r="V701" s="52"/>
      <c r="W701" s="135" t="str">
        <f>IFERROR(VLOOKUP(V701,TD!$N$33:$O$45,2,0)," ")</f>
        <v xml:space="preserve"> </v>
      </c>
      <c r="X701" s="137" t="str">
        <f t="shared" si="41"/>
        <v xml:space="preserve">_ </v>
      </c>
      <c r="Y701" s="137" t="str">
        <f t="shared" si="42"/>
        <v xml:space="preserve">-  _ </v>
      </c>
      <c r="Z701" s="135" t="str">
        <f t="shared" si="43"/>
        <v xml:space="preserve">   </v>
      </c>
      <c r="AA701" s="135" t="str">
        <f>IFERROR(VLOOKUP(Y701,TD!$K$46:$L$64,2,0)," ")</f>
        <v xml:space="preserve"> </v>
      </c>
      <c r="AB701" s="55"/>
      <c r="AC701" s="136"/>
    </row>
    <row r="702" spans="2:29" s="28" customFormat="1" ht="15" x14ac:dyDescent="0.2">
      <c r="B702" s="79"/>
      <c r="C702" s="51"/>
      <c r="D702" s="133"/>
      <c r="E702" s="52"/>
      <c r="F702" s="133"/>
      <c r="G702" s="133"/>
      <c r="H702" s="53"/>
      <c r="I702" s="141"/>
      <c r="J702" s="134"/>
      <c r="K702" s="54"/>
      <c r="L702" s="55"/>
      <c r="M702" s="133"/>
      <c r="N702" s="55"/>
      <c r="O702" s="52"/>
      <c r="P702" s="135" t="str">
        <f>IFERROR(VLOOKUP(C702,TD!$B$32:$F$36,2,0)," ")</f>
        <v xml:space="preserve"> </v>
      </c>
      <c r="Q702" s="135" t="str">
        <f>IFERROR(VLOOKUP(C702,TD!$B$32:$F$36,3,0)," ")</f>
        <v xml:space="preserve"> </v>
      </c>
      <c r="R702" s="135" t="str">
        <f>IFERROR(VLOOKUP(C702,TD!$B$32:$F$36,4,0)," ")</f>
        <v xml:space="preserve"> </v>
      </c>
      <c r="S702" s="52"/>
      <c r="T702" s="135" t="str">
        <f>IFERROR(VLOOKUP(S702,TD!$J$33:$K$43,2,0)," ")</f>
        <v xml:space="preserve"> </v>
      </c>
      <c r="U702" s="137" t="str">
        <f t="shared" si="40"/>
        <v xml:space="preserve">- </v>
      </c>
      <c r="V702" s="52"/>
      <c r="W702" s="135" t="str">
        <f>IFERROR(VLOOKUP(V702,TD!$N$33:$O$45,2,0)," ")</f>
        <v xml:space="preserve"> </v>
      </c>
      <c r="X702" s="137" t="str">
        <f t="shared" si="41"/>
        <v xml:space="preserve">_ </v>
      </c>
      <c r="Y702" s="137" t="str">
        <f t="shared" si="42"/>
        <v xml:space="preserve">-  _ </v>
      </c>
      <c r="Z702" s="135" t="str">
        <f t="shared" si="43"/>
        <v xml:space="preserve">   </v>
      </c>
      <c r="AA702" s="135" t="str">
        <f>IFERROR(VLOOKUP(Y702,TD!$K$46:$L$64,2,0)," ")</f>
        <v xml:space="preserve"> </v>
      </c>
      <c r="AB702" s="55"/>
      <c r="AC702" s="136"/>
    </row>
    <row r="703" spans="2:29" s="28" customFormat="1" ht="15" x14ac:dyDescent="0.2">
      <c r="B703" s="79"/>
      <c r="C703" s="51"/>
      <c r="D703" s="133"/>
      <c r="E703" s="52"/>
      <c r="F703" s="133"/>
      <c r="G703" s="133"/>
      <c r="H703" s="53"/>
      <c r="I703" s="141"/>
      <c r="J703" s="134"/>
      <c r="K703" s="54"/>
      <c r="L703" s="55"/>
      <c r="M703" s="133"/>
      <c r="N703" s="55"/>
      <c r="O703" s="52"/>
      <c r="P703" s="135" t="str">
        <f>IFERROR(VLOOKUP(C703,TD!$B$32:$F$36,2,0)," ")</f>
        <v xml:space="preserve"> </v>
      </c>
      <c r="Q703" s="135" t="str">
        <f>IFERROR(VLOOKUP(C703,TD!$B$32:$F$36,3,0)," ")</f>
        <v xml:space="preserve"> </v>
      </c>
      <c r="R703" s="135" t="str">
        <f>IFERROR(VLOOKUP(C703,TD!$B$32:$F$36,4,0)," ")</f>
        <v xml:space="preserve"> </v>
      </c>
      <c r="S703" s="52"/>
      <c r="T703" s="135" t="str">
        <f>IFERROR(VLOOKUP(S703,TD!$J$33:$K$43,2,0)," ")</f>
        <v xml:space="preserve"> </v>
      </c>
      <c r="U703" s="137" t="str">
        <f t="shared" si="40"/>
        <v xml:space="preserve">- </v>
      </c>
      <c r="V703" s="52"/>
      <c r="W703" s="135" t="str">
        <f>IFERROR(VLOOKUP(V703,TD!$N$33:$O$45,2,0)," ")</f>
        <v xml:space="preserve"> </v>
      </c>
      <c r="X703" s="137" t="str">
        <f t="shared" si="41"/>
        <v xml:space="preserve">_ </v>
      </c>
      <c r="Y703" s="137" t="str">
        <f t="shared" si="42"/>
        <v xml:space="preserve">-  _ </v>
      </c>
      <c r="Z703" s="135" t="str">
        <f t="shared" si="43"/>
        <v xml:space="preserve">   </v>
      </c>
      <c r="AA703" s="135" t="str">
        <f>IFERROR(VLOOKUP(Y703,TD!$K$46:$L$64,2,0)," ")</f>
        <v xml:space="preserve"> </v>
      </c>
      <c r="AB703" s="55"/>
      <c r="AC703" s="136"/>
    </row>
    <row r="704" spans="2:29" s="28" customFormat="1" ht="15" x14ac:dyDescent="0.2">
      <c r="B704" s="79"/>
      <c r="C704" s="51"/>
      <c r="D704" s="133"/>
      <c r="E704" s="52"/>
      <c r="F704" s="133"/>
      <c r="G704" s="133"/>
      <c r="H704" s="53"/>
      <c r="I704" s="141"/>
      <c r="J704" s="134"/>
      <c r="K704" s="54"/>
      <c r="L704" s="55"/>
      <c r="M704" s="133"/>
      <c r="N704" s="55"/>
      <c r="O704" s="52"/>
      <c r="P704" s="135" t="str">
        <f>IFERROR(VLOOKUP(C704,TD!$B$32:$F$36,2,0)," ")</f>
        <v xml:space="preserve"> </v>
      </c>
      <c r="Q704" s="135" t="str">
        <f>IFERROR(VLOOKUP(C704,TD!$B$32:$F$36,3,0)," ")</f>
        <v xml:space="preserve"> </v>
      </c>
      <c r="R704" s="135" t="str">
        <f>IFERROR(VLOOKUP(C704,TD!$B$32:$F$36,4,0)," ")</f>
        <v xml:space="preserve"> </v>
      </c>
      <c r="S704" s="52"/>
      <c r="T704" s="135" t="str">
        <f>IFERROR(VLOOKUP(S704,TD!$J$33:$K$43,2,0)," ")</f>
        <v xml:space="preserve"> </v>
      </c>
      <c r="U704" s="137" t="str">
        <f t="shared" ref="U704:U767" si="44">CONCATENATE(S704,"-",T704)</f>
        <v xml:space="preserve">- </v>
      </c>
      <c r="V704" s="52"/>
      <c r="W704" s="135" t="str">
        <f>IFERROR(VLOOKUP(V704,TD!$N$33:$O$45,2,0)," ")</f>
        <v xml:space="preserve"> </v>
      </c>
      <c r="X704" s="137" t="str">
        <f t="shared" ref="X704:X767" si="45">CONCATENATE(V704,"_",W704)</f>
        <v xml:space="preserve">_ </v>
      </c>
      <c r="Y704" s="137" t="str">
        <f t="shared" ref="Y704:Y767" si="46">CONCATENATE(U704," ",X704)</f>
        <v xml:space="preserve">-  _ </v>
      </c>
      <c r="Z704" s="135" t="str">
        <f t="shared" ref="Z704:Z767" si="47">CONCATENATE(P704,Q704,R704,S704,V704)</f>
        <v xml:space="preserve">   </v>
      </c>
      <c r="AA704" s="135" t="str">
        <f>IFERROR(VLOOKUP(Y704,TD!$K$46:$L$64,2,0)," ")</f>
        <v xml:space="preserve"> </v>
      </c>
      <c r="AB704" s="55"/>
      <c r="AC704" s="136"/>
    </row>
    <row r="705" spans="2:29" s="28" customFormat="1" ht="15" x14ac:dyDescent="0.2">
      <c r="B705" s="79"/>
      <c r="C705" s="51"/>
      <c r="D705" s="133"/>
      <c r="E705" s="52"/>
      <c r="F705" s="133"/>
      <c r="G705" s="133"/>
      <c r="H705" s="53"/>
      <c r="I705" s="141"/>
      <c r="J705" s="134"/>
      <c r="K705" s="54"/>
      <c r="L705" s="55"/>
      <c r="M705" s="133"/>
      <c r="N705" s="55"/>
      <c r="O705" s="52"/>
      <c r="P705" s="135" t="str">
        <f>IFERROR(VLOOKUP(C705,TD!$B$32:$F$36,2,0)," ")</f>
        <v xml:space="preserve"> </v>
      </c>
      <c r="Q705" s="135" t="str">
        <f>IFERROR(VLOOKUP(C705,TD!$B$32:$F$36,3,0)," ")</f>
        <v xml:space="preserve"> </v>
      </c>
      <c r="R705" s="135" t="str">
        <f>IFERROR(VLOOKUP(C705,TD!$B$32:$F$36,4,0)," ")</f>
        <v xml:space="preserve"> </v>
      </c>
      <c r="S705" s="52"/>
      <c r="T705" s="135" t="str">
        <f>IFERROR(VLOOKUP(S705,TD!$J$33:$K$43,2,0)," ")</f>
        <v xml:space="preserve"> </v>
      </c>
      <c r="U705" s="137" t="str">
        <f t="shared" si="44"/>
        <v xml:space="preserve">- </v>
      </c>
      <c r="V705" s="52"/>
      <c r="W705" s="135" t="str">
        <f>IFERROR(VLOOKUP(V705,TD!$N$33:$O$45,2,0)," ")</f>
        <v xml:space="preserve"> </v>
      </c>
      <c r="X705" s="137" t="str">
        <f t="shared" si="45"/>
        <v xml:space="preserve">_ </v>
      </c>
      <c r="Y705" s="137" t="str">
        <f t="shared" si="46"/>
        <v xml:space="preserve">-  _ </v>
      </c>
      <c r="Z705" s="135" t="str">
        <f t="shared" si="47"/>
        <v xml:space="preserve">   </v>
      </c>
      <c r="AA705" s="135" t="str">
        <f>IFERROR(VLOOKUP(Y705,TD!$K$46:$L$64,2,0)," ")</f>
        <v xml:space="preserve"> </v>
      </c>
      <c r="AB705" s="55"/>
      <c r="AC705" s="136"/>
    </row>
    <row r="706" spans="2:29" s="28" customFormat="1" ht="15" x14ac:dyDescent="0.2">
      <c r="B706" s="79"/>
      <c r="C706" s="51"/>
      <c r="D706" s="133"/>
      <c r="E706" s="52"/>
      <c r="F706" s="133"/>
      <c r="G706" s="133"/>
      <c r="H706" s="53"/>
      <c r="I706" s="141"/>
      <c r="J706" s="134"/>
      <c r="K706" s="54"/>
      <c r="L706" s="55"/>
      <c r="M706" s="133"/>
      <c r="N706" s="55"/>
      <c r="O706" s="52"/>
      <c r="P706" s="135" t="str">
        <f>IFERROR(VLOOKUP(C706,TD!$B$32:$F$36,2,0)," ")</f>
        <v xml:space="preserve"> </v>
      </c>
      <c r="Q706" s="135" t="str">
        <f>IFERROR(VLOOKUP(C706,TD!$B$32:$F$36,3,0)," ")</f>
        <v xml:space="preserve"> </v>
      </c>
      <c r="R706" s="135" t="str">
        <f>IFERROR(VLOOKUP(C706,TD!$B$32:$F$36,4,0)," ")</f>
        <v xml:space="preserve"> </v>
      </c>
      <c r="S706" s="52"/>
      <c r="T706" s="135" t="str">
        <f>IFERROR(VLOOKUP(S706,TD!$J$33:$K$43,2,0)," ")</f>
        <v xml:space="preserve"> </v>
      </c>
      <c r="U706" s="137" t="str">
        <f t="shared" si="44"/>
        <v xml:space="preserve">- </v>
      </c>
      <c r="V706" s="52"/>
      <c r="W706" s="135" t="str">
        <f>IFERROR(VLOOKUP(V706,TD!$N$33:$O$45,2,0)," ")</f>
        <v xml:space="preserve"> </v>
      </c>
      <c r="X706" s="137" t="str">
        <f t="shared" si="45"/>
        <v xml:space="preserve">_ </v>
      </c>
      <c r="Y706" s="137" t="str">
        <f t="shared" si="46"/>
        <v xml:space="preserve">-  _ </v>
      </c>
      <c r="Z706" s="135" t="str">
        <f t="shared" si="47"/>
        <v xml:space="preserve">   </v>
      </c>
      <c r="AA706" s="135" t="str">
        <f>IFERROR(VLOOKUP(Y706,TD!$K$46:$L$64,2,0)," ")</f>
        <v xml:space="preserve"> </v>
      </c>
      <c r="AB706" s="55"/>
      <c r="AC706" s="136"/>
    </row>
    <row r="707" spans="2:29" s="28" customFormat="1" ht="15" x14ac:dyDescent="0.2">
      <c r="B707" s="79"/>
      <c r="C707" s="51"/>
      <c r="D707" s="133"/>
      <c r="E707" s="52"/>
      <c r="F707" s="133"/>
      <c r="G707" s="133"/>
      <c r="H707" s="53"/>
      <c r="I707" s="141"/>
      <c r="J707" s="134"/>
      <c r="K707" s="54"/>
      <c r="L707" s="55"/>
      <c r="M707" s="133"/>
      <c r="N707" s="55"/>
      <c r="O707" s="52"/>
      <c r="P707" s="135" t="str">
        <f>IFERROR(VLOOKUP(C707,TD!$B$32:$F$36,2,0)," ")</f>
        <v xml:space="preserve"> </v>
      </c>
      <c r="Q707" s="135" t="str">
        <f>IFERROR(VLOOKUP(C707,TD!$B$32:$F$36,3,0)," ")</f>
        <v xml:space="preserve"> </v>
      </c>
      <c r="R707" s="135" t="str">
        <f>IFERROR(VLOOKUP(C707,TD!$B$32:$F$36,4,0)," ")</f>
        <v xml:space="preserve"> </v>
      </c>
      <c r="S707" s="52"/>
      <c r="T707" s="135" t="str">
        <f>IFERROR(VLOOKUP(S707,TD!$J$33:$K$43,2,0)," ")</f>
        <v xml:space="preserve"> </v>
      </c>
      <c r="U707" s="137" t="str">
        <f t="shared" si="44"/>
        <v xml:space="preserve">- </v>
      </c>
      <c r="V707" s="52"/>
      <c r="W707" s="135" t="str">
        <f>IFERROR(VLOOKUP(V707,TD!$N$33:$O$45,2,0)," ")</f>
        <v xml:space="preserve"> </v>
      </c>
      <c r="X707" s="137" t="str">
        <f t="shared" si="45"/>
        <v xml:space="preserve">_ </v>
      </c>
      <c r="Y707" s="137" t="str">
        <f t="shared" si="46"/>
        <v xml:space="preserve">-  _ </v>
      </c>
      <c r="Z707" s="135" t="str">
        <f t="shared" si="47"/>
        <v xml:space="preserve">   </v>
      </c>
      <c r="AA707" s="135" t="str">
        <f>IFERROR(VLOOKUP(Y707,TD!$K$46:$L$64,2,0)," ")</f>
        <v xml:space="preserve"> </v>
      </c>
      <c r="AB707" s="55"/>
      <c r="AC707" s="136"/>
    </row>
    <row r="708" spans="2:29" s="28" customFormat="1" ht="15" x14ac:dyDescent="0.2">
      <c r="B708" s="79"/>
      <c r="C708" s="51"/>
      <c r="D708" s="133"/>
      <c r="E708" s="52"/>
      <c r="F708" s="133"/>
      <c r="G708" s="133"/>
      <c r="H708" s="53"/>
      <c r="I708" s="141"/>
      <c r="J708" s="134"/>
      <c r="K708" s="54"/>
      <c r="L708" s="55"/>
      <c r="M708" s="133"/>
      <c r="N708" s="55"/>
      <c r="O708" s="52"/>
      <c r="P708" s="135" t="str">
        <f>IFERROR(VLOOKUP(C708,TD!$B$32:$F$36,2,0)," ")</f>
        <v xml:space="preserve"> </v>
      </c>
      <c r="Q708" s="135" t="str">
        <f>IFERROR(VLOOKUP(C708,TD!$B$32:$F$36,3,0)," ")</f>
        <v xml:space="preserve"> </v>
      </c>
      <c r="R708" s="135" t="str">
        <f>IFERROR(VLOOKUP(C708,TD!$B$32:$F$36,4,0)," ")</f>
        <v xml:space="preserve"> </v>
      </c>
      <c r="S708" s="52"/>
      <c r="T708" s="135" t="str">
        <f>IFERROR(VLOOKUP(S708,TD!$J$33:$K$43,2,0)," ")</f>
        <v xml:space="preserve"> </v>
      </c>
      <c r="U708" s="137" t="str">
        <f t="shared" si="44"/>
        <v xml:space="preserve">- </v>
      </c>
      <c r="V708" s="52"/>
      <c r="W708" s="135" t="str">
        <f>IFERROR(VLOOKUP(V708,TD!$N$33:$O$45,2,0)," ")</f>
        <v xml:space="preserve"> </v>
      </c>
      <c r="X708" s="137" t="str">
        <f t="shared" si="45"/>
        <v xml:space="preserve">_ </v>
      </c>
      <c r="Y708" s="137" t="str">
        <f t="shared" si="46"/>
        <v xml:space="preserve">-  _ </v>
      </c>
      <c r="Z708" s="135" t="str">
        <f t="shared" si="47"/>
        <v xml:space="preserve">   </v>
      </c>
      <c r="AA708" s="135" t="str">
        <f>IFERROR(VLOOKUP(Y708,TD!$K$46:$L$64,2,0)," ")</f>
        <v xml:space="preserve"> </v>
      </c>
      <c r="AB708" s="55"/>
      <c r="AC708" s="136"/>
    </row>
    <row r="709" spans="2:29" s="28" customFormat="1" ht="15" x14ac:dyDescent="0.2">
      <c r="B709" s="79"/>
      <c r="C709" s="51"/>
      <c r="D709" s="133"/>
      <c r="E709" s="52"/>
      <c r="F709" s="133"/>
      <c r="G709" s="133"/>
      <c r="H709" s="53"/>
      <c r="I709" s="141"/>
      <c r="J709" s="134"/>
      <c r="K709" s="54"/>
      <c r="L709" s="55"/>
      <c r="M709" s="133"/>
      <c r="N709" s="55"/>
      <c r="O709" s="52"/>
      <c r="P709" s="135" t="str">
        <f>IFERROR(VLOOKUP(C709,TD!$B$32:$F$36,2,0)," ")</f>
        <v xml:space="preserve"> </v>
      </c>
      <c r="Q709" s="135" t="str">
        <f>IFERROR(VLOOKUP(C709,TD!$B$32:$F$36,3,0)," ")</f>
        <v xml:space="preserve"> </v>
      </c>
      <c r="R709" s="135" t="str">
        <f>IFERROR(VLOOKUP(C709,TD!$B$32:$F$36,4,0)," ")</f>
        <v xml:space="preserve"> </v>
      </c>
      <c r="S709" s="52"/>
      <c r="T709" s="135" t="str">
        <f>IFERROR(VLOOKUP(S709,TD!$J$33:$K$43,2,0)," ")</f>
        <v xml:space="preserve"> </v>
      </c>
      <c r="U709" s="137" t="str">
        <f t="shared" si="44"/>
        <v xml:space="preserve">- </v>
      </c>
      <c r="V709" s="52"/>
      <c r="W709" s="135" t="str">
        <f>IFERROR(VLOOKUP(V709,TD!$N$33:$O$45,2,0)," ")</f>
        <v xml:space="preserve"> </v>
      </c>
      <c r="X709" s="137" t="str">
        <f t="shared" si="45"/>
        <v xml:space="preserve">_ </v>
      </c>
      <c r="Y709" s="137" t="str">
        <f t="shared" si="46"/>
        <v xml:space="preserve">-  _ </v>
      </c>
      <c r="Z709" s="135" t="str">
        <f t="shared" si="47"/>
        <v xml:space="preserve">   </v>
      </c>
      <c r="AA709" s="135" t="str">
        <f>IFERROR(VLOOKUP(Y709,TD!$K$46:$L$64,2,0)," ")</f>
        <v xml:space="preserve"> </v>
      </c>
      <c r="AB709" s="55"/>
      <c r="AC709" s="136"/>
    </row>
    <row r="710" spans="2:29" s="28" customFormat="1" ht="15" x14ac:dyDescent="0.2">
      <c r="B710" s="79"/>
      <c r="C710" s="51"/>
      <c r="D710" s="133"/>
      <c r="E710" s="52"/>
      <c r="F710" s="133"/>
      <c r="G710" s="133"/>
      <c r="H710" s="53"/>
      <c r="I710" s="141"/>
      <c r="J710" s="134"/>
      <c r="K710" s="54"/>
      <c r="L710" s="55"/>
      <c r="M710" s="133"/>
      <c r="N710" s="55"/>
      <c r="O710" s="52"/>
      <c r="P710" s="135" t="str">
        <f>IFERROR(VLOOKUP(C710,TD!$B$32:$F$36,2,0)," ")</f>
        <v xml:space="preserve"> </v>
      </c>
      <c r="Q710" s="135" t="str">
        <f>IFERROR(VLOOKUP(C710,TD!$B$32:$F$36,3,0)," ")</f>
        <v xml:space="preserve"> </v>
      </c>
      <c r="R710" s="135" t="str">
        <f>IFERROR(VLOOKUP(C710,TD!$B$32:$F$36,4,0)," ")</f>
        <v xml:space="preserve"> </v>
      </c>
      <c r="S710" s="52"/>
      <c r="T710" s="135" t="str">
        <f>IFERROR(VLOOKUP(S710,TD!$J$33:$K$43,2,0)," ")</f>
        <v xml:space="preserve"> </v>
      </c>
      <c r="U710" s="137" t="str">
        <f t="shared" si="44"/>
        <v xml:space="preserve">- </v>
      </c>
      <c r="V710" s="52"/>
      <c r="W710" s="135" t="str">
        <f>IFERROR(VLOOKUP(V710,TD!$N$33:$O$45,2,0)," ")</f>
        <v xml:space="preserve"> </v>
      </c>
      <c r="X710" s="137" t="str">
        <f t="shared" si="45"/>
        <v xml:space="preserve">_ </v>
      </c>
      <c r="Y710" s="137" t="str">
        <f t="shared" si="46"/>
        <v xml:space="preserve">-  _ </v>
      </c>
      <c r="Z710" s="135" t="str">
        <f t="shared" si="47"/>
        <v xml:space="preserve">   </v>
      </c>
      <c r="AA710" s="135" t="str">
        <f>IFERROR(VLOOKUP(Y710,TD!$K$46:$L$64,2,0)," ")</f>
        <v xml:space="preserve"> </v>
      </c>
      <c r="AB710" s="55"/>
      <c r="AC710" s="136"/>
    </row>
    <row r="711" spans="2:29" s="28" customFormat="1" ht="15" x14ac:dyDescent="0.2">
      <c r="B711" s="79"/>
      <c r="C711" s="51"/>
      <c r="D711" s="133"/>
      <c r="E711" s="52"/>
      <c r="F711" s="133"/>
      <c r="G711" s="133"/>
      <c r="H711" s="53"/>
      <c r="I711" s="141"/>
      <c r="J711" s="134"/>
      <c r="K711" s="54"/>
      <c r="L711" s="55"/>
      <c r="M711" s="133"/>
      <c r="N711" s="55"/>
      <c r="O711" s="52"/>
      <c r="P711" s="135" t="str">
        <f>IFERROR(VLOOKUP(C711,TD!$B$32:$F$36,2,0)," ")</f>
        <v xml:space="preserve"> </v>
      </c>
      <c r="Q711" s="135" t="str">
        <f>IFERROR(VLOOKUP(C711,TD!$B$32:$F$36,3,0)," ")</f>
        <v xml:space="preserve"> </v>
      </c>
      <c r="R711" s="135" t="str">
        <f>IFERROR(VLOOKUP(C711,TD!$B$32:$F$36,4,0)," ")</f>
        <v xml:space="preserve"> </v>
      </c>
      <c r="S711" s="52"/>
      <c r="T711" s="135" t="str">
        <f>IFERROR(VLOOKUP(S711,TD!$J$33:$K$43,2,0)," ")</f>
        <v xml:space="preserve"> </v>
      </c>
      <c r="U711" s="137" t="str">
        <f t="shared" si="44"/>
        <v xml:space="preserve">- </v>
      </c>
      <c r="V711" s="52"/>
      <c r="W711" s="135" t="str">
        <f>IFERROR(VLOOKUP(V711,TD!$N$33:$O$45,2,0)," ")</f>
        <v xml:space="preserve"> </v>
      </c>
      <c r="X711" s="137" t="str">
        <f t="shared" si="45"/>
        <v xml:space="preserve">_ </v>
      </c>
      <c r="Y711" s="137" t="str">
        <f t="shared" si="46"/>
        <v xml:space="preserve">-  _ </v>
      </c>
      <c r="Z711" s="135" t="str">
        <f t="shared" si="47"/>
        <v xml:space="preserve">   </v>
      </c>
      <c r="AA711" s="135" t="str">
        <f>IFERROR(VLOOKUP(Y711,TD!$K$46:$L$64,2,0)," ")</f>
        <v xml:space="preserve"> </v>
      </c>
      <c r="AB711" s="55"/>
      <c r="AC711" s="136"/>
    </row>
    <row r="712" spans="2:29" s="28" customFormat="1" ht="15" x14ac:dyDescent="0.2">
      <c r="B712" s="79"/>
      <c r="C712" s="51"/>
      <c r="D712" s="133"/>
      <c r="E712" s="52"/>
      <c r="F712" s="133"/>
      <c r="G712" s="133"/>
      <c r="H712" s="53"/>
      <c r="I712" s="141"/>
      <c r="J712" s="134"/>
      <c r="K712" s="54"/>
      <c r="L712" s="55"/>
      <c r="M712" s="133"/>
      <c r="N712" s="55"/>
      <c r="O712" s="52"/>
      <c r="P712" s="135" t="str">
        <f>IFERROR(VLOOKUP(C712,TD!$B$32:$F$36,2,0)," ")</f>
        <v xml:space="preserve"> </v>
      </c>
      <c r="Q712" s="135" t="str">
        <f>IFERROR(VLOOKUP(C712,TD!$B$32:$F$36,3,0)," ")</f>
        <v xml:space="preserve"> </v>
      </c>
      <c r="R712" s="135" t="str">
        <f>IFERROR(VLOOKUP(C712,TD!$B$32:$F$36,4,0)," ")</f>
        <v xml:space="preserve"> </v>
      </c>
      <c r="S712" s="52"/>
      <c r="T712" s="135" t="str">
        <f>IFERROR(VLOOKUP(S712,TD!$J$33:$K$43,2,0)," ")</f>
        <v xml:space="preserve"> </v>
      </c>
      <c r="U712" s="137" t="str">
        <f t="shared" si="44"/>
        <v xml:space="preserve">- </v>
      </c>
      <c r="V712" s="52"/>
      <c r="W712" s="135" t="str">
        <f>IFERROR(VLOOKUP(V712,TD!$N$33:$O$45,2,0)," ")</f>
        <v xml:space="preserve"> </v>
      </c>
      <c r="X712" s="137" t="str">
        <f t="shared" si="45"/>
        <v xml:space="preserve">_ </v>
      </c>
      <c r="Y712" s="137" t="str">
        <f t="shared" si="46"/>
        <v xml:space="preserve">-  _ </v>
      </c>
      <c r="Z712" s="135" t="str">
        <f t="shared" si="47"/>
        <v xml:space="preserve">   </v>
      </c>
      <c r="AA712" s="135" t="str">
        <f>IFERROR(VLOOKUP(Y712,TD!$K$46:$L$64,2,0)," ")</f>
        <v xml:space="preserve"> </v>
      </c>
      <c r="AB712" s="55"/>
      <c r="AC712" s="136"/>
    </row>
    <row r="713" spans="2:29" s="28" customFormat="1" ht="15" x14ac:dyDescent="0.2">
      <c r="B713" s="79"/>
      <c r="C713" s="51"/>
      <c r="D713" s="133"/>
      <c r="E713" s="52"/>
      <c r="F713" s="133"/>
      <c r="G713" s="133"/>
      <c r="H713" s="53"/>
      <c r="I713" s="141"/>
      <c r="J713" s="134"/>
      <c r="K713" s="54"/>
      <c r="L713" s="55"/>
      <c r="M713" s="133"/>
      <c r="N713" s="55"/>
      <c r="O713" s="52"/>
      <c r="P713" s="135" t="str">
        <f>IFERROR(VLOOKUP(C713,TD!$B$32:$F$36,2,0)," ")</f>
        <v xml:space="preserve"> </v>
      </c>
      <c r="Q713" s="135" t="str">
        <f>IFERROR(VLOOKUP(C713,TD!$B$32:$F$36,3,0)," ")</f>
        <v xml:space="preserve"> </v>
      </c>
      <c r="R713" s="135" t="str">
        <f>IFERROR(VLOOKUP(C713,TD!$B$32:$F$36,4,0)," ")</f>
        <v xml:space="preserve"> </v>
      </c>
      <c r="S713" s="52"/>
      <c r="T713" s="135" t="str">
        <f>IFERROR(VLOOKUP(S713,TD!$J$33:$K$43,2,0)," ")</f>
        <v xml:space="preserve"> </v>
      </c>
      <c r="U713" s="137" t="str">
        <f t="shared" si="44"/>
        <v xml:space="preserve">- </v>
      </c>
      <c r="V713" s="52"/>
      <c r="W713" s="135" t="str">
        <f>IFERROR(VLOOKUP(V713,TD!$N$33:$O$45,2,0)," ")</f>
        <v xml:space="preserve"> </v>
      </c>
      <c r="X713" s="137" t="str">
        <f t="shared" si="45"/>
        <v xml:space="preserve">_ </v>
      </c>
      <c r="Y713" s="137" t="str">
        <f t="shared" si="46"/>
        <v xml:space="preserve">-  _ </v>
      </c>
      <c r="Z713" s="135" t="str">
        <f t="shared" si="47"/>
        <v xml:space="preserve">   </v>
      </c>
      <c r="AA713" s="135" t="str">
        <f>IFERROR(VLOOKUP(Y713,TD!$K$46:$L$64,2,0)," ")</f>
        <v xml:space="preserve"> </v>
      </c>
      <c r="AB713" s="55"/>
      <c r="AC713" s="136"/>
    </row>
    <row r="714" spans="2:29" s="28" customFormat="1" ht="15" x14ac:dyDescent="0.2">
      <c r="B714" s="79"/>
      <c r="C714" s="51"/>
      <c r="D714" s="133"/>
      <c r="E714" s="52"/>
      <c r="F714" s="133"/>
      <c r="G714" s="133"/>
      <c r="H714" s="53"/>
      <c r="I714" s="141"/>
      <c r="J714" s="134"/>
      <c r="K714" s="54"/>
      <c r="L714" s="55"/>
      <c r="M714" s="133"/>
      <c r="N714" s="55"/>
      <c r="O714" s="52"/>
      <c r="P714" s="135" t="str">
        <f>IFERROR(VLOOKUP(C714,TD!$B$32:$F$36,2,0)," ")</f>
        <v xml:space="preserve"> </v>
      </c>
      <c r="Q714" s="135" t="str">
        <f>IFERROR(VLOOKUP(C714,TD!$B$32:$F$36,3,0)," ")</f>
        <v xml:space="preserve"> </v>
      </c>
      <c r="R714" s="135" t="str">
        <f>IFERROR(VLOOKUP(C714,TD!$B$32:$F$36,4,0)," ")</f>
        <v xml:space="preserve"> </v>
      </c>
      <c r="S714" s="52"/>
      <c r="T714" s="135" t="str">
        <f>IFERROR(VLOOKUP(S714,TD!$J$33:$K$43,2,0)," ")</f>
        <v xml:space="preserve"> </v>
      </c>
      <c r="U714" s="137" t="str">
        <f t="shared" si="44"/>
        <v xml:space="preserve">- </v>
      </c>
      <c r="V714" s="52"/>
      <c r="W714" s="135" t="str">
        <f>IFERROR(VLOOKUP(V714,TD!$N$33:$O$45,2,0)," ")</f>
        <v xml:space="preserve"> </v>
      </c>
      <c r="X714" s="137" t="str">
        <f t="shared" si="45"/>
        <v xml:space="preserve">_ </v>
      </c>
      <c r="Y714" s="137" t="str">
        <f t="shared" si="46"/>
        <v xml:space="preserve">-  _ </v>
      </c>
      <c r="Z714" s="135" t="str">
        <f t="shared" si="47"/>
        <v xml:space="preserve">   </v>
      </c>
      <c r="AA714" s="135" t="str">
        <f>IFERROR(VLOOKUP(Y714,TD!$K$46:$L$64,2,0)," ")</f>
        <v xml:space="preserve"> </v>
      </c>
      <c r="AB714" s="55"/>
      <c r="AC714" s="136"/>
    </row>
    <row r="715" spans="2:29" s="28" customFormat="1" ht="15" x14ac:dyDescent="0.2">
      <c r="B715" s="79"/>
      <c r="C715" s="51"/>
      <c r="D715" s="133"/>
      <c r="E715" s="52"/>
      <c r="F715" s="133"/>
      <c r="G715" s="133"/>
      <c r="H715" s="53"/>
      <c r="I715" s="141"/>
      <c r="J715" s="134"/>
      <c r="K715" s="54"/>
      <c r="L715" s="55"/>
      <c r="M715" s="133"/>
      <c r="N715" s="55"/>
      <c r="O715" s="52"/>
      <c r="P715" s="135" t="str">
        <f>IFERROR(VLOOKUP(C715,TD!$B$32:$F$36,2,0)," ")</f>
        <v xml:space="preserve"> </v>
      </c>
      <c r="Q715" s="135" t="str">
        <f>IFERROR(VLOOKUP(C715,TD!$B$32:$F$36,3,0)," ")</f>
        <v xml:space="preserve"> </v>
      </c>
      <c r="R715" s="135" t="str">
        <f>IFERROR(VLOOKUP(C715,TD!$B$32:$F$36,4,0)," ")</f>
        <v xml:space="preserve"> </v>
      </c>
      <c r="S715" s="52"/>
      <c r="T715" s="135" t="str">
        <f>IFERROR(VLOOKUP(S715,TD!$J$33:$K$43,2,0)," ")</f>
        <v xml:space="preserve"> </v>
      </c>
      <c r="U715" s="137" t="str">
        <f t="shared" si="44"/>
        <v xml:space="preserve">- </v>
      </c>
      <c r="V715" s="52"/>
      <c r="W715" s="135" t="str">
        <f>IFERROR(VLOOKUP(V715,TD!$N$33:$O$45,2,0)," ")</f>
        <v xml:space="preserve"> </v>
      </c>
      <c r="X715" s="137" t="str">
        <f t="shared" si="45"/>
        <v xml:space="preserve">_ </v>
      </c>
      <c r="Y715" s="137" t="str">
        <f t="shared" si="46"/>
        <v xml:space="preserve">-  _ </v>
      </c>
      <c r="Z715" s="135" t="str">
        <f t="shared" si="47"/>
        <v xml:space="preserve">   </v>
      </c>
      <c r="AA715" s="135" t="str">
        <f>IFERROR(VLOOKUP(Y715,TD!$K$46:$L$64,2,0)," ")</f>
        <v xml:space="preserve"> </v>
      </c>
      <c r="AB715" s="55"/>
      <c r="AC715" s="136"/>
    </row>
    <row r="716" spans="2:29" s="28" customFormat="1" ht="15" x14ac:dyDescent="0.2">
      <c r="B716" s="79"/>
      <c r="C716" s="51"/>
      <c r="D716" s="133"/>
      <c r="E716" s="52"/>
      <c r="F716" s="133"/>
      <c r="G716" s="133"/>
      <c r="H716" s="53"/>
      <c r="I716" s="141"/>
      <c r="J716" s="134"/>
      <c r="K716" s="54"/>
      <c r="L716" s="55"/>
      <c r="M716" s="133"/>
      <c r="N716" s="55"/>
      <c r="O716" s="52"/>
      <c r="P716" s="135" t="str">
        <f>IFERROR(VLOOKUP(C716,TD!$B$32:$F$36,2,0)," ")</f>
        <v xml:space="preserve"> </v>
      </c>
      <c r="Q716" s="135" t="str">
        <f>IFERROR(VLOOKUP(C716,TD!$B$32:$F$36,3,0)," ")</f>
        <v xml:space="preserve"> </v>
      </c>
      <c r="R716" s="135" t="str">
        <f>IFERROR(VLOOKUP(C716,TD!$B$32:$F$36,4,0)," ")</f>
        <v xml:space="preserve"> </v>
      </c>
      <c r="S716" s="52"/>
      <c r="T716" s="135" t="str">
        <f>IFERROR(VLOOKUP(S716,TD!$J$33:$K$43,2,0)," ")</f>
        <v xml:space="preserve"> </v>
      </c>
      <c r="U716" s="137" t="str">
        <f t="shared" si="44"/>
        <v xml:space="preserve">- </v>
      </c>
      <c r="V716" s="52"/>
      <c r="W716" s="135" t="str">
        <f>IFERROR(VLOOKUP(V716,TD!$N$33:$O$45,2,0)," ")</f>
        <v xml:space="preserve"> </v>
      </c>
      <c r="X716" s="137" t="str">
        <f t="shared" si="45"/>
        <v xml:space="preserve">_ </v>
      </c>
      <c r="Y716" s="137" t="str">
        <f t="shared" si="46"/>
        <v xml:space="preserve">-  _ </v>
      </c>
      <c r="Z716" s="135" t="str">
        <f t="shared" si="47"/>
        <v xml:space="preserve">   </v>
      </c>
      <c r="AA716" s="135" t="str">
        <f>IFERROR(VLOOKUP(Y716,TD!$K$46:$L$64,2,0)," ")</f>
        <v xml:space="preserve"> </v>
      </c>
      <c r="AB716" s="55"/>
      <c r="AC716" s="136"/>
    </row>
    <row r="717" spans="2:29" s="28" customFormat="1" ht="15" x14ac:dyDescent="0.2">
      <c r="B717" s="79"/>
      <c r="C717" s="51"/>
      <c r="D717" s="133"/>
      <c r="E717" s="52"/>
      <c r="F717" s="133"/>
      <c r="G717" s="133"/>
      <c r="H717" s="53"/>
      <c r="I717" s="141"/>
      <c r="J717" s="134"/>
      <c r="K717" s="54"/>
      <c r="L717" s="55"/>
      <c r="M717" s="133"/>
      <c r="N717" s="55"/>
      <c r="O717" s="52"/>
      <c r="P717" s="135" t="str">
        <f>IFERROR(VLOOKUP(C717,TD!$B$32:$F$36,2,0)," ")</f>
        <v xml:space="preserve"> </v>
      </c>
      <c r="Q717" s="135" t="str">
        <f>IFERROR(VLOOKUP(C717,TD!$B$32:$F$36,3,0)," ")</f>
        <v xml:space="preserve"> </v>
      </c>
      <c r="R717" s="135" t="str">
        <f>IFERROR(VLOOKUP(C717,TD!$B$32:$F$36,4,0)," ")</f>
        <v xml:space="preserve"> </v>
      </c>
      <c r="S717" s="52"/>
      <c r="T717" s="135" t="str">
        <f>IFERROR(VLOOKUP(S717,TD!$J$33:$K$43,2,0)," ")</f>
        <v xml:space="preserve"> </v>
      </c>
      <c r="U717" s="137" t="str">
        <f t="shared" si="44"/>
        <v xml:space="preserve">- </v>
      </c>
      <c r="V717" s="52"/>
      <c r="W717" s="135" t="str">
        <f>IFERROR(VLOOKUP(V717,TD!$N$33:$O$45,2,0)," ")</f>
        <v xml:space="preserve"> </v>
      </c>
      <c r="X717" s="137" t="str">
        <f t="shared" si="45"/>
        <v xml:space="preserve">_ </v>
      </c>
      <c r="Y717" s="137" t="str">
        <f t="shared" si="46"/>
        <v xml:space="preserve">-  _ </v>
      </c>
      <c r="Z717" s="135" t="str">
        <f t="shared" si="47"/>
        <v xml:space="preserve">   </v>
      </c>
      <c r="AA717" s="135" t="str">
        <f>IFERROR(VLOOKUP(Y717,TD!$K$46:$L$64,2,0)," ")</f>
        <v xml:space="preserve"> </v>
      </c>
      <c r="AB717" s="55"/>
      <c r="AC717" s="136"/>
    </row>
    <row r="718" spans="2:29" s="28" customFormat="1" ht="15" x14ac:dyDescent="0.2">
      <c r="B718" s="79"/>
      <c r="C718" s="51"/>
      <c r="D718" s="133"/>
      <c r="E718" s="52"/>
      <c r="F718" s="133"/>
      <c r="G718" s="133"/>
      <c r="H718" s="53"/>
      <c r="I718" s="141"/>
      <c r="J718" s="134"/>
      <c r="K718" s="54"/>
      <c r="L718" s="55"/>
      <c r="M718" s="133"/>
      <c r="N718" s="55"/>
      <c r="O718" s="52"/>
      <c r="P718" s="135" t="str">
        <f>IFERROR(VLOOKUP(C718,TD!$B$32:$F$36,2,0)," ")</f>
        <v xml:space="preserve"> </v>
      </c>
      <c r="Q718" s="135" t="str">
        <f>IFERROR(VLOOKUP(C718,TD!$B$32:$F$36,3,0)," ")</f>
        <v xml:space="preserve"> </v>
      </c>
      <c r="R718" s="135" t="str">
        <f>IFERROR(VLOOKUP(C718,TD!$B$32:$F$36,4,0)," ")</f>
        <v xml:space="preserve"> </v>
      </c>
      <c r="S718" s="52"/>
      <c r="T718" s="135" t="str">
        <f>IFERROR(VLOOKUP(S718,TD!$J$33:$K$43,2,0)," ")</f>
        <v xml:space="preserve"> </v>
      </c>
      <c r="U718" s="137" t="str">
        <f t="shared" si="44"/>
        <v xml:space="preserve">- </v>
      </c>
      <c r="V718" s="52"/>
      <c r="W718" s="135" t="str">
        <f>IFERROR(VLOOKUP(V718,TD!$N$33:$O$45,2,0)," ")</f>
        <v xml:space="preserve"> </v>
      </c>
      <c r="X718" s="137" t="str">
        <f t="shared" si="45"/>
        <v xml:space="preserve">_ </v>
      </c>
      <c r="Y718" s="137" t="str">
        <f t="shared" si="46"/>
        <v xml:space="preserve">-  _ </v>
      </c>
      <c r="Z718" s="135" t="str">
        <f t="shared" si="47"/>
        <v xml:space="preserve">   </v>
      </c>
      <c r="AA718" s="135" t="str">
        <f>IFERROR(VLOOKUP(Y718,TD!$K$46:$L$64,2,0)," ")</f>
        <v xml:space="preserve"> </v>
      </c>
      <c r="AB718" s="55"/>
      <c r="AC718" s="136"/>
    </row>
    <row r="719" spans="2:29" s="28" customFormat="1" ht="15" x14ac:dyDescent="0.2">
      <c r="B719" s="79"/>
      <c r="C719" s="51"/>
      <c r="D719" s="133"/>
      <c r="E719" s="52"/>
      <c r="F719" s="133"/>
      <c r="G719" s="133"/>
      <c r="H719" s="53"/>
      <c r="I719" s="141"/>
      <c r="J719" s="134"/>
      <c r="K719" s="54"/>
      <c r="L719" s="55"/>
      <c r="M719" s="133"/>
      <c r="N719" s="55"/>
      <c r="O719" s="52"/>
      <c r="P719" s="135" t="str">
        <f>IFERROR(VLOOKUP(C719,TD!$B$32:$F$36,2,0)," ")</f>
        <v xml:space="preserve"> </v>
      </c>
      <c r="Q719" s="135" t="str">
        <f>IFERROR(VLOOKUP(C719,TD!$B$32:$F$36,3,0)," ")</f>
        <v xml:space="preserve"> </v>
      </c>
      <c r="R719" s="135" t="str">
        <f>IFERROR(VLOOKUP(C719,TD!$B$32:$F$36,4,0)," ")</f>
        <v xml:space="preserve"> </v>
      </c>
      <c r="S719" s="52"/>
      <c r="T719" s="135" t="str">
        <f>IFERROR(VLOOKUP(S719,TD!$J$33:$K$43,2,0)," ")</f>
        <v xml:space="preserve"> </v>
      </c>
      <c r="U719" s="137" t="str">
        <f t="shared" si="44"/>
        <v xml:space="preserve">- </v>
      </c>
      <c r="V719" s="52"/>
      <c r="W719" s="135" t="str">
        <f>IFERROR(VLOOKUP(V719,TD!$N$33:$O$45,2,0)," ")</f>
        <v xml:space="preserve"> </v>
      </c>
      <c r="X719" s="137" t="str">
        <f t="shared" si="45"/>
        <v xml:space="preserve">_ </v>
      </c>
      <c r="Y719" s="137" t="str">
        <f t="shared" si="46"/>
        <v xml:space="preserve">-  _ </v>
      </c>
      <c r="Z719" s="135" t="str">
        <f t="shared" si="47"/>
        <v xml:space="preserve">   </v>
      </c>
      <c r="AA719" s="135" t="str">
        <f>IFERROR(VLOOKUP(Y719,TD!$K$46:$L$64,2,0)," ")</f>
        <v xml:space="preserve"> </v>
      </c>
      <c r="AB719" s="55"/>
      <c r="AC719" s="136"/>
    </row>
    <row r="720" spans="2:29" s="28" customFormat="1" ht="15" x14ac:dyDescent="0.2">
      <c r="B720" s="79"/>
      <c r="C720" s="51"/>
      <c r="D720" s="133"/>
      <c r="E720" s="52"/>
      <c r="F720" s="133"/>
      <c r="G720" s="133"/>
      <c r="H720" s="53"/>
      <c r="I720" s="141"/>
      <c r="J720" s="134"/>
      <c r="K720" s="54"/>
      <c r="L720" s="55"/>
      <c r="M720" s="133"/>
      <c r="N720" s="55"/>
      <c r="O720" s="52"/>
      <c r="P720" s="135" t="str">
        <f>IFERROR(VLOOKUP(C720,TD!$B$32:$F$36,2,0)," ")</f>
        <v xml:space="preserve"> </v>
      </c>
      <c r="Q720" s="135" t="str">
        <f>IFERROR(VLOOKUP(C720,TD!$B$32:$F$36,3,0)," ")</f>
        <v xml:space="preserve"> </v>
      </c>
      <c r="R720" s="135" t="str">
        <f>IFERROR(VLOOKUP(C720,TD!$B$32:$F$36,4,0)," ")</f>
        <v xml:space="preserve"> </v>
      </c>
      <c r="S720" s="52"/>
      <c r="T720" s="135" t="str">
        <f>IFERROR(VLOOKUP(S720,TD!$J$33:$K$43,2,0)," ")</f>
        <v xml:space="preserve"> </v>
      </c>
      <c r="U720" s="137" t="str">
        <f t="shared" si="44"/>
        <v xml:space="preserve">- </v>
      </c>
      <c r="V720" s="52"/>
      <c r="W720" s="135" t="str">
        <f>IFERROR(VLOOKUP(V720,TD!$N$33:$O$45,2,0)," ")</f>
        <v xml:space="preserve"> </v>
      </c>
      <c r="X720" s="137" t="str">
        <f t="shared" si="45"/>
        <v xml:space="preserve">_ </v>
      </c>
      <c r="Y720" s="137" t="str">
        <f t="shared" si="46"/>
        <v xml:space="preserve">-  _ </v>
      </c>
      <c r="Z720" s="135" t="str">
        <f t="shared" si="47"/>
        <v xml:space="preserve">   </v>
      </c>
      <c r="AA720" s="135" t="str">
        <f>IFERROR(VLOOKUP(Y720,TD!$K$46:$L$64,2,0)," ")</f>
        <v xml:space="preserve"> </v>
      </c>
      <c r="AB720" s="55"/>
      <c r="AC720" s="136"/>
    </row>
    <row r="721" spans="2:29" s="28" customFormat="1" ht="15" x14ac:dyDescent="0.2">
      <c r="B721" s="79"/>
      <c r="C721" s="51"/>
      <c r="D721" s="133"/>
      <c r="E721" s="52"/>
      <c r="F721" s="133"/>
      <c r="G721" s="133"/>
      <c r="H721" s="53"/>
      <c r="I721" s="141"/>
      <c r="J721" s="134"/>
      <c r="K721" s="54"/>
      <c r="L721" s="55"/>
      <c r="M721" s="133"/>
      <c r="N721" s="55"/>
      <c r="O721" s="52"/>
      <c r="P721" s="135" t="str">
        <f>IFERROR(VLOOKUP(C721,TD!$B$32:$F$36,2,0)," ")</f>
        <v xml:space="preserve"> </v>
      </c>
      <c r="Q721" s="135" t="str">
        <f>IFERROR(VLOOKUP(C721,TD!$B$32:$F$36,3,0)," ")</f>
        <v xml:space="preserve"> </v>
      </c>
      <c r="R721" s="135" t="str">
        <f>IFERROR(VLOOKUP(C721,TD!$B$32:$F$36,4,0)," ")</f>
        <v xml:space="preserve"> </v>
      </c>
      <c r="S721" s="52"/>
      <c r="T721" s="135" t="str">
        <f>IFERROR(VLOOKUP(S721,TD!$J$33:$K$43,2,0)," ")</f>
        <v xml:space="preserve"> </v>
      </c>
      <c r="U721" s="137" t="str">
        <f t="shared" si="44"/>
        <v xml:space="preserve">- </v>
      </c>
      <c r="V721" s="52"/>
      <c r="W721" s="135" t="str">
        <f>IFERROR(VLOOKUP(V721,TD!$N$33:$O$45,2,0)," ")</f>
        <v xml:space="preserve"> </v>
      </c>
      <c r="X721" s="137" t="str">
        <f t="shared" si="45"/>
        <v xml:space="preserve">_ </v>
      </c>
      <c r="Y721" s="137" t="str">
        <f t="shared" si="46"/>
        <v xml:space="preserve">-  _ </v>
      </c>
      <c r="Z721" s="135" t="str">
        <f t="shared" si="47"/>
        <v xml:space="preserve">   </v>
      </c>
      <c r="AA721" s="135" t="str">
        <f>IFERROR(VLOOKUP(Y721,TD!$K$46:$L$64,2,0)," ")</f>
        <v xml:space="preserve"> </v>
      </c>
      <c r="AB721" s="55"/>
      <c r="AC721" s="136"/>
    </row>
    <row r="722" spans="2:29" s="28" customFormat="1" ht="15" x14ac:dyDescent="0.2">
      <c r="B722" s="79"/>
      <c r="C722" s="51"/>
      <c r="D722" s="133"/>
      <c r="E722" s="52"/>
      <c r="F722" s="133"/>
      <c r="G722" s="133"/>
      <c r="H722" s="53"/>
      <c r="I722" s="141"/>
      <c r="J722" s="134"/>
      <c r="K722" s="54"/>
      <c r="L722" s="55"/>
      <c r="M722" s="133"/>
      <c r="N722" s="55"/>
      <c r="O722" s="52"/>
      <c r="P722" s="135" t="str">
        <f>IFERROR(VLOOKUP(C722,TD!$B$32:$F$36,2,0)," ")</f>
        <v xml:space="preserve"> </v>
      </c>
      <c r="Q722" s="135" t="str">
        <f>IFERROR(VLOOKUP(C722,TD!$B$32:$F$36,3,0)," ")</f>
        <v xml:space="preserve"> </v>
      </c>
      <c r="R722" s="135" t="str">
        <f>IFERROR(VLOOKUP(C722,TD!$B$32:$F$36,4,0)," ")</f>
        <v xml:space="preserve"> </v>
      </c>
      <c r="S722" s="52"/>
      <c r="T722" s="135" t="str">
        <f>IFERROR(VLOOKUP(S722,TD!$J$33:$K$43,2,0)," ")</f>
        <v xml:space="preserve"> </v>
      </c>
      <c r="U722" s="137" t="str">
        <f t="shared" si="44"/>
        <v xml:space="preserve">- </v>
      </c>
      <c r="V722" s="52"/>
      <c r="W722" s="135" t="str">
        <f>IFERROR(VLOOKUP(V722,TD!$N$33:$O$45,2,0)," ")</f>
        <v xml:space="preserve"> </v>
      </c>
      <c r="X722" s="137" t="str">
        <f t="shared" si="45"/>
        <v xml:space="preserve">_ </v>
      </c>
      <c r="Y722" s="137" t="str">
        <f t="shared" si="46"/>
        <v xml:space="preserve">-  _ </v>
      </c>
      <c r="Z722" s="135" t="str">
        <f t="shared" si="47"/>
        <v xml:space="preserve">   </v>
      </c>
      <c r="AA722" s="135" t="str">
        <f>IFERROR(VLOOKUP(Y722,TD!$K$46:$L$64,2,0)," ")</f>
        <v xml:space="preserve"> </v>
      </c>
      <c r="AB722" s="55"/>
      <c r="AC722" s="136"/>
    </row>
    <row r="723" spans="2:29" s="28" customFormat="1" ht="15" x14ac:dyDescent="0.2">
      <c r="B723" s="79"/>
      <c r="C723" s="51"/>
      <c r="D723" s="133"/>
      <c r="E723" s="52"/>
      <c r="F723" s="133"/>
      <c r="G723" s="133"/>
      <c r="H723" s="53"/>
      <c r="I723" s="141"/>
      <c r="J723" s="134"/>
      <c r="K723" s="54"/>
      <c r="L723" s="55"/>
      <c r="M723" s="133"/>
      <c r="N723" s="55"/>
      <c r="O723" s="52"/>
      <c r="P723" s="135" t="str">
        <f>IFERROR(VLOOKUP(C723,TD!$B$32:$F$36,2,0)," ")</f>
        <v xml:space="preserve"> </v>
      </c>
      <c r="Q723" s="135" t="str">
        <f>IFERROR(VLOOKUP(C723,TD!$B$32:$F$36,3,0)," ")</f>
        <v xml:space="preserve"> </v>
      </c>
      <c r="R723" s="135" t="str">
        <f>IFERROR(VLOOKUP(C723,TD!$B$32:$F$36,4,0)," ")</f>
        <v xml:space="preserve"> </v>
      </c>
      <c r="S723" s="52"/>
      <c r="T723" s="135" t="str">
        <f>IFERROR(VLOOKUP(S723,TD!$J$33:$K$43,2,0)," ")</f>
        <v xml:space="preserve"> </v>
      </c>
      <c r="U723" s="137" t="str">
        <f t="shared" si="44"/>
        <v xml:space="preserve">- </v>
      </c>
      <c r="V723" s="52"/>
      <c r="W723" s="135" t="str">
        <f>IFERROR(VLOOKUP(V723,TD!$N$33:$O$45,2,0)," ")</f>
        <v xml:space="preserve"> </v>
      </c>
      <c r="X723" s="137" t="str">
        <f t="shared" si="45"/>
        <v xml:space="preserve">_ </v>
      </c>
      <c r="Y723" s="137" t="str">
        <f t="shared" si="46"/>
        <v xml:space="preserve">-  _ </v>
      </c>
      <c r="Z723" s="135" t="str">
        <f t="shared" si="47"/>
        <v xml:space="preserve">   </v>
      </c>
      <c r="AA723" s="135" t="str">
        <f>IFERROR(VLOOKUP(Y723,TD!$K$46:$L$64,2,0)," ")</f>
        <v xml:space="preserve"> </v>
      </c>
      <c r="AB723" s="55"/>
      <c r="AC723" s="136"/>
    </row>
    <row r="724" spans="2:29" s="28" customFormat="1" ht="15" x14ac:dyDescent="0.2">
      <c r="B724" s="79"/>
      <c r="C724" s="51"/>
      <c r="D724" s="133"/>
      <c r="E724" s="52"/>
      <c r="F724" s="133"/>
      <c r="G724" s="133"/>
      <c r="H724" s="53"/>
      <c r="I724" s="141"/>
      <c r="J724" s="134"/>
      <c r="K724" s="54"/>
      <c r="L724" s="55"/>
      <c r="M724" s="133"/>
      <c r="N724" s="55"/>
      <c r="O724" s="52"/>
      <c r="P724" s="135" t="str">
        <f>IFERROR(VLOOKUP(C724,TD!$B$32:$F$36,2,0)," ")</f>
        <v xml:space="preserve"> </v>
      </c>
      <c r="Q724" s="135" t="str">
        <f>IFERROR(VLOOKUP(C724,TD!$B$32:$F$36,3,0)," ")</f>
        <v xml:space="preserve"> </v>
      </c>
      <c r="R724" s="135" t="str">
        <f>IFERROR(VLOOKUP(C724,TD!$B$32:$F$36,4,0)," ")</f>
        <v xml:space="preserve"> </v>
      </c>
      <c r="S724" s="52"/>
      <c r="T724" s="135" t="str">
        <f>IFERROR(VLOOKUP(S724,TD!$J$33:$K$43,2,0)," ")</f>
        <v xml:space="preserve"> </v>
      </c>
      <c r="U724" s="137" t="str">
        <f t="shared" si="44"/>
        <v xml:space="preserve">- </v>
      </c>
      <c r="V724" s="52"/>
      <c r="W724" s="135" t="str">
        <f>IFERROR(VLOOKUP(V724,TD!$N$33:$O$45,2,0)," ")</f>
        <v xml:space="preserve"> </v>
      </c>
      <c r="X724" s="137" t="str">
        <f t="shared" si="45"/>
        <v xml:space="preserve">_ </v>
      </c>
      <c r="Y724" s="137" t="str">
        <f t="shared" si="46"/>
        <v xml:space="preserve">-  _ </v>
      </c>
      <c r="Z724" s="135" t="str">
        <f t="shared" si="47"/>
        <v xml:space="preserve">   </v>
      </c>
      <c r="AA724" s="135" t="str">
        <f>IFERROR(VLOOKUP(Y724,TD!$K$46:$L$64,2,0)," ")</f>
        <v xml:space="preserve"> </v>
      </c>
      <c r="AB724" s="55"/>
      <c r="AC724" s="136"/>
    </row>
    <row r="725" spans="2:29" s="28" customFormat="1" ht="15" x14ac:dyDescent="0.2">
      <c r="B725" s="79"/>
      <c r="C725" s="51"/>
      <c r="D725" s="133"/>
      <c r="E725" s="52"/>
      <c r="F725" s="133"/>
      <c r="G725" s="133"/>
      <c r="H725" s="53"/>
      <c r="I725" s="141"/>
      <c r="J725" s="134"/>
      <c r="K725" s="54"/>
      <c r="L725" s="55"/>
      <c r="M725" s="133"/>
      <c r="N725" s="55"/>
      <c r="O725" s="52"/>
      <c r="P725" s="135" t="str">
        <f>IFERROR(VLOOKUP(C725,TD!$B$32:$F$36,2,0)," ")</f>
        <v xml:space="preserve"> </v>
      </c>
      <c r="Q725" s="135" t="str">
        <f>IFERROR(VLOOKUP(C725,TD!$B$32:$F$36,3,0)," ")</f>
        <v xml:space="preserve"> </v>
      </c>
      <c r="R725" s="135" t="str">
        <f>IFERROR(VLOOKUP(C725,TD!$B$32:$F$36,4,0)," ")</f>
        <v xml:space="preserve"> </v>
      </c>
      <c r="S725" s="52"/>
      <c r="T725" s="135" t="str">
        <f>IFERROR(VLOOKUP(S725,TD!$J$33:$K$43,2,0)," ")</f>
        <v xml:space="preserve"> </v>
      </c>
      <c r="U725" s="137" t="str">
        <f t="shared" si="44"/>
        <v xml:space="preserve">- </v>
      </c>
      <c r="V725" s="52"/>
      <c r="W725" s="135" t="str">
        <f>IFERROR(VLOOKUP(V725,TD!$N$33:$O$45,2,0)," ")</f>
        <v xml:space="preserve"> </v>
      </c>
      <c r="X725" s="137" t="str">
        <f t="shared" si="45"/>
        <v xml:space="preserve">_ </v>
      </c>
      <c r="Y725" s="137" t="str">
        <f t="shared" si="46"/>
        <v xml:space="preserve">-  _ </v>
      </c>
      <c r="Z725" s="135" t="str">
        <f t="shared" si="47"/>
        <v xml:space="preserve">   </v>
      </c>
      <c r="AA725" s="135" t="str">
        <f>IFERROR(VLOOKUP(Y725,TD!$K$46:$L$64,2,0)," ")</f>
        <v xml:space="preserve"> </v>
      </c>
      <c r="AB725" s="55"/>
      <c r="AC725" s="136"/>
    </row>
    <row r="726" spans="2:29" s="28" customFormat="1" ht="15" x14ac:dyDescent="0.2">
      <c r="B726" s="79"/>
      <c r="C726" s="51"/>
      <c r="D726" s="133"/>
      <c r="E726" s="52"/>
      <c r="F726" s="133"/>
      <c r="G726" s="133"/>
      <c r="H726" s="53"/>
      <c r="I726" s="141"/>
      <c r="J726" s="134"/>
      <c r="K726" s="54"/>
      <c r="L726" s="55"/>
      <c r="M726" s="133"/>
      <c r="N726" s="55"/>
      <c r="O726" s="52"/>
      <c r="P726" s="135" t="str">
        <f>IFERROR(VLOOKUP(C726,TD!$B$32:$F$36,2,0)," ")</f>
        <v xml:space="preserve"> </v>
      </c>
      <c r="Q726" s="135" t="str">
        <f>IFERROR(VLOOKUP(C726,TD!$B$32:$F$36,3,0)," ")</f>
        <v xml:space="preserve"> </v>
      </c>
      <c r="R726" s="135" t="str">
        <f>IFERROR(VLOOKUP(C726,TD!$B$32:$F$36,4,0)," ")</f>
        <v xml:space="preserve"> </v>
      </c>
      <c r="S726" s="52"/>
      <c r="T726" s="135" t="str">
        <f>IFERROR(VLOOKUP(S726,TD!$J$33:$K$43,2,0)," ")</f>
        <v xml:space="preserve"> </v>
      </c>
      <c r="U726" s="137" t="str">
        <f t="shared" si="44"/>
        <v xml:space="preserve">- </v>
      </c>
      <c r="V726" s="52"/>
      <c r="W726" s="135" t="str">
        <f>IFERROR(VLOOKUP(V726,TD!$N$33:$O$45,2,0)," ")</f>
        <v xml:space="preserve"> </v>
      </c>
      <c r="X726" s="137" t="str">
        <f t="shared" si="45"/>
        <v xml:space="preserve">_ </v>
      </c>
      <c r="Y726" s="137" t="str">
        <f t="shared" si="46"/>
        <v xml:space="preserve">-  _ </v>
      </c>
      <c r="Z726" s="135" t="str">
        <f t="shared" si="47"/>
        <v xml:space="preserve">   </v>
      </c>
      <c r="AA726" s="135" t="str">
        <f>IFERROR(VLOOKUP(Y726,TD!$K$46:$L$64,2,0)," ")</f>
        <v xml:space="preserve"> </v>
      </c>
      <c r="AB726" s="55"/>
      <c r="AC726" s="136"/>
    </row>
    <row r="727" spans="2:29" s="28" customFormat="1" ht="15" x14ac:dyDescent="0.2">
      <c r="B727" s="79"/>
      <c r="C727" s="51"/>
      <c r="D727" s="133"/>
      <c r="E727" s="52"/>
      <c r="F727" s="133"/>
      <c r="G727" s="133"/>
      <c r="H727" s="53"/>
      <c r="I727" s="141"/>
      <c r="J727" s="134"/>
      <c r="K727" s="54"/>
      <c r="L727" s="55"/>
      <c r="M727" s="133"/>
      <c r="N727" s="55"/>
      <c r="O727" s="52"/>
      <c r="P727" s="135" t="str">
        <f>IFERROR(VLOOKUP(C727,TD!$B$32:$F$36,2,0)," ")</f>
        <v xml:space="preserve"> </v>
      </c>
      <c r="Q727" s="135" t="str">
        <f>IFERROR(VLOOKUP(C727,TD!$B$32:$F$36,3,0)," ")</f>
        <v xml:space="preserve"> </v>
      </c>
      <c r="R727" s="135" t="str">
        <f>IFERROR(VLOOKUP(C727,TD!$B$32:$F$36,4,0)," ")</f>
        <v xml:space="preserve"> </v>
      </c>
      <c r="S727" s="52"/>
      <c r="T727" s="135" t="str">
        <f>IFERROR(VLOOKUP(S727,TD!$J$33:$K$43,2,0)," ")</f>
        <v xml:space="preserve"> </v>
      </c>
      <c r="U727" s="137" t="str">
        <f t="shared" si="44"/>
        <v xml:space="preserve">- </v>
      </c>
      <c r="V727" s="52"/>
      <c r="W727" s="135" t="str">
        <f>IFERROR(VLOOKUP(V727,TD!$N$33:$O$45,2,0)," ")</f>
        <v xml:space="preserve"> </v>
      </c>
      <c r="X727" s="137" t="str">
        <f t="shared" si="45"/>
        <v xml:space="preserve">_ </v>
      </c>
      <c r="Y727" s="137" t="str">
        <f t="shared" si="46"/>
        <v xml:space="preserve">-  _ </v>
      </c>
      <c r="Z727" s="135" t="str">
        <f t="shared" si="47"/>
        <v xml:space="preserve">   </v>
      </c>
      <c r="AA727" s="135" t="str">
        <f>IFERROR(VLOOKUP(Y727,TD!$K$46:$L$64,2,0)," ")</f>
        <v xml:space="preserve"> </v>
      </c>
      <c r="AB727" s="55"/>
      <c r="AC727" s="136"/>
    </row>
    <row r="728" spans="2:29" s="28" customFormat="1" ht="15" x14ac:dyDescent="0.2">
      <c r="B728" s="79"/>
      <c r="C728" s="51"/>
      <c r="D728" s="133"/>
      <c r="E728" s="52"/>
      <c r="F728" s="133"/>
      <c r="G728" s="133"/>
      <c r="H728" s="53"/>
      <c r="I728" s="141"/>
      <c r="J728" s="134"/>
      <c r="K728" s="54"/>
      <c r="L728" s="55"/>
      <c r="M728" s="133"/>
      <c r="N728" s="55"/>
      <c r="O728" s="52"/>
      <c r="P728" s="135" t="str">
        <f>IFERROR(VLOOKUP(C728,TD!$B$32:$F$36,2,0)," ")</f>
        <v xml:space="preserve"> </v>
      </c>
      <c r="Q728" s="135" t="str">
        <f>IFERROR(VLOOKUP(C728,TD!$B$32:$F$36,3,0)," ")</f>
        <v xml:space="preserve"> </v>
      </c>
      <c r="R728" s="135" t="str">
        <f>IFERROR(VLOOKUP(C728,TD!$B$32:$F$36,4,0)," ")</f>
        <v xml:space="preserve"> </v>
      </c>
      <c r="S728" s="52"/>
      <c r="T728" s="135" t="str">
        <f>IFERROR(VLOOKUP(S728,TD!$J$33:$K$43,2,0)," ")</f>
        <v xml:space="preserve"> </v>
      </c>
      <c r="U728" s="137" t="str">
        <f t="shared" si="44"/>
        <v xml:space="preserve">- </v>
      </c>
      <c r="V728" s="52"/>
      <c r="W728" s="135" t="str">
        <f>IFERROR(VLOOKUP(V728,TD!$N$33:$O$45,2,0)," ")</f>
        <v xml:space="preserve"> </v>
      </c>
      <c r="X728" s="137" t="str">
        <f t="shared" si="45"/>
        <v xml:space="preserve">_ </v>
      </c>
      <c r="Y728" s="137" t="str">
        <f t="shared" si="46"/>
        <v xml:space="preserve">-  _ </v>
      </c>
      <c r="Z728" s="135" t="str">
        <f t="shared" si="47"/>
        <v xml:space="preserve">   </v>
      </c>
      <c r="AA728" s="135" t="str">
        <f>IFERROR(VLOOKUP(Y728,TD!$K$46:$L$64,2,0)," ")</f>
        <v xml:space="preserve"> </v>
      </c>
      <c r="AB728" s="55"/>
      <c r="AC728" s="136"/>
    </row>
    <row r="729" spans="2:29" s="28" customFormat="1" ht="15" x14ac:dyDescent="0.2">
      <c r="B729" s="79"/>
      <c r="C729" s="51"/>
      <c r="D729" s="133"/>
      <c r="E729" s="52"/>
      <c r="F729" s="133"/>
      <c r="G729" s="133"/>
      <c r="H729" s="53"/>
      <c r="I729" s="141"/>
      <c r="J729" s="134"/>
      <c r="K729" s="54"/>
      <c r="L729" s="55"/>
      <c r="M729" s="133"/>
      <c r="N729" s="55"/>
      <c r="O729" s="52"/>
      <c r="P729" s="135" t="str">
        <f>IFERROR(VLOOKUP(C729,TD!$B$32:$F$36,2,0)," ")</f>
        <v xml:space="preserve"> </v>
      </c>
      <c r="Q729" s="135" t="str">
        <f>IFERROR(VLOOKUP(C729,TD!$B$32:$F$36,3,0)," ")</f>
        <v xml:space="preserve"> </v>
      </c>
      <c r="R729" s="135" t="str">
        <f>IFERROR(VLOOKUP(C729,TD!$B$32:$F$36,4,0)," ")</f>
        <v xml:space="preserve"> </v>
      </c>
      <c r="S729" s="52"/>
      <c r="T729" s="135" t="str">
        <f>IFERROR(VLOOKUP(S729,TD!$J$33:$K$43,2,0)," ")</f>
        <v xml:space="preserve"> </v>
      </c>
      <c r="U729" s="137" t="str">
        <f t="shared" si="44"/>
        <v xml:space="preserve">- </v>
      </c>
      <c r="V729" s="52"/>
      <c r="W729" s="135" t="str">
        <f>IFERROR(VLOOKUP(V729,TD!$N$33:$O$45,2,0)," ")</f>
        <v xml:space="preserve"> </v>
      </c>
      <c r="X729" s="137" t="str">
        <f t="shared" si="45"/>
        <v xml:space="preserve">_ </v>
      </c>
      <c r="Y729" s="137" t="str">
        <f t="shared" si="46"/>
        <v xml:space="preserve">-  _ </v>
      </c>
      <c r="Z729" s="135" t="str">
        <f t="shared" si="47"/>
        <v xml:space="preserve">   </v>
      </c>
      <c r="AA729" s="135" t="str">
        <f>IFERROR(VLOOKUP(Y729,TD!$K$46:$L$64,2,0)," ")</f>
        <v xml:space="preserve"> </v>
      </c>
      <c r="AB729" s="55"/>
      <c r="AC729" s="136"/>
    </row>
    <row r="730" spans="2:29" s="28" customFormat="1" ht="15" x14ac:dyDescent="0.2">
      <c r="B730" s="79"/>
      <c r="C730" s="51"/>
      <c r="D730" s="133"/>
      <c r="E730" s="52"/>
      <c r="F730" s="133"/>
      <c r="G730" s="133"/>
      <c r="H730" s="53"/>
      <c r="I730" s="141"/>
      <c r="J730" s="134"/>
      <c r="K730" s="54"/>
      <c r="L730" s="55"/>
      <c r="M730" s="133"/>
      <c r="N730" s="55"/>
      <c r="O730" s="52"/>
      <c r="P730" s="135" t="str">
        <f>IFERROR(VLOOKUP(C730,TD!$B$32:$F$36,2,0)," ")</f>
        <v xml:space="preserve"> </v>
      </c>
      <c r="Q730" s="135" t="str">
        <f>IFERROR(VLOOKUP(C730,TD!$B$32:$F$36,3,0)," ")</f>
        <v xml:space="preserve"> </v>
      </c>
      <c r="R730" s="135" t="str">
        <f>IFERROR(VLOOKUP(C730,TD!$B$32:$F$36,4,0)," ")</f>
        <v xml:space="preserve"> </v>
      </c>
      <c r="S730" s="52"/>
      <c r="T730" s="135" t="str">
        <f>IFERROR(VLOOKUP(S730,TD!$J$33:$K$43,2,0)," ")</f>
        <v xml:space="preserve"> </v>
      </c>
      <c r="U730" s="137" t="str">
        <f t="shared" si="44"/>
        <v xml:space="preserve">- </v>
      </c>
      <c r="V730" s="52"/>
      <c r="W730" s="135" t="str">
        <f>IFERROR(VLOOKUP(V730,TD!$N$33:$O$45,2,0)," ")</f>
        <v xml:space="preserve"> </v>
      </c>
      <c r="X730" s="137" t="str">
        <f t="shared" si="45"/>
        <v xml:space="preserve">_ </v>
      </c>
      <c r="Y730" s="137" t="str">
        <f t="shared" si="46"/>
        <v xml:space="preserve">-  _ </v>
      </c>
      <c r="Z730" s="135" t="str">
        <f t="shared" si="47"/>
        <v xml:space="preserve">   </v>
      </c>
      <c r="AA730" s="135" t="str">
        <f>IFERROR(VLOOKUP(Y730,TD!$K$46:$L$64,2,0)," ")</f>
        <v xml:space="preserve"> </v>
      </c>
      <c r="AB730" s="55"/>
      <c r="AC730" s="136"/>
    </row>
    <row r="731" spans="2:29" s="28" customFormat="1" ht="15" x14ac:dyDescent="0.2">
      <c r="B731" s="79"/>
      <c r="C731" s="51"/>
      <c r="D731" s="133"/>
      <c r="E731" s="52"/>
      <c r="F731" s="133"/>
      <c r="G731" s="133"/>
      <c r="H731" s="53"/>
      <c r="I731" s="141"/>
      <c r="J731" s="134"/>
      <c r="K731" s="54"/>
      <c r="L731" s="55"/>
      <c r="M731" s="133"/>
      <c r="N731" s="55"/>
      <c r="O731" s="52"/>
      <c r="P731" s="135" t="str">
        <f>IFERROR(VLOOKUP(C731,TD!$B$32:$F$36,2,0)," ")</f>
        <v xml:space="preserve"> </v>
      </c>
      <c r="Q731" s="135" t="str">
        <f>IFERROR(VLOOKUP(C731,TD!$B$32:$F$36,3,0)," ")</f>
        <v xml:space="preserve"> </v>
      </c>
      <c r="R731" s="135" t="str">
        <f>IFERROR(VLOOKUP(C731,TD!$B$32:$F$36,4,0)," ")</f>
        <v xml:space="preserve"> </v>
      </c>
      <c r="S731" s="52"/>
      <c r="T731" s="135" t="str">
        <f>IFERROR(VLOOKUP(S731,TD!$J$33:$K$43,2,0)," ")</f>
        <v xml:space="preserve"> </v>
      </c>
      <c r="U731" s="137" t="str">
        <f t="shared" si="44"/>
        <v xml:space="preserve">- </v>
      </c>
      <c r="V731" s="52"/>
      <c r="W731" s="135" t="str">
        <f>IFERROR(VLOOKUP(V731,TD!$N$33:$O$45,2,0)," ")</f>
        <v xml:space="preserve"> </v>
      </c>
      <c r="X731" s="137" t="str">
        <f t="shared" si="45"/>
        <v xml:space="preserve">_ </v>
      </c>
      <c r="Y731" s="137" t="str">
        <f t="shared" si="46"/>
        <v xml:space="preserve">-  _ </v>
      </c>
      <c r="Z731" s="135" t="str">
        <f t="shared" si="47"/>
        <v xml:space="preserve">   </v>
      </c>
      <c r="AA731" s="135" t="str">
        <f>IFERROR(VLOOKUP(Y731,TD!$K$46:$L$64,2,0)," ")</f>
        <v xml:space="preserve"> </v>
      </c>
      <c r="AB731" s="55"/>
      <c r="AC731" s="136"/>
    </row>
    <row r="732" spans="2:29" s="28" customFormat="1" ht="15" x14ac:dyDescent="0.2">
      <c r="B732" s="79"/>
      <c r="C732" s="51"/>
      <c r="D732" s="133"/>
      <c r="E732" s="52"/>
      <c r="F732" s="133"/>
      <c r="G732" s="133"/>
      <c r="H732" s="53"/>
      <c r="I732" s="141"/>
      <c r="J732" s="134"/>
      <c r="K732" s="54"/>
      <c r="L732" s="55"/>
      <c r="M732" s="133"/>
      <c r="N732" s="55"/>
      <c r="O732" s="52"/>
      <c r="P732" s="135" t="str">
        <f>IFERROR(VLOOKUP(C732,TD!$B$32:$F$36,2,0)," ")</f>
        <v xml:space="preserve"> </v>
      </c>
      <c r="Q732" s="135" t="str">
        <f>IFERROR(VLOOKUP(C732,TD!$B$32:$F$36,3,0)," ")</f>
        <v xml:space="preserve"> </v>
      </c>
      <c r="R732" s="135" t="str">
        <f>IFERROR(VLOOKUP(C732,TD!$B$32:$F$36,4,0)," ")</f>
        <v xml:space="preserve"> </v>
      </c>
      <c r="S732" s="52"/>
      <c r="T732" s="135" t="str">
        <f>IFERROR(VLOOKUP(S732,TD!$J$33:$K$43,2,0)," ")</f>
        <v xml:space="preserve"> </v>
      </c>
      <c r="U732" s="137" t="str">
        <f t="shared" si="44"/>
        <v xml:space="preserve">- </v>
      </c>
      <c r="V732" s="52"/>
      <c r="W732" s="135" t="str">
        <f>IFERROR(VLOOKUP(V732,TD!$N$33:$O$45,2,0)," ")</f>
        <v xml:space="preserve"> </v>
      </c>
      <c r="X732" s="137" t="str">
        <f t="shared" si="45"/>
        <v xml:space="preserve">_ </v>
      </c>
      <c r="Y732" s="137" t="str">
        <f t="shared" si="46"/>
        <v xml:space="preserve">-  _ </v>
      </c>
      <c r="Z732" s="135" t="str">
        <f t="shared" si="47"/>
        <v xml:space="preserve">   </v>
      </c>
      <c r="AA732" s="135" t="str">
        <f>IFERROR(VLOOKUP(Y732,TD!$K$46:$L$64,2,0)," ")</f>
        <v xml:space="preserve"> </v>
      </c>
      <c r="AB732" s="55"/>
      <c r="AC732" s="136"/>
    </row>
    <row r="733" spans="2:29" s="28" customFormat="1" ht="15" x14ac:dyDescent="0.2">
      <c r="B733" s="79"/>
      <c r="C733" s="51"/>
      <c r="D733" s="133"/>
      <c r="E733" s="52"/>
      <c r="F733" s="133"/>
      <c r="G733" s="133"/>
      <c r="H733" s="53"/>
      <c r="I733" s="141"/>
      <c r="J733" s="134"/>
      <c r="K733" s="54"/>
      <c r="L733" s="55"/>
      <c r="M733" s="133"/>
      <c r="N733" s="55"/>
      <c r="O733" s="52"/>
      <c r="P733" s="135" t="str">
        <f>IFERROR(VLOOKUP(C733,TD!$B$32:$F$36,2,0)," ")</f>
        <v xml:space="preserve"> </v>
      </c>
      <c r="Q733" s="135" t="str">
        <f>IFERROR(VLOOKUP(C733,TD!$B$32:$F$36,3,0)," ")</f>
        <v xml:space="preserve"> </v>
      </c>
      <c r="R733" s="135" t="str">
        <f>IFERROR(VLOOKUP(C733,TD!$B$32:$F$36,4,0)," ")</f>
        <v xml:space="preserve"> </v>
      </c>
      <c r="S733" s="52"/>
      <c r="T733" s="135" t="str">
        <f>IFERROR(VLOOKUP(S733,TD!$J$33:$K$43,2,0)," ")</f>
        <v xml:space="preserve"> </v>
      </c>
      <c r="U733" s="137" t="str">
        <f t="shared" si="44"/>
        <v xml:space="preserve">- </v>
      </c>
      <c r="V733" s="52"/>
      <c r="W733" s="135" t="str">
        <f>IFERROR(VLOOKUP(V733,TD!$N$33:$O$45,2,0)," ")</f>
        <v xml:space="preserve"> </v>
      </c>
      <c r="X733" s="137" t="str">
        <f t="shared" si="45"/>
        <v xml:space="preserve">_ </v>
      </c>
      <c r="Y733" s="137" t="str">
        <f t="shared" si="46"/>
        <v xml:space="preserve">-  _ </v>
      </c>
      <c r="Z733" s="135" t="str">
        <f t="shared" si="47"/>
        <v xml:space="preserve">   </v>
      </c>
      <c r="AA733" s="135" t="str">
        <f>IFERROR(VLOOKUP(Y733,TD!$K$46:$L$64,2,0)," ")</f>
        <v xml:space="preserve"> </v>
      </c>
      <c r="AB733" s="55"/>
      <c r="AC733" s="136"/>
    </row>
    <row r="734" spans="2:29" s="28" customFormat="1" ht="15" x14ac:dyDescent="0.2">
      <c r="B734" s="79"/>
      <c r="C734" s="51"/>
      <c r="D734" s="133"/>
      <c r="E734" s="52"/>
      <c r="F734" s="133"/>
      <c r="G734" s="133"/>
      <c r="H734" s="53"/>
      <c r="I734" s="141"/>
      <c r="J734" s="134"/>
      <c r="K734" s="54"/>
      <c r="L734" s="55"/>
      <c r="M734" s="133"/>
      <c r="N734" s="55"/>
      <c r="O734" s="52"/>
      <c r="P734" s="135" t="str">
        <f>IFERROR(VLOOKUP(C734,TD!$B$32:$F$36,2,0)," ")</f>
        <v xml:space="preserve"> </v>
      </c>
      <c r="Q734" s="135" t="str">
        <f>IFERROR(VLOOKUP(C734,TD!$B$32:$F$36,3,0)," ")</f>
        <v xml:space="preserve"> </v>
      </c>
      <c r="R734" s="135" t="str">
        <f>IFERROR(VLOOKUP(C734,TD!$B$32:$F$36,4,0)," ")</f>
        <v xml:space="preserve"> </v>
      </c>
      <c r="S734" s="52"/>
      <c r="T734" s="135" t="str">
        <f>IFERROR(VLOOKUP(S734,TD!$J$33:$K$43,2,0)," ")</f>
        <v xml:space="preserve"> </v>
      </c>
      <c r="U734" s="137" t="str">
        <f t="shared" si="44"/>
        <v xml:space="preserve">- </v>
      </c>
      <c r="V734" s="52"/>
      <c r="W734" s="135" t="str">
        <f>IFERROR(VLOOKUP(V734,TD!$N$33:$O$45,2,0)," ")</f>
        <v xml:space="preserve"> </v>
      </c>
      <c r="X734" s="137" t="str">
        <f t="shared" si="45"/>
        <v xml:space="preserve">_ </v>
      </c>
      <c r="Y734" s="137" t="str">
        <f t="shared" si="46"/>
        <v xml:space="preserve">-  _ </v>
      </c>
      <c r="Z734" s="135" t="str">
        <f t="shared" si="47"/>
        <v xml:space="preserve">   </v>
      </c>
      <c r="AA734" s="135" t="str">
        <f>IFERROR(VLOOKUP(Y734,TD!$K$46:$L$64,2,0)," ")</f>
        <v xml:space="preserve"> </v>
      </c>
      <c r="AB734" s="55"/>
      <c r="AC734" s="136"/>
    </row>
    <row r="735" spans="2:29" s="28" customFormat="1" ht="15" x14ac:dyDescent="0.2">
      <c r="B735" s="79"/>
      <c r="C735" s="51"/>
      <c r="D735" s="133"/>
      <c r="E735" s="52"/>
      <c r="F735" s="133"/>
      <c r="G735" s="133"/>
      <c r="H735" s="53"/>
      <c r="I735" s="141"/>
      <c r="J735" s="134"/>
      <c r="K735" s="54"/>
      <c r="L735" s="55"/>
      <c r="M735" s="133"/>
      <c r="N735" s="55"/>
      <c r="O735" s="52"/>
      <c r="P735" s="135" t="str">
        <f>IFERROR(VLOOKUP(C735,TD!$B$32:$F$36,2,0)," ")</f>
        <v xml:space="preserve"> </v>
      </c>
      <c r="Q735" s="135" t="str">
        <f>IFERROR(VLOOKUP(C735,TD!$B$32:$F$36,3,0)," ")</f>
        <v xml:space="preserve"> </v>
      </c>
      <c r="R735" s="135" t="str">
        <f>IFERROR(VLOOKUP(C735,TD!$B$32:$F$36,4,0)," ")</f>
        <v xml:space="preserve"> </v>
      </c>
      <c r="S735" s="52"/>
      <c r="T735" s="135" t="str">
        <f>IFERROR(VLOOKUP(S735,TD!$J$33:$K$43,2,0)," ")</f>
        <v xml:space="preserve"> </v>
      </c>
      <c r="U735" s="137" t="str">
        <f t="shared" si="44"/>
        <v xml:space="preserve">- </v>
      </c>
      <c r="V735" s="52"/>
      <c r="W735" s="135" t="str">
        <f>IFERROR(VLOOKUP(V735,TD!$N$33:$O$45,2,0)," ")</f>
        <v xml:space="preserve"> </v>
      </c>
      <c r="X735" s="137" t="str">
        <f t="shared" si="45"/>
        <v xml:space="preserve">_ </v>
      </c>
      <c r="Y735" s="137" t="str">
        <f t="shared" si="46"/>
        <v xml:space="preserve">-  _ </v>
      </c>
      <c r="Z735" s="135" t="str">
        <f t="shared" si="47"/>
        <v xml:space="preserve">   </v>
      </c>
      <c r="AA735" s="135" t="str">
        <f>IFERROR(VLOOKUP(Y735,TD!$K$46:$L$64,2,0)," ")</f>
        <v xml:space="preserve"> </v>
      </c>
      <c r="AB735" s="55"/>
      <c r="AC735" s="136"/>
    </row>
    <row r="736" spans="2:29" s="28" customFormat="1" ht="15" x14ac:dyDescent="0.2">
      <c r="B736" s="79"/>
      <c r="C736" s="51"/>
      <c r="D736" s="133"/>
      <c r="E736" s="52"/>
      <c r="F736" s="133"/>
      <c r="G736" s="133"/>
      <c r="H736" s="53"/>
      <c r="I736" s="141"/>
      <c r="J736" s="134"/>
      <c r="K736" s="54"/>
      <c r="L736" s="55"/>
      <c r="M736" s="133"/>
      <c r="N736" s="55"/>
      <c r="O736" s="52"/>
      <c r="P736" s="135" t="str">
        <f>IFERROR(VLOOKUP(C736,TD!$B$32:$F$36,2,0)," ")</f>
        <v xml:space="preserve"> </v>
      </c>
      <c r="Q736" s="135" t="str">
        <f>IFERROR(VLOOKUP(C736,TD!$B$32:$F$36,3,0)," ")</f>
        <v xml:space="preserve"> </v>
      </c>
      <c r="R736" s="135" t="str">
        <f>IFERROR(VLOOKUP(C736,TD!$B$32:$F$36,4,0)," ")</f>
        <v xml:space="preserve"> </v>
      </c>
      <c r="S736" s="52"/>
      <c r="T736" s="135" t="str">
        <f>IFERROR(VLOOKUP(S736,TD!$J$33:$K$43,2,0)," ")</f>
        <v xml:space="preserve"> </v>
      </c>
      <c r="U736" s="137" t="str">
        <f t="shared" si="44"/>
        <v xml:space="preserve">- </v>
      </c>
      <c r="V736" s="52"/>
      <c r="W736" s="135" t="str">
        <f>IFERROR(VLOOKUP(V736,TD!$N$33:$O$45,2,0)," ")</f>
        <v xml:space="preserve"> </v>
      </c>
      <c r="X736" s="137" t="str">
        <f t="shared" si="45"/>
        <v xml:space="preserve">_ </v>
      </c>
      <c r="Y736" s="137" t="str">
        <f t="shared" si="46"/>
        <v xml:space="preserve">-  _ </v>
      </c>
      <c r="Z736" s="135" t="str">
        <f t="shared" si="47"/>
        <v xml:space="preserve">   </v>
      </c>
      <c r="AA736" s="135" t="str">
        <f>IFERROR(VLOOKUP(Y736,TD!$K$46:$L$64,2,0)," ")</f>
        <v xml:space="preserve"> </v>
      </c>
      <c r="AB736" s="55"/>
      <c r="AC736" s="136"/>
    </row>
    <row r="737" spans="2:29" s="28" customFormat="1" ht="15" x14ac:dyDescent="0.2">
      <c r="B737" s="79"/>
      <c r="C737" s="51"/>
      <c r="D737" s="133"/>
      <c r="E737" s="52"/>
      <c r="F737" s="133"/>
      <c r="G737" s="133"/>
      <c r="H737" s="53"/>
      <c r="I737" s="141"/>
      <c r="J737" s="134"/>
      <c r="K737" s="54"/>
      <c r="L737" s="55"/>
      <c r="M737" s="133"/>
      <c r="N737" s="55"/>
      <c r="O737" s="52"/>
      <c r="P737" s="135" t="str">
        <f>IFERROR(VLOOKUP(C737,TD!$B$32:$F$36,2,0)," ")</f>
        <v xml:space="preserve"> </v>
      </c>
      <c r="Q737" s="135" t="str">
        <f>IFERROR(VLOOKUP(C737,TD!$B$32:$F$36,3,0)," ")</f>
        <v xml:space="preserve"> </v>
      </c>
      <c r="R737" s="135" t="str">
        <f>IFERROR(VLOOKUP(C737,TD!$B$32:$F$36,4,0)," ")</f>
        <v xml:space="preserve"> </v>
      </c>
      <c r="S737" s="52"/>
      <c r="T737" s="135" t="str">
        <f>IFERROR(VLOOKUP(S737,TD!$J$33:$K$43,2,0)," ")</f>
        <v xml:space="preserve"> </v>
      </c>
      <c r="U737" s="137" t="str">
        <f t="shared" si="44"/>
        <v xml:space="preserve">- </v>
      </c>
      <c r="V737" s="52"/>
      <c r="W737" s="135" t="str">
        <f>IFERROR(VLOOKUP(V737,TD!$N$33:$O$45,2,0)," ")</f>
        <v xml:space="preserve"> </v>
      </c>
      <c r="X737" s="137" t="str">
        <f t="shared" si="45"/>
        <v xml:space="preserve">_ </v>
      </c>
      <c r="Y737" s="137" t="str">
        <f t="shared" si="46"/>
        <v xml:space="preserve">-  _ </v>
      </c>
      <c r="Z737" s="135" t="str">
        <f t="shared" si="47"/>
        <v xml:space="preserve">   </v>
      </c>
      <c r="AA737" s="135" t="str">
        <f>IFERROR(VLOOKUP(Y737,TD!$K$46:$L$64,2,0)," ")</f>
        <v xml:space="preserve"> </v>
      </c>
      <c r="AB737" s="55"/>
      <c r="AC737" s="136"/>
    </row>
    <row r="738" spans="2:29" s="28" customFormat="1" ht="15" x14ac:dyDescent="0.2">
      <c r="B738" s="79"/>
      <c r="C738" s="51"/>
      <c r="D738" s="133"/>
      <c r="E738" s="52"/>
      <c r="F738" s="133"/>
      <c r="G738" s="133"/>
      <c r="H738" s="53"/>
      <c r="I738" s="141"/>
      <c r="J738" s="134"/>
      <c r="K738" s="54"/>
      <c r="L738" s="55"/>
      <c r="M738" s="133"/>
      <c r="N738" s="55"/>
      <c r="O738" s="52"/>
      <c r="P738" s="135" t="str">
        <f>IFERROR(VLOOKUP(C738,TD!$B$32:$F$36,2,0)," ")</f>
        <v xml:space="preserve"> </v>
      </c>
      <c r="Q738" s="135" t="str">
        <f>IFERROR(VLOOKUP(C738,TD!$B$32:$F$36,3,0)," ")</f>
        <v xml:space="preserve"> </v>
      </c>
      <c r="R738" s="135" t="str">
        <f>IFERROR(VLOOKUP(C738,TD!$B$32:$F$36,4,0)," ")</f>
        <v xml:space="preserve"> </v>
      </c>
      <c r="S738" s="52"/>
      <c r="T738" s="135" t="str">
        <f>IFERROR(VLOOKUP(S738,TD!$J$33:$K$43,2,0)," ")</f>
        <v xml:space="preserve"> </v>
      </c>
      <c r="U738" s="137" t="str">
        <f t="shared" si="44"/>
        <v xml:space="preserve">- </v>
      </c>
      <c r="V738" s="52"/>
      <c r="W738" s="135" t="str">
        <f>IFERROR(VLOOKUP(V738,TD!$N$33:$O$45,2,0)," ")</f>
        <v xml:space="preserve"> </v>
      </c>
      <c r="X738" s="137" t="str">
        <f t="shared" si="45"/>
        <v xml:space="preserve">_ </v>
      </c>
      <c r="Y738" s="137" t="str">
        <f t="shared" si="46"/>
        <v xml:space="preserve">-  _ </v>
      </c>
      <c r="Z738" s="135" t="str">
        <f t="shared" si="47"/>
        <v xml:space="preserve">   </v>
      </c>
      <c r="AA738" s="135" t="str">
        <f>IFERROR(VLOOKUP(Y738,TD!$K$46:$L$64,2,0)," ")</f>
        <v xml:space="preserve"> </v>
      </c>
      <c r="AB738" s="55"/>
      <c r="AC738" s="136"/>
    </row>
    <row r="739" spans="2:29" s="28" customFormat="1" ht="15" x14ac:dyDescent="0.2">
      <c r="B739" s="79"/>
      <c r="C739" s="51"/>
      <c r="D739" s="133"/>
      <c r="E739" s="52"/>
      <c r="F739" s="133"/>
      <c r="G739" s="133"/>
      <c r="H739" s="53"/>
      <c r="I739" s="141"/>
      <c r="J739" s="134"/>
      <c r="K739" s="54"/>
      <c r="L739" s="55"/>
      <c r="M739" s="133"/>
      <c r="N739" s="55"/>
      <c r="O739" s="52"/>
      <c r="P739" s="135" t="str">
        <f>IFERROR(VLOOKUP(C739,TD!$B$32:$F$36,2,0)," ")</f>
        <v xml:space="preserve"> </v>
      </c>
      <c r="Q739" s="135" t="str">
        <f>IFERROR(VLOOKUP(C739,TD!$B$32:$F$36,3,0)," ")</f>
        <v xml:space="preserve"> </v>
      </c>
      <c r="R739" s="135" t="str">
        <f>IFERROR(VLOOKUP(C739,TD!$B$32:$F$36,4,0)," ")</f>
        <v xml:space="preserve"> </v>
      </c>
      <c r="S739" s="52"/>
      <c r="T739" s="135" t="str">
        <f>IFERROR(VLOOKUP(S739,TD!$J$33:$K$43,2,0)," ")</f>
        <v xml:space="preserve"> </v>
      </c>
      <c r="U739" s="137" t="str">
        <f t="shared" si="44"/>
        <v xml:space="preserve">- </v>
      </c>
      <c r="V739" s="52"/>
      <c r="W739" s="135" t="str">
        <f>IFERROR(VLOOKUP(V739,TD!$N$33:$O$45,2,0)," ")</f>
        <v xml:space="preserve"> </v>
      </c>
      <c r="X739" s="137" t="str">
        <f t="shared" si="45"/>
        <v xml:space="preserve">_ </v>
      </c>
      <c r="Y739" s="137" t="str">
        <f t="shared" si="46"/>
        <v xml:space="preserve">-  _ </v>
      </c>
      <c r="Z739" s="135" t="str">
        <f t="shared" si="47"/>
        <v xml:space="preserve">   </v>
      </c>
      <c r="AA739" s="135" t="str">
        <f>IFERROR(VLOOKUP(Y739,TD!$K$46:$L$64,2,0)," ")</f>
        <v xml:space="preserve"> </v>
      </c>
      <c r="AB739" s="55"/>
      <c r="AC739" s="136"/>
    </row>
    <row r="740" spans="2:29" s="28" customFormat="1" ht="15" x14ac:dyDescent="0.2">
      <c r="B740" s="79"/>
      <c r="C740" s="51"/>
      <c r="D740" s="133"/>
      <c r="E740" s="52"/>
      <c r="F740" s="133"/>
      <c r="G740" s="133"/>
      <c r="H740" s="53"/>
      <c r="I740" s="141"/>
      <c r="J740" s="134"/>
      <c r="K740" s="54"/>
      <c r="L740" s="55"/>
      <c r="M740" s="133"/>
      <c r="N740" s="55"/>
      <c r="O740" s="52"/>
      <c r="P740" s="135" t="str">
        <f>IFERROR(VLOOKUP(C740,TD!$B$32:$F$36,2,0)," ")</f>
        <v xml:space="preserve"> </v>
      </c>
      <c r="Q740" s="135" t="str">
        <f>IFERROR(VLOOKUP(C740,TD!$B$32:$F$36,3,0)," ")</f>
        <v xml:space="preserve"> </v>
      </c>
      <c r="R740" s="135" t="str">
        <f>IFERROR(VLOOKUP(C740,TD!$B$32:$F$36,4,0)," ")</f>
        <v xml:space="preserve"> </v>
      </c>
      <c r="S740" s="52"/>
      <c r="T740" s="135" t="str">
        <f>IFERROR(VLOOKUP(S740,TD!$J$33:$K$43,2,0)," ")</f>
        <v xml:space="preserve"> </v>
      </c>
      <c r="U740" s="137" t="str">
        <f t="shared" si="44"/>
        <v xml:space="preserve">- </v>
      </c>
      <c r="V740" s="52"/>
      <c r="W740" s="135" t="str">
        <f>IFERROR(VLOOKUP(V740,TD!$N$33:$O$45,2,0)," ")</f>
        <v xml:space="preserve"> </v>
      </c>
      <c r="X740" s="137" t="str">
        <f t="shared" si="45"/>
        <v xml:space="preserve">_ </v>
      </c>
      <c r="Y740" s="137" t="str">
        <f t="shared" si="46"/>
        <v xml:space="preserve">-  _ </v>
      </c>
      <c r="Z740" s="135" t="str">
        <f t="shared" si="47"/>
        <v xml:space="preserve">   </v>
      </c>
      <c r="AA740" s="135" t="str">
        <f>IFERROR(VLOOKUP(Y740,TD!$K$46:$L$64,2,0)," ")</f>
        <v xml:space="preserve"> </v>
      </c>
      <c r="AB740" s="55"/>
      <c r="AC740" s="136"/>
    </row>
    <row r="741" spans="2:29" s="28" customFormat="1" ht="15" x14ac:dyDescent="0.2">
      <c r="B741" s="79"/>
      <c r="C741" s="51"/>
      <c r="D741" s="133"/>
      <c r="E741" s="52"/>
      <c r="F741" s="133"/>
      <c r="G741" s="133"/>
      <c r="H741" s="53"/>
      <c r="I741" s="141"/>
      <c r="J741" s="134"/>
      <c r="K741" s="54"/>
      <c r="L741" s="55"/>
      <c r="M741" s="133"/>
      <c r="N741" s="55"/>
      <c r="O741" s="52"/>
      <c r="P741" s="135" t="str">
        <f>IFERROR(VLOOKUP(C741,TD!$B$32:$F$36,2,0)," ")</f>
        <v xml:space="preserve"> </v>
      </c>
      <c r="Q741" s="135" t="str">
        <f>IFERROR(VLOOKUP(C741,TD!$B$32:$F$36,3,0)," ")</f>
        <v xml:space="preserve"> </v>
      </c>
      <c r="R741" s="135" t="str">
        <f>IFERROR(VLOOKUP(C741,TD!$B$32:$F$36,4,0)," ")</f>
        <v xml:space="preserve"> </v>
      </c>
      <c r="S741" s="52"/>
      <c r="T741" s="135" t="str">
        <f>IFERROR(VLOOKUP(S741,TD!$J$33:$K$43,2,0)," ")</f>
        <v xml:space="preserve"> </v>
      </c>
      <c r="U741" s="137" t="str">
        <f t="shared" si="44"/>
        <v xml:space="preserve">- </v>
      </c>
      <c r="V741" s="52"/>
      <c r="W741" s="135" t="str">
        <f>IFERROR(VLOOKUP(V741,TD!$N$33:$O$45,2,0)," ")</f>
        <v xml:space="preserve"> </v>
      </c>
      <c r="X741" s="137" t="str">
        <f t="shared" si="45"/>
        <v xml:space="preserve">_ </v>
      </c>
      <c r="Y741" s="137" t="str">
        <f t="shared" si="46"/>
        <v xml:space="preserve">-  _ </v>
      </c>
      <c r="Z741" s="135" t="str">
        <f t="shared" si="47"/>
        <v xml:space="preserve">   </v>
      </c>
      <c r="AA741" s="135" t="str">
        <f>IFERROR(VLOOKUP(Y741,TD!$K$46:$L$64,2,0)," ")</f>
        <v xml:space="preserve"> </v>
      </c>
      <c r="AB741" s="55"/>
      <c r="AC741" s="136"/>
    </row>
    <row r="742" spans="2:29" s="28" customFormat="1" ht="15" x14ac:dyDescent="0.2">
      <c r="B742" s="79"/>
      <c r="C742" s="51"/>
      <c r="D742" s="133"/>
      <c r="E742" s="52"/>
      <c r="F742" s="133"/>
      <c r="G742" s="133"/>
      <c r="H742" s="53"/>
      <c r="I742" s="141"/>
      <c r="J742" s="134"/>
      <c r="K742" s="54"/>
      <c r="L742" s="55"/>
      <c r="M742" s="133"/>
      <c r="N742" s="55"/>
      <c r="O742" s="52"/>
      <c r="P742" s="135" t="str">
        <f>IFERROR(VLOOKUP(C742,TD!$B$32:$F$36,2,0)," ")</f>
        <v xml:space="preserve"> </v>
      </c>
      <c r="Q742" s="135" t="str">
        <f>IFERROR(VLOOKUP(C742,TD!$B$32:$F$36,3,0)," ")</f>
        <v xml:space="preserve"> </v>
      </c>
      <c r="R742" s="135" t="str">
        <f>IFERROR(VLOOKUP(C742,TD!$B$32:$F$36,4,0)," ")</f>
        <v xml:space="preserve"> </v>
      </c>
      <c r="S742" s="52"/>
      <c r="T742" s="135" t="str">
        <f>IFERROR(VLOOKUP(S742,TD!$J$33:$K$43,2,0)," ")</f>
        <v xml:space="preserve"> </v>
      </c>
      <c r="U742" s="137" t="str">
        <f t="shared" si="44"/>
        <v xml:space="preserve">- </v>
      </c>
      <c r="V742" s="52"/>
      <c r="W742" s="135" t="str">
        <f>IFERROR(VLOOKUP(V742,TD!$N$33:$O$45,2,0)," ")</f>
        <v xml:space="preserve"> </v>
      </c>
      <c r="X742" s="137" t="str">
        <f t="shared" si="45"/>
        <v xml:space="preserve">_ </v>
      </c>
      <c r="Y742" s="137" t="str">
        <f t="shared" si="46"/>
        <v xml:space="preserve">-  _ </v>
      </c>
      <c r="Z742" s="135" t="str">
        <f t="shared" si="47"/>
        <v xml:space="preserve">   </v>
      </c>
      <c r="AA742" s="135" t="str">
        <f>IFERROR(VLOOKUP(Y742,TD!$K$46:$L$64,2,0)," ")</f>
        <v xml:space="preserve"> </v>
      </c>
      <c r="AB742" s="55"/>
      <c r="AC742" s="136"/>
    </row>
    <row r="743" spans="2:29" s="28" customFormat="1" ht="15" x14ac:dyDescent="0.2">
      <c r="B743" s="79"/>
      <c r="C743" s="51"/>
      <c r="D743" s="133"/>
      <c r="E743" s="52"/>
      <c r="F743" s="133"/>
      <c r="G743" s="133"/>
      <c r="H743" s="53"/>
      <c r="I743" s="141"/>
      <c r="J743" s="134"/>
      <c r="K743" s="54"/>
      <c r="L743" s="55"/>
      <c r="M743" s="133"/>
      <c r="N743" s="55"/>
      <c r="O743" s="52"/>
      <c r="P743" s="135" t="str">
        <f>IFERROR(VLOOKUP(C743,TD!$B$32:$F$36,2,0)," ")</f>
        <v xml:space="preserve"> </v>
      </c>
      <c r="Q743" s="135" t="str">
        <f>IFERROR(VLOOKUP(C743,TD!$B$32:$F$36,3,0)," ")</f>
        <v xml:space="preserve"> </v>
      </c>
      <c r="R743" s="135" t="str">
        <f>IFERROR(VLOOKUP(C743,TD!$B$32:$F$36,4,0)," ")</f>
        <v xml:space="preserve"> </v>
      </c>
      <c r="S743" s="52"/>
      <c r="T743" s="135" t="str">
        <f>IFERROR(VLOOKUP(S743,TD!$J$33:$K$43,2,0)," ")</f>
        <v xml:space="preserve"> </v>
      </c>
      <c r="U743" s="137" t="str">
        <f t="shared" si="44"/>
        <v xml:space="preserve">- </v>
      </c>
      <c r="V743" s="52"/>
      <c r="W743" s="135" t="str">
        <f>IFERROR(VLOOKUP(V743,TD!$N$33:$O$45,2,0)," ")</f>
        <v xml:space="preserve"> </v>
      </c>
      <c r="X743" s="137" t="str">
        <f t="shared" si="45"/>
        <v xml:space="preserve">_ </v>
      </c>
      <c r="Y743" s="137" t="str">
        <f t="shared" si="46"/>
        <v xml:space="preserve">-  _ </v>
      </c>
      <c r="Z743" s="135" t="str">
        <f t="shared" si="47"/>
        <v xml:space="preserve">   </v>
      </c>
      <c r="AA743" s="135" t="str">
        <f>IFERROR(VLOOKUP(Y743,TD!$K$46:$L$64,2,0)," ")</f>
        <v xml:space="preserve"> </v>
      </c>
      <c r="AB743" s="55"/>
      <c r="AC743" s="136"/>
    </row>
    <row r="744" spans="2:29" s="28" customFormat="1" ht="15" x14ac:dyDescent="0.2">
      <c r="B744" s="79"/>
      <c r="C744" s="51"/>
      <c r="D744" s="133"/>
      <c r="E744" s="52"/>
      <c r="F744" s="133"/>
      <c r="G744" s="133"/>
      <c r="H744" s="53"/>
      <c r="I744" s="141"/>
      <c r="J744" s="134"/>
      <c r="K744" s="54"/>
      <c r="L744" s="55"/>
      <c r="M744" s="133"/>
      <c r="N744" s="55"/>
      <c r="O744" s="52"/>
      <c r="P744" s="135" t="str">
        <f>IFERROR(VLOOKUP(C744,TD!$B$32:$F$36,2,0)," ")</f>
        <v xml:space="preserve"> </v>
      </c>
      <c r="Q744" s="135" t="str">
        <f>IFERROR(VLOOKUP(C744,TD!$B$32:$F$36,3,0)," ")</f>
        <v xml:space="preserve"> </v>
      </c>
      <c r="R744" s="135" t="str">
        <f>IFERROR(VLOOKUP(C744,TD!$B$32:$F$36,4,0)," ")</f>
        <v xml:space="preserve"> </v>
      </c>
      <c r="S744" s="52"/>
      <c r="T744" s="135" t="str">
        <f>IFERROR(VLOOKUP(S744,TD!$J$33:$K$43,2,0)," ")</f>
        <v xml:space="preserve"> </v>
      </c>
      <c r="U744" s="137" t="str">
        <f t="shared" si="44"/>
        <v xml:space="preserve">- </v>
      </c>
      <c r="V744" s="52"/>
      <c r="W744" s="135" t="str">
        <f>IFERROR(VLOOKUP(V744,TD!$N$33:$O$45,2,0)," ")</f>
        <v xml:space="preserve"> </v>
      </c>
      <c r="X744" s="137" t="str">
        <f t="shared" si="45"/>
        <v xml:space="preserve">_ </v>
      </c>
      <c r="Y744" s="137" t="str">
        <f t="shared" si="46"/>
        <v xml:space="preserve">-  _ </v>
      </c>
      <c r="Z744" s="135" t="str">
        <f t="shared" si="47"/>
        <v xml:space="preserve">   </v>
      </c>
      <c r="AA744" s="135" t="str">
        <f>IFERROR(VLOOKUP(Y744,TD!$K$46:$L$64,2,0)," ")</f>
        <v xml:space="preserve"> </v>
      </c>
      <c r="AB744" s="55"/>
      <c r="AC744" s="136"/>
    </row>
    <row r="745" spans="2:29" s="28" customFormat="1" ht="15" x14ac:dyDescent="0.2">
      <c r="B745" s="79"/>
      <c r="C745" s="51"/>
      <c r="D745" s="133"/>
      <c r="E745" s="52"/>
      <c r="F745" s="133"/>
      <c r="G745" s="133"/>
      <c r="H745" s="53"/>
      <c r="I745" s="141"/>
      <c r="J745" s="134"/>
      <c r="K745" s="54"/>
      <c r="L745" s="55"/>
      <c r="M745" s="133"/>
      <c r="N745" s="55"/>
      <c r="O745" s="52"/>
      <c r="P745" s="135" t="str">
        <f>IFERROR(VLOOKUP(C745,TD!$B$32:$F$36,2,0)," ")</f>
        <v xml:space="preserve"> </v>
      </c>
      <c r="Q745" s="135" t="str">
        <f>IFERROR(VLOOKUP(C745,TD!$B$32:$F$36,3,0)," ")</f>
        <v xml:space="preserve"> </v>
      </c>
      <c r="R745" s="135" t="str">
        <f>IFERROR(VLOOKUP(C745,TD!$B$32:$F$36,4,0)," ")</f>
        <v xml:space="preserve"> </v>
      </c>
      <c r="S745" s="52"/>
      <c r="T745" s="135" t="str">
        <f>IFERROR(VLOOKUP(S745,TD!$J$33:$K$43,2,0)," ")</f>
        <v xml:space="preserve"> </v>
      </c>
      <c r="U745" s="137" t="str">
        <f t="shared" si="44"/>
        <v xml:space="preserve">- </v>
      </c>
      <c r="V745" s="52"/>
      <c r="W745" s="135" t="str">
        <f>IFERROR(VLOOKUP(V745,TD!$N$33:$O$45,2,0)," ")</f>
        <v xml:space="preserve"> </v>
      </c>
      <c r="X745" s="137" t="str">
        <f t="shared" si="45"/>
        <v xml:space="preserve">_ </v>
      </c>
      <c r="Y745" s="137" t="str">
        <f t="shared" si="46"/>
        <v xml:space="preserve">-  _ </v>
      </c>
      <c r="Z745" s="135" t="str">
        <f t="shared" si="47"/>
        <v xml:space="preserve">   </v>
      </c>
      <c r="AA745" s="135" t="str">
        <f>IFERROR(VLOOKUP(Y745,TD!$K$46:$L$64,2,0)," ")</f>
        <v xml:space="preserve"> </v>
      </c>
      <c r="AB745" s="55"/>
      <c r="AC745" s="136"/>
    </row>
    <row r="746" spans="2:29" s="28" customFormat="1" ht="15" x14ac:dyDescent="0.2">
      <c r="B746" s="79"/>
      <c r="C746" s="51"/>
      <c r="D746" s="133"/>
      <c r="E746" s="52"/>
      <c r="F746" s="133"/>
      <c r="G746" s="133"/>
      <c r="H746" s="53"/>
      <c r="I746" s="141"/>
      <c r="J746" s="134"/>
      <c r="K746" s="54"/>
      <c r="L746" s="55"/>
      <c r="M746" s="133"/>
      <c r="N746" s="55"/>
      <c r="O746" s="52"/>
      <c r="P746" s="135" t="str">
        <f>IFERROR(VLOOKUP(C746,TD!$B$32:$F$36,2,0)," ")</f>
        <v xml:space="preserve"> </v>
      </c>
      <c r="Q746" s="135" t="str">
        <f>IFERROR(VLOOKUP(C746,TD!$B$32:$F$36,3,0)," ")</f>
        <v xml:space="preserve"> </v>
      </c>
      <c r="R746" s="135" t="str">
        <f>IFERROR(VLOOKUP(C746,TD!$B$32:$F$36,4,0)," ")</f>
        <v xml:space="preserve"> </v>
      </c>
      <c r="S746" s="52"/>
      <c r="T746" s="135" t="str">
        <f>IFERROR(VLOOKUP(S746,TD!$J$33:$K$43,2,0)," ")</f>
        <v xml:space="preserve"> </v>
      </c>
      <c r="U746" s="137" t="str">
        <f t="shared" si="44"/>
        <v xml:space="preserve">- </v>
      </c>
      <c r="V746" s="52"/>
      <c r="W746" s="135" t="str">
        <f>IFERROR(VLOOKUP(V746,TD!$N$33:$O$45,2,0)," ")</f>
        <v xml:space="preserve"> </v>
      </c>
      <c r="X746" s="137" t="str">
        <f t="shared" si="45"/>
        <v xml:space="preserve">_ </v>
      </c>
      <c r="Y746" s="137" t="str">
        <f t="shared" si="46"/>
        <v xml:space="preserve">-  _ </v>
      </c>
      <c r="Z746" s="135" t="str">
        <f t="shared" si="47"/>
        <v xml:space="preserve">   </v>
      </c>
      <c r="AA746" s="135" t="str">
        <f>IFERROR(VLOOKUP(Y746,TD!$K$46:$L$64,2,0)," ")</f>
        <v xml:space="preserve"> </v>
      </c>
      <c r="AB746" s="55"/>
      <c r="AC746" s="136"/>
    </row>
    <row r="747" spans="2:29" s="28" customFormat="1" ht="15" x14ac:dyDescent="0.2">
      <c r="B747" s="79"/>
      <c r="C747" s="51"/>
      <c r="D747" s="133"/>
      <c r="E747" s="52"/>
      <c r="F747" s="133"/>
      <c r="G747" s="133"/>
      <c r="H747" s="53"/>
      <c r="I747" s="141"/>
      <c r="J747" s="134"/>
      <c r="K747" s="54"/>
      <c r="L747" s="55"/>
      <c r="M747" s="133"/>
      <c r="N747" s="55"/>
      <c r="O747" s="52"/>
      <c r="P747" s="135" t="str">
        <f>IFERROR(VLOOKUP(C747,TD!$B$32:$F$36,2,0)," ")</f>
        <v xml:space="preserve"> </v>
      </c>
      <c r="Q747" s="135" t="str">
        <f>IFERROR(VLOOKUP(C747,TD!$B$32:$F$36,3,0)," ")</f>
        <v xml:space="preserve"> </v>
      </c>
      <c r="R747" s="135" t="str">
        <f>IFERROR(VLOOKUP(C747,TD!$B$32:$F$36,4,0)," ")</f>
        <v xml:space="preserve"> </v>
      </c>
      <c r="S747" s="52"/>
      <c r="T747" s="135" t="str">
        <f>IFERROR(VLOOKUP(S747,TD!$J$33:$K$43,2,0)," ")</f>
        <v xml:space="preserve"> </v>
      </c>
      <c r="U747" s="137" t="str">
        <f t="shared" si="44"/>
        <v xml:space="preserve">- </v>
      </c>
      <c r="V747" s="52"/>
      <c r="W747" s="135" t="str">
        <f>IFERROR(VLOOKUP(V747,TD!$N$33:$O$45,2,0)," ")</f>
        <v xml:space="preserve"> </v>
      </c>
      <c r="X747" s="137" t="str">
        <f t="shared" si="45"/>
        <v xml:space="preserve">_ </v>
      </c>
      <c r="Y747" s="137" t="str">
        <f t="shared" si="46"/>
        <v xml:space="preserve">-  _ </v>
      </c>
      <c r="Z747" s="135" t="str">
        <f t="shared" si="47"/>
        <v xml:space="preserve">   </v>
      </c>
      <c r="AA747" s="135" t="str">
        <f>IFERROR(VLOOKUP(Y747,TD!$K$46:$L$64,2,0)," ")</f>
        <v xml:space="preserve"> </v>
      </c>
      <c r="AB747" s="55"/>
      <c r="AC747" s="136"/>
    </row>
    <row r="748" spans="2:29" s="28" customFormat="1" ht="15" x14ac:dyDescent="0.2">
      <c r="B748" s="79"/>
      <c r="C748" s="51"/>
      <c r="D748" s="133"/>
      <c r="E748" s="52"/>
      <c r="F748" s="133"/>
      <c r="G748" s="133"/>
      <c r="H748" s="53"/>
      <c r="I748" s="141"/>
      <c r="J748" s="134"/>
      <c r="K748" s="54"/>
      <c r="L748" s="55"/>
      <c r="M748" s="133"/>
      <c r="N748" s="55"/>
      <c r="O748" s="52"/>
      <c r="P748" s="135" t="str">
        <f>IFERROR(VLOOKUP(C748,TD!$B$32:$F$36,2,0)," ")</f>
        <v xml:space="preserve"> </v>
      </c>
      <c r="Q748" s="135" t="str">
        <f>IFERROR(VLOOKUP(C748,TD!$B$32:$F$36,3,0)," ")</f>
        <v xml:space="preserve"> </v>
      </c>
      <c r="R748" s="135" t="str">
        <f>IFERROR(VLOOKUP(C748,TD!$B$32:$F$36,4,0)," ")</f>
        <v xml:space="preserve"> </v>
      </c>
      <c r="S748" s="52"/>
      <c r="T748" s="135" t="str">
        <f>IFERROR(VLOOKUP(S748,TD!$J$33:$K$43,2,0)," ")</f>
        <v xml:space="preserve"> </v>
      </c>
      <c r="U748" s="137" t="str">
        <f t="shared" si="44"/>
        <v xml:space="preserve">- </v>
      </c>
      <c r="V748" s="52"/>
      <c r="W748" s="135" t="str">
        <f>IFERROR(VLOOKUP(V748,TD!$N$33:$O$45,2,0)," ")</f>
        <v xml:space="preserve"> </v>
      </c>
      <c r="X748" s="137" t="str">
        <f t="shared" si="45"/>
        <v xml:space="preserve">_ </v>
      </c>
      <c r="Y748" s="137" t="str">
        <f t="shared" si="46"/>
        <v xml:space="preserve">-  _ </v>
      </c>
      <c r="Z748" s="135" t="str">
        <f t="shared" si="47"/>
        <v xml:space="preserve">   </v>
      </c>
      <c r="AA748" s="135" t="str">
        <f>IFERROR(VLOOKUP(Y748,TD!$K$46:$L$64,2,0)," ")</f>
        <v xml:space="preserve"> </v>
      </c>
      <c r="AB748" s="55"/>
      <c r="AC748" s="136"/>
    </row>
    <row r="749" spans="2:29" s="28" customFormat="1" ht="15" x14ac:dyDescent="0.2">
      <c r="B749" s="79"/>
      <c r="C749" s="51"/>
      <c r="D749" s="133"/>
      <c r="E749" s="52"/>
      <c r="F749" s="133"/>
      <c r="G749" s="133"/>
      <c r="H749" s="53"/>
      <c r="I749" s="141"/>
      <c r="J749" s="134"/>
      <c r="K749" s="54"/>
      <c r="L749" s="55"/>
      <c r="M749" s="133"/>
      <c r="N749" s="55"/>
      <c r="O749" s="52"/>
      <c r="P749" s="135" t="str">
        <f>IFERROR(VLOOKUP(C749,TD!$B$32:$F$36,2,0)," ")</f>
        <v xml:space="preserve"> </v>
      </c>
      <c r="Q749" s="135" t="str">
        <f>IFERROR(VLOOKUP(C749,TD!$B$32:$F$36,3,0)," ")</f>
        <v xml:space="preserve"> </v>
      </c>
      <c r="R749" s="135" t="str">
        <f>IFERROR(VLOOKUP(C749,TD!$B$32:$F$36,4,0)," ")</f>
        <v xml:space="preserve"> </v>
      </c>
      <c r="S749" s="52"/>
      <c r="T749" s="135" t="str">
        <f>IFERROR(VLOOKUP(S749,TD!$J$33:$K$43,2,0)," ")</f>
        <v xml:space="preserve"> </v>
      </c>
      <c r="U749" s="137" t="str">
        <f t="shared" si="44"/>
        <v xml:space="preserve">- </v>
      </c>
      <c r="V749" s="52"/>
      <c r="W749" s="135" t="str">
        <f>IFERROR(VLOOKUP(V749,TD!$N$33:$O$45,2,0)," ")</f>
        <v xml:space="preserve"> </v>
      </c>
      <c r="X749" s="137" t="str">
        <f t="shared" si="45"/>
        <v xml:space="preserve">_ </v>
      </c>
      <c r="Y749" s="137" t="str">
        <f t="shared" si="46"/>
        <v xml:space="preserve">-  _ </v>
      </c>
      <c r="Z749" s="135" t="str">
        <f t="shared" si="47"/>
        <v xml:space="preserve">   </v>
      </c>
      <c r="AA749" s="135" t="str">
        <f>IFERROR(VLOOKUP(Y749,TD!$K$46:$L$64,2,0)," ")</f>
        <v xml:space="preserve"> </v>
      </c>
      <c r="AB749" s="55"/>
      <c r="AC749" s="136"/>
    </row>
    <row r="750" spans="2:29" s="28" customFormat="1" ht="15" x14ac:dyDescent="0.2">
      <c r="B750" s="79"/>
      <c r="C750" s="51"/>
      <c r="D750" s="133"/>
      <c r="E750" s="52"/>
      <c r="F750" s="133"/>
      <c r="G750" s="133"/>
      <c r="H750" s="53"/>
      <c r="I750" s="141"/>
      <c r="J750" s="134"/>
      <c r="K750" s="54"/>
      <c r="L750" s="55"/>
      <c r="M750" s="133"/>
      <c r="N750" s="55"/>
      <c r="O750" s="52"/>
      <c r="P750" s="135" t="str">
        <f>IFERROR(VLOOKUP(C750,TD!$B$32:$F$36,2,0)," ")</f>
        <v xml:space="preserve"> </v>
      </c>
      <c r="Q750" s="135" t="str">
        <f>IFERROR(VLOOKUP(C750,TD!$B$32:$F$36,3,0)," ")</f>
        <v xml:space="preserve"> </v>
      </c>
      <c r="R750" s="135" t="str">
        <f>IFERROR(VLOOKUP(C750,TD!$B$32:$F$36,4,0)," ")</f>
        <v xml:space="preserve"> </v>
      </c>
      <c r="S750" s="52"/>
      <c r="T750" s="135" t="str">
        <f>IFERROR(VLOOKUP(S750,TD!$J$33:$K$43,2,0)," ")</f>
        <v xml:space="preserve"> </v>
      </c>
      <c r="U750" s="137" t="str">
        <f t="shared" si="44"/>
        <v xml:space="preserve">- </v>
      </c>
      <c r="V750" s="52"/>
      <c r="W750" s="135" t="str">
        <f>IFERROR(VLOOKUP(V750,TD!$N$33:$O$45,2,0)," ")</f>
        <v xml:space="preserve"> </v>
      </c>
      <c r="X750" s="137" t="str">
        <f t="shared" si="45"/>
        <v xml:space="preserve">_ </v>
      </c>
      <c r="Y750" s="137" t="str">
        <f t="shared" si="46"/>
        <v xml:space="preserve">-  _ </v>
      </c>
      <c r="Z750" s="135" t="str">
        <f t="shared" si="47"/>
        <v xml:space="preserve">   </v>
      </c>
      <c r="AA750" s="135" t="str">
        <f>IFERROR(VLOOKUP(Y750,TD!$K$46:$L$64,2,0)," ")</f>
        <v xml:space="preserve"> </v>
      </c>
      <c r="AB750" s="55"/>
      <c r="AC750" s="136"/>
    </row>
    <row r="751" spans="2:29" s="28" customFormat="1" ht="15" x14ac:dyDescent="0.2">
      <c r="B751" s="79"/>
      <c r="C751" s="51"/>
      <c r="D751" s="133"/>
      <c r="E751" s="52"/>
      <c r="F751" s="133"/>
      <c r="G751" s="133"/>
      <c r="H751" s="53"/>
      <c r="I751" s="141"/>
      <c r="J751" s="134"/>
      <c r="K751" s="54"/>
      <c r="L751" s="55"/>
      <c r="M751" s="133"/>
      <c r="N751" s="55"/>
      <c r="O751" s="52"/>
      <c r="P751" s="135" t="str">
        <f>IFERROR(VLOOKUP(C751,TD!$B$32:$F$36,2,0)," ")</f>
        <v xml:space="preserve"> </v>
      </c>
      <c r="Q751" s="135" t="str">
        <f>IFERROR(VLOOKUP(C751,TD!$B$32:$F$36,3,0)," ")</f>
        <v xml:space="preserve"> </v>
      </c>
      <c r="R751" s="135" t="str">
        <f>IFERROR(VLOOKUP(C751,TD!$B$32:$F$36,4,0)," ")</f>
        <v xml:space="preserve"> </v>
      </c>
      <c r="S751" s="52"/>
      <c r="T751" s="135" t="str">
        <f>IFERROR(VLOOKUP(S751,TD!$J$33:$K$43,2,0)," ")</f>
        <v xml:space="preserve"> </v>
      </c>
      <c r="U751" s="137" t="str">
        <f t="shared" si="44"/>
        <v xml:space="preserve">- </v>
      </c>
      <c r="V751" s="52"/>
      <c r="W751" s="135" t="str">
        <f>IFERROR(VLOOKUP(V751,TD!$N$33:$O$45,2,0)," ")</f>
        <v xml:space="preserve"> </v>
      </c>
      <c r="X751" s="137" t="str">
        <f t="shared" si="45"/>
        <v xml:space="preserve">_ </v>
      </c>
      <c r="Y751" s="137" t="str">
        <f t="shared" si="46"/>
        <v xml:space="preserve">-  _ </v>
      </c>
      <c r="Z751" s="135" t="str">
        <f t="shared" si="47"/>
        <v xml:space="preserve">   </v>
      </c>
      <c r="AA751" s="135" t="str">
        <f>IFERROR(VLOOKUP(Y751,TD!$K$46:$L$64,2,0)," ")</f>
        <v xml:space="preserve"> </v>
      </c>
      <c r="AB751" s="55"/>
      <c r="AC751" s="136"/>
    </row>
    <row r="752" spans="2:29" s="28" customFormat="1" ht="15" x14ac:dyDescent="0.2">
      <c r="B752" s="79"/>
      <c r="C752" s="51"/>
      <c r="D752" s="133"/>
      <c r="E752" s="52"/>
      <c r="F752" s="133"/>
      <c r="G752" s="133"/>
      <c r="H752" s="53"/>
      <c r="I752" s="141"/>
      <c r="J752" s="134"/>
      <c r="K752" s="54"/>
      <c r="L752" s="55"/>
      <c r="M752" s="133"/>
      <c r="N752" s="55"/>
      <c r="O752" s="52"/>
      <c r="P752" s="135" t="str">
        <f>IFERROR(VLOOKUP(C752,TD!$B$32:$F$36,2,0)," ")</f>
        <v xml:space="preserve"> </v>
      </c>
      <c r="Q752" s="135" t="str">
        <f>IFERROR(VLOOKUP(C752,TD!$B$32:$F$36,3,0)," ")</f>
        <v xml:space="preserve"> </v>
      </c>
      <c r="R752" s="135" t="str">
        <f>IFERROR(VLOOKUP(C752,TD!$B$32:$F$36,4,0)," ")</f>
        <v xml:space="preserve"> </v>
      </c>
      <c r="S752" s="52"/>
      <c r="T752" s="135" t="str">
        <f>IFERROR(VLOOKUP(S752,TD!$J$33:$K$43,2,0)," ")</f>
        <v xml:space="preserve"> </v>
      </c>
      <c r="U752" s="137" t="str">
        <f t="shared" si="44"/>
        <v xml:space="preserve">- </v>
      </c>
      <c r="V752" s="52"/>
      <c r="W752" s="135" t="str">
        <f>IFERROR(VLOOKUP(V752,TD!$N$33:$O$45,2,0)," ")</f>
        <v xml:space="preserve"> </v>
      </c>
      <c r="X752" s="137" t="str">
        <f t="shared" si="45"/>
        <v xml:space="preserve">_ </v>
      </c>
      <c r="Y752" s="137" t="str">
        <f t="shared" si="46"/>
        <v xml:space="preserve">-  _ </v>
      </c>
      <c r="Z752" s="135" t="str">
        <f t="shared" si="47"/>
        <v xml:space="preserve">   </v>
      </c>
      <c r="AA752" s="135" t="str">
        <f>IFERROR(VLOOKUP(Y752,TD!$K$46:$L$64,2,0)," ")</f>
        <v xml:space="preserve"> </v>
      </c>
      <c r="AB752" s="55"/>
      <c r="AC752" s="136"/>
    </row>
    <row r="753" spans="2:29" s="28" customFormat="1" ht="15" x14ac:dyDescent="0.2">
      <c r="B753" s="79"/>
      <c r="C753" s="51"/>
      <c r="D753" s="133"/>
      <c r="E753" s="52"/>
      <c r="F753" s="133"/>
      <c r="G753" s="133"/>
      <c r="H753" s="53"/>
      <c r="I753" s="141"/>
      <c r="J753" s="134"/>
      <c r="K753" s="54"/>
      <c r="L753" s="55"/>
      <c r="M753" s="133"/>
      <c r="N753" s="55"/>
      <c r="O753" s="52"/>
      <c r="P753" s="135" t="str">
        <f>IFERROR(VLOOKUP(C753,TD!$B$32:$F$36,2,0)," ")</f>
        <v xml:space="preserve"> </v>
      </c>
      <c r="Q753" s="135" t="str">
        <f>IFERROR(VLOOKUP(C753,TD!$B$32:$F$36,3,0)," ")</f>
        <v xml:space="preserve"> </v>
      </c>
      <c r="R753" s="135" t="str">
        <f>IFERROR(VLOOKUP(C753,TD!$B$32:$F$36,4,0)," ")</f>
        <v xml:space="preserve"> </v>
      </c>
      <c r="S753" s="52"/>
      <c r="T753" s="135" t="str">
        <f>IFERROR(VLOOKUP(S753,TD!$J$33:$K$43,2,0)," ")</f>
        <v xml:space="preserve"> </v>
      </c>
      <c r="U753" s="137" t="str">
        <f t="shared" si="44"/>
        <v xml:space="preserve">- </v>
      </c>
      <c r="V753" s="52"/>
      <c r="W753" s="135" t="str">
        <f>IFERROR(VLOOKUP(V753,TD!$N$33:$O$45,2,0)," ")</f>
        <v xml:space="preserve"> </v>
      </c>
      <c r="X753" s="137" t="str">
        <f t="shared" si="45"/>
        <v xml:space="preserve">_ </v>
      </c>
      <c r="Y753" s="137" t="str">
        <f t="shared" si="46"/>
        <v xml:space="preserve">-  _ </v>
      </c>
      <c r="Z753" s="135" t="str">
        <f t="shared" si="47"/>
        <v xml:space="preserve">   </v>
      </c>
      <c r="AA753" s="135" t="str">
        <f>IFERROR(VLOOKUP(Y753,TD!$K$46:$L$64,2,0)," ")</f>
        <v xml:space="preserve"> </v>
      </c>
      <c r="AB753" s="55"/>
      <c r="AC753" s="136"/>
    </row>
    <row r="754" spans="2:29" s="28" customFormat="1" ht="15" x14ac:dyDescent="0.2">
      <c r="B754" s="79"/>
      <c r="C754" s="51"/>
      <c r="D754" s="133"/>
      <c r="E754" s="52"/>
      <c r="F754" s="133"/>
      <c r="G754" s="133"/>
      <c r="H754" s="53"/>
      <c r="I754" s="141"/>
      <c r="J754" s="134"/>
      <c r="K754" s="54"/>
      <c r="L754" s="55"/>
      <c r="M754" s="133"/>
      <c r="N754" s="55"/>
      <c r="O754" s="52"/>
      <c r="P754" s="135" t="str">
        <f>IFERROR(VLOOKUP(C754,TD!$B$32:$F$36,2,0)," ")</f>
        <v xml:space="preserve"> </v>
      </c>
      <c r="Q754" s="135" t="str">
        <f>IFERROR(VLOOKUP(C754,TD!$B$32:$F$36,3,0)," ")</f>
        <v xml:space="preserve"> </v>
      </c>
      <c r="R754" s="135" t="str">
        <f>IFERROR(VLOOKUP(C754,TD!$B$32:$F$36,4,0)," ")</f>
        <v xml:space="preserve"> </v>
      </c>
      <c r="S754" s="52"/>
      <c r="T754" s="135" t="str">
        <f>IFERROR(VLOOKUP(S754,TD!$J$33:$K$43,2,0)," ")</f>
        <v xml:space="preserve"> </v>
      </c>
      <c r="U754" s="137" t="str">
        <f t="shared" si="44"/>
        <v xml:space="preserve">- </v>
      </c>
      <c r="V754" s="52"/>
      <c r="W754" s="135" t="str">
        <f>IFERROR(VLOOKUP(V754,TD!$N$33:$O$45,2,0)," ")</f>
        <v xml:space="preserve"> </v>
      </c>
      <c r="X754" s="137" t="str">
        <f t="shared" si="45"/>
        <v xml:space="preserve">_ </v>
      </c>
      <c r="Y754" s="137" t="str">
        <f t="shared" si="46"/>
        <v xml:space="preserve">-  _ </v>
      </c>
      <c r="Z754" s="135" t="str">
        <f t="shared" si="47"/>
        <v xml:space="preserve">   </v>
      </c>
      <c r="AA754" s="135" t="str">
        <f>IFERROR(VLOOKUP(Y754,TD!$K$46:$L$64,2,0)," ")</f>
        <v xml:space="preserve"> </v>
      </c>
      <c r="AB754" s="55"/>
      <c r="AC754" s="136"/>
    </row>
    <row r="755" spans="2:29" s="28" customFormat="1" ht="15" x14ac:dyDescent="0.2">
      <c r="B755" s="79"/>
      <c r="C755" s="51"/>
      <c r="D755" s="133"/>
      <c r="E755" s="52"/>
      <c r="F755" s="133"/>
      <c r="G755" s="133"/>
      <c r="H755" s="53"/>
      <c r="I755" s="141"/>
      <c r="J755" s="134"/>
      <c r="K755" s="54"/>
      <c r="L755" s="55"/>
      <c r="M755" s="133"/>
      <c r="N755" s="55"/>
      <c r="O755" s="52"/>
      <c r="P755" s="135" t="str">
        <f>IFERROR(VLOOKUP(C755,TD!$B$32:$F$36,2,0)," ")</f>
        <v xml:space="preserve"> </v>
      </c>
      <c r="Q755" s="135" t="str">
        <f>IFERROR(VLOOKUP(C755,TD!$B$32:$F$36,3,0)," ")</f>
        <v xml:space="preserve"> </v>
      </c>
      <c r="R755" s="135" t="str">
        <f>IFERROR(VLOOKUP(C755,TD!$B$32:$F$36,4,0)," ")</f>
        <v xml:space="preserve"> </v>
      </c>
      <c r="S755" s="52"/>
      <c r="T755" s="135" t="str">
        <f>IFERROR(VLOOKUP(S755,TD!$J$33:$K$43,2,0)," ")</f>
        <v xml:space="preserve"> </v>
      </c>
      <c r="U755" s="137" t="str">
        <f t="shared" si="44"/>
        <v xml:space="preserve">- </v>
      </c>
      <c r="V755" s="52"/>
      <c r="W755" s="135" t="str">
        <f>IFERROR(VLOOKUP(V755,TD!$N$33:$O$45,2,0)," ")</f>
        <v xml:space="preserve"> </v>
      </c>
      <c r="X755" s="137" t="str">
        <f t="shared" si="45"/>
        <v xml:space="preserve">_ </v>
      </c>
      <c r="Y755" s="137" t="str">
        <f t="shared" si="46"/>
        <v xml:space="preserve">-  _ </v>
      </c>
      <c r="Z755" s="135" t="str">
        <f t="shared" si="47"/>
        <v xml:space="preserve">   </v>
      </c>
      <c r="AA755" s="135" t="str">
        <f>IFERROR(VLOOKUP(Y755,TD!$K$46:$L$64,2,0)," ")</f>
        <v xml:space="preserve"> </v>
      </c>
      <c r="AB755" s="55"/>
      <c r="AC755" s="136"/>
    </row>
    <row r="756" spans="2:29" s="28" customFormat="1" ht="15" x14ac:dyDescent="0.2">
      <c r="B756" s="79"/>
      <c r="C756" s="51"/>
      <c r="D756" s="133"/>
      <c r="E756" s="52"/>
      <c r="F756" s="133"/>
      <c r="G756" s="133"/>
      <c r="H756" s="53"/>
      <c r="I756" s="141"/>
      <c r="J756" s="134"/>
      <c r="K756" s="54"/>
      <c r="L756" s="55"/>
      <c r="M756" s="133"/>
      <c r="N756" s="55"/>
      <c r="O756" s="52"/>
      <c r="P756" s="135" t="str">
        <f>IFERROR(VLOOKUP(C756,TD!$B$32:$F$36,2,0)," ")</f>
        <v xml:space="preserve"> </v>
      </c>
      <c r="Q756" s="135" t="str">
        <f>IFERROR(VLOOKUP(C756,TD!$B$32:$F$36,3,0)," ")</f>
        <v xml:space="preserve"> </v>
      </c>
      <c r="R756" s="135" t="str">
        <f>IFERROR(VLOOKUP(C756,TD!$B$32:$F$36,4,0)," ")</f>
        <v xml:space="preserve"> </v>
      </c>
      <c r="S756" s="52"/>
      <c r="T756" s="135" t="str">
        <f>IFERROR(VLOOKUP(S756,TD!$J$33:$K$43,2,0)," ")</f>
        <v xml:space="preserve"> </v>
      </c>
      <c r="U756" s="137" t="str">
        <f t="shared" si="44"/>
        <v xml:space="preserve">- </v>
      </c>
      <c r="V756" s="52"/>
      <c r="W756" s="135" t="str">
        <f>IFERROR(VLOOKUP(V756,TD!$N$33:$O$45,2,0)," ")</f>
        <v xml:space="preserve"> </v>
      </c>
      <c r="X756" s="137" t="str">
        <f t="shared" si="45"/>
        <v xml:space="preserve">_ </v>
      </c>
      <c r="Y756" s="137" t="str">
        <f t="shared" si="46"/>
        <v xml:space="preserve">-  _ </v>
      </c>
      <c r="Z756" s="135" t="str">
        <f t="shared" si="47"/>
        <v xml:space="preserve">   </v>
      </c>
      <c r="AA756" s="135" t="str">
        <f>IFERROR(VLOOKUP(Y756,TD!$K$46:$L$64,2,0)," ")</f>
        <v xml:space="preserve"> </v>
      </c>
      <c r="AB756" s="55"/>
      <c r="AC756" s="136"/>
    </row>
    <row r="757" spans="2:29" s="28" customFormat="1" ht="15" x14ac:dyDescent="0.2">
      <c r="B757" s="79"/>
      <c r="C757" s="51"/>
      <c r="D757" s="133"/>
      <c r="E757" s="52"/>
      <c r="F757" s="133"/>
      <c r="G757" s="133"/>
      <c r="H757" s="53"/>
      <c r="I757" s="141"/>
      <c r="J757" s="134"/>
      <c r="K757" s="54"/>
      <c r="L757" s="55"/>
      <c r="M757" s="133"/>
      <c r="N757" s="55"/>
      <c r="O757" s="52"/>
      <c r="P757" s="135" t="str">
        <f>IFERROR(VLOOKUP(C757,TD!$B$32:$F$36,2,0)," ")</f>
        <v xml:space="preserve"> </v>
      </c>
      <c r="Q757" s="135" t="str">
        <f>IFERROR(VLOOKUP(C757,TD!$B$32:$F$36,3,0)," ")</f>
        <v xml:space="preserve"> </v>
      </c>
      <c r="R757" s="135" t="str">
        <f>IFERROR(VLOOKUP(C757,TD!$B$32:$F$36,4,0)," ")</f>
        <v xml:space="preserve"> </v>
      </c>
      <c r="S757" s="52"/>
      <c r="T757" s="135" t="str">
        <f>IFERROR(VLOOKUP(S757,TD!$J$33:$K$43,2,0)," ")</f>
        <v xml:space="preserve"> </v>
      </c>
      <c r="U757" s="137" t="str">
        <f t="shared" si="44"/>
        <v xml:space="preserve">- </v>
      </c>
      <c r="V757" s="52"/>
      <c r="W757" s="135" t="str">
        <f>IFERROR(VLOOKUP(V757,TD!$N$33:$O$45,2,0)," ")</f>
        <v xml:space="preserve"> </v>
      </c>
      <c r="X757" s="137" t="str">
        <f t="shared" si="45"/>
        <v xml:space="preserve">_ </v>
      </c>
      <c r="Y757" s="137" t="str">
        <f t="shared" si="46"/>
        <v xml:space="preserve">-  _ </v>
      </c>
      <c r="Z757" s="135" t="str">
        <f t="shared" si="47"/>
        <v xml:space="preserve">   </v>
      </c>
      <c r="AA757" s="135" t="str">
        <f>IFERROR(VLOOKUP(Y757,TD!$K$46:$L$64,2,0)," ")</f>
        <v xml:space="preserve"> </v>
      </c>
      <c r="AB757" s="55"/>
      <c r="AC757" s="136"/>
    </row>
    <row r="758" spans="2:29" s="28" customFormat="1" ht="15" x14ac:dyDescent="0.2">
      <c r="B758" s="79"/>
      <c r="C758" s="51"/>
      <c r="D758" s="133"/>
      <c r="E758" s="52"/>
      <c r="F758" s="133"/>
      <c r="G758" s="133"/>
      <c r="H758" s="53"/>
      <c r="I758" s="141"/>
      <c r="J758" s="134"/>
      <c r="K758" s="54"/>
      <c r="L758" s="55"/>
      <c r="M758" s="133"/>
      <c r="N758" s="55"/>
      <c r="O758" s="52"/>
      <c r="P758" s="135" t="str">
        <f>IFERROR(VLOOKUP(C758,TD!$B$32:$F$36,2,0)," ")</f>
        <v xml:space="preserve"> </v>
      </c>
      <c r="Q758" s="135" t="str">
        <f>IFERROR(VLOOKUP(C758,TD!$B$32:$F$36,3,0)," ")</f>
        <v xml:space="preserve"> </v>
      </c>
      <c r="R758" s="135" t="str">
        <f>IFERROR(VLOOKUP(C758,TD!$B$32:$F$36,4,0)," ")</f>
        <v xml:space="preserve"> </v>
      </c>
      <c r="S758" s="52"/>
      <c r="T758" s="135" t="str">
        <f>IFERROR(VLOOKUP(S758,TD!$J$33:$K$43,2,0)," ")</f>
        <v xml:space="preserve"> </v>
      </c>
      <c r="U758" s="137" t="str">
        <f t="shared" si="44"/>
        <v xml:space="preserve">- </v>
      </c>
      <c r="V758" s="52"/>
      <c r="W758" s="135" t="str">
        <f>IFERROR(VLOOKUP(V758,TD!$N$33:$O$45,2,0)," ")</f>
        <v xml:space="preserve"> </v>
      </c>
      <c r="X758" s="137" t="str">
        <f t="shared" si="45"/>
        <v xml:space="preserve">_ </v>
      </c>
      <c r="Y758" s="137" t="str">
        <f t="shared" si="46"/>
        <v xml:space="preserve">-  _ </v>
      </c>
      <c r="Z758" s="135" t="str">
        <f t="shared" si="47"/>
        <v xml:space="preserve">   </v>
      </c>
      <c r="AA758" s="135" t="str">
        <f>IFERROR(VLOOKUP(Y758,TD!$K$46:$L$64,2,0)," ")</f>
        <v xml:space="preserve"> </v>
      </c>
      <c r="AB758" s="55"/>
      <c r="AC758" s="136"/>
    </row>
    <row r="759" spans="2:29" s="28" customFormat="1" ht="15" x14ac:dyDescent="0.2">
      <c r="B759" s="79"/>
      <c r="C759" s="51"/>
      <c r="D759" s="133"/>
      <c r="E759" s="52"/>
      <c r="F759" s="133"/>
      <c r="G759" s="133"/>
      <c r="H759" s="53"/>
      <c r="I759" s="141"/>
      <c r="J759" s="134"/>
      <c r="K759" s="54"/>
      <c r="L759" s="55"/>
      <c r="M759" s="133"/>
      <c r="N759" s="55"/>
      <c r="O759" s="52"/>
      <c r="P759" s="135" t="str">
        <f>IFERROR(VLOOKUP(C759,TD!$B$32:$F$36,2,0)," ")</f>
        <v xml:space="preserve"> </v>
      </c>
      <c r="Q759" s="135" t="str">
        <f>IFERROR(VLOOKUP(C759,TD!$B$32:$F$36,3,0)," ")</f>
        <v xml:space="preserve"> </v>
      </c>
      <c r="R759" s="135" t="str">
        <f>IFERROR(VLOOKUP(C759,TD!$B$32:$F$36,4,0)," ")</f>
        <v xml:space="preserve"> </v>
      </c>
      <c r="S759" s="52"/>
      <c r="T759" s="135" t="str">
        <f>IFERROR(VLOOKUP(S759,TD!$J$33:$K$43,2,0)," ")</f>
        <v xml:space="preserve"> </v>
      </c>
      <c r="U759" s="137" t="str">
        <f t="shared" si="44"/>
        <v xml:space="preserve">- </v>
      </c>
      <c r="V759" s="52"/>
      <c r="W759" s="135" t="str">
        <f>IFERROR(VLOOKUP(V759,TD!$N$33:$O$45,2,0)," ")</f>
        <v xml:space="preserve"> </v>
      </c>
      <c r="X759" s="137" t="str">
        <f t="shared" si="45"/>
        <v xml:space="preserve">_ </v>
      </c>
      <c r="Y759" s="137" t="str">
        <f t="shared" si="46"/>
        <v xml:space="preserve">-  _ </v>
      </c>
      <c r="Z759" s="135" t="str">
        <f t="shared" si="47"/>
        <v xml:space="preserve">   </v>
      </c>
      <c r="AA759" s="135" t="str">
        <f>IFERROR(VLOOKUP(Y759,TD!$K$46:$L$64,2,0)," ")</f>
        <v xml:space="preserve"> </v>
      </c>
      <c r="AB759" s="55"/>
      <c r="AC759" s="136"/>
    </row>
    <row r="760" spans="2:29" s="28" customFormat="1" ht="15" x14ac:dyDescent="0.2">
      <c r="B760" s="79"/>
      <c r="C760" s="51"/>
      <c r="D760" s="133"/>
      <c r="E760" s="52"/>
      <c r="F760" s="133"/>
      <c r="G760" s="133"/>
      <c r="H760" s="53"/>
      <c r="I760" s="141"/>
      <c r="J760" s="134"/>
      <c r="K760" s="54"/>
      <c r="L760" s="55"/>
      <c r="M760" s="133"/>
      <c r="N760" s="55"/>
      <c r="O760" s="52"/>
      <c r="P760" s="135" t="str">
        <f>IFERROR(VLOOKUP(C760,TD!$B$32:$F$36,2,0)," ")</f>
        <v xml:space="preserve"> </v>
      </c>
      <c r="Q760" s="135" t="str">
        <f>IFERROR(VLOOKUP(C760,TD!$B$32:$F$36,3,0)," ")</f>
        <v xml:space="preserve"> </v>
      </c>
      <c r="R760" s="135" t="str">
        <f>IFERROR(VLOOKUP(C760,TD!$B$32:$F$36,4,0)," ")</f>
        <v xml:space="preserve"> </v>
      </c>
      <c r="S760" s="52"/>
      <c r="T760" s="135" t="str">
        <f>IFERROR(VLOOKUP(S760,TD!$J$33:$K$43,2,0)," ")</f>
        <v xml:space="preserve"> </v>
      </c>
      <c r="U760" s="137" t="str">
        <f t="shared" si="44"/>
        <v xml:space="preserve">- </v>
      </c>
      <c r="V760" s="52"/>
      <c r="W760" s="135" t="str">
        <f>IFERROR(VLOOKUP(V760,TD!$N$33:$O$45,2,0)," ")</f>
        <v xml:space="preserve"> </v>
      </c>
      <c r="X760" s="137" t="str">
        <f t="shared" si="45"/>
        <v xml:space="preserve">_ </v>
      </c>
      <c r="Y760" s="137" t="str">
        <f t="shared" si="46"/>
        <v xml:space="preserve">-  _ </v>
      </c>
      <c r="Z760" s="135" t="str">
        <f t="shared" si="47"/>
        <v xml:space="preserve">   </v>
      </c>
      <c r="AA760" s="135" t="str">
        <f>IFERROR(VLOOKUP(Y760,TD!$K$46:$L$64,2,0)," ")</f>
        <v xml:space="preserve"> </v>
      </c>
      <c r="AB760" s="55"/>
      <c r="AC760" s="136"/>
    </row>
    <row r="761" spans="2:29" s="28" customFormat="1" ht="15" x14ac:dyDescent="0.2">
      <c r="B761" s="79"/>
      <c r="C761" s="51"/>
      <c r="D761" s="133"/>
      <c r="E761" s="52"/>
      <c r="F761" s="133"/>
      <c r="G761" s="133"/>
      <c r="H761" s="53"/>
      <c r="I761" s="141"/>
      <c r="J761" s="134"/>
      <c r="K761" s="54"/>
      <c r="L761" s="55"/>
      <c r="M761" s="133"/>
      <c r="N761" s="55"/>
      <c r="O761" s="52"/>
      <c r="P761" s="135" t="str">
        <f>IFERROR(VLOOKUP(C761,TD!$B$32:$F$36,2,0)," ")</f>
        <v xml:space="preserve"> </v>
      </c>
      <c r="Q761" s="135" t="str">
        <f>IFERROR(VLOOKUP(C761,TD!$B$32:$F$36,3,0)," ")</f>
        <v xml:space="preserve"> </v>
      </c>
      <c r="R761" s="135" t="str">
        <f>IFERROR(VLOOKUP(C761,TD!$B$32:$F$36,4,0)," ")</f>
        <v xml:space="preserve"> </v>
      </c>
      <c r="S761" s="52"/>
      <c r="T761" s="135" t="str">
        <f>IFERROR(VLOOKUP(S761,TD!$J$33:$K$43,2,0)," ")</f>
        <v xml:space="preserve"> </v>
      </c>
      <c r="U761" s="137" t="str">
        <f t="shared" si="44"/>
        <v xml:space="preserve">- </v>
      </c>
      <c r="V761" s="52"/>
      <c r="W761" s="135" t="str">
        <f>IFERROR(VLOOKUP(V761,TD!$N$33:$O$45,2,0)," ")</f>
        <v xml:space="preserve"> </v>
      </c>
      <c r="X761" s="137" t="str">
        <f t="shared" si="45"/>
        <v xml:space="preserve">_ </v>
      </c>
      <c r="Y761" s="137" t="str">
        <f t="shared" si="46"/>
        <v xml:space="preserve">-  _ </v>
      </c>
      <c r="Z761" s="135" t="str">
        <f t="shared" si="47"/>
        <v xml:space="preserve">   </v>
      </c>
      <c r="AA761" s="135" t="str">
        <f>IFERROR(VLOOKUP(Y761,TD!$K$46:$L$64,2,0)," ")</f>
        <v xml:space="preserve"> </v>
      </c>
      <c r="AB761" s="55"/>
      <c r="AC761" s="136"/>
    </row>
    <row r="762" spans="2:29" s="28" customFormat="1" ht="15" x14ac:dyDescent="0.2">
      <c r="B762" s="79"/>
      <c r="C762" s="51"/>
      <c r="D762" s="133"/>
      <c r="E762" s="52"/>
      <c r="F762" s="133"/>
      <c r="G762" s="133"/>
      <c r="H762" s="53"/>
      <c r="I762" s="141"/>
      <c r="J762" s="134"/>
      <c r="K762" s="54"/>
      <c r="L762" s="55"/>
      <c r="M762" s="133"/>
      <c r="N762" s="55"/>
      <c r="O762" s="52"/>
      <c r="P762" s="135" t="str">
        <f>IFERROR(VLOOKUP(C762,TD!$B$32:$F$36,2,0)," ")</f>
        <v xml:space="preserve"> </v>
      </c>
      <c r="Q762" s="135" t="str">
        <f>IFERROR(VLOOKUP(C762,TD!$B$32:$F$36,3,0)," ")</f>
        <v xml:space="preserve"> </v>
      </c>
      <c r="R762" s="135" t="str">
        <f>IFERROR(VLOOKUP(C762,TD!$B$32:$F$36,4,0)," ")</f>
        <v xml:space="preserve"> </v>
      </c>
      <c r="S762" s="52"/>
      <c r="T762" s="135" t="str">
        <f>IFERROR(VLOOKUP(S762,TD!$J$33:$K$43,2,0)," ")</f>
        <v xml:space="preserve"> </v>
      </c>
      <c r="U762" s="137" t="str">
        <f t="shared" si="44"/>
        <v xml:space="preserve">- </v>
      </c>
      <c r="V762" s="52"/>
      <c r="W762" s="135" t="str">
        <f>IFERROR(VLOOKUP(V762,TD!$N$33:$O$45,2,0)," ")</f>
        <v xml:space="preserve"> </v>
      </c>
      <c r="X762" s="137" t="str">
        <f t="shared" si="45"/>
        <v xml:space="preserve">_ </v>
      </c>
      <c r="Y762" s="137" t="str">
        <f t="shared" si="46"/>
        <v xml:space="preserve">-  _ </v>
      </c>
      <c r="Z762" s="135" t="str">
        <f t="shared" si="47"/>
        <v xml:space="preserve">   </v>
      </c>
      <c r="AA762" s="135" t="str">
        <f>IFERROR(VLOOKUP(Y762,TD!$K$46:$L$64,2,0)," ")</f>
        <v xml:space="preserve"> </v>
      </c>
      <c r="AB762" s="55"/>
      <c r="AC762" s="136"/>
    </row>
    <row r="763" spans="2:29" s="28" customFormat="1" ht="15" x14ac:dyDescent="0.2">
      <c r="B763" s="79"/>
      <c r="C763" s="51"/>
      <c r="D763" s="133"/>
      <c r="E763" s="52"/>
      <c r="F763" s="133"/>
      <c r="G763" s="133"/>
      <c r="H763" s="53"/>
      <c r="I763" s="141"/>
      <c r="J763" s="134"/>
      <c r="K763" s="54"/>
      <c r="L763" s="55"/>
      <c r="M763" s="133"/>
      <c r="N763" s="55"/>
      <c r="O763" s="52"/>
      <c r="P763" s="135" t="str">
        <f>IFERROR(VLOOKUP(C763,TD!$B$32:$F$36,2,0)," ")</f>
        <v xml:space="preserve"> </v>
      </c>
      <c r="Q763" s="135" t="str">
        <f>IFERROR(VLOOKUP(C763,TD!$B$32:$F$36,3,0)," ")</f>
        <v xml:space="preserve"> </v>
      </c>
      <c r="R763" s="135" t="str">
        <f>IFERROR(VLOOKUP(C763,TD!$B$32:$F$36,4,0)," ")</f>
        <v xml:space="preserve"> </v>
      </c>
      <c r="S763" s="52"/>
      <c r="T763" s="135" t="str">
        <f>IFERROR(VLOOKUP(S763,TD!$J$33:$K$43,2,0)," ")</f>
        <v xml:space="preserve"> </v>
      </c>
      <c r="U763" s="137" t="str">
        <f t="shared" si="44"/>
        <v xml:space="preserve">- </v>
      </c>
      <c r="V763" s="52"/>
      <c r="W763" s="135" t="str">
        <f>IFERROR(VLOOKUP(V763,TD!$N$33:$O$45,2,0)," ")</f>
        <v xml:space="preserve"> </v>
      </c>
      <c r="X763" s="137" t="str">
        <f t="shared" si="45"/>
        <v xml:space="preserve">_ </v>
      </c>
      <c r="Y763" s="137" t="str">
        <f t="shared" si="46"/>
        <v xml:space="preserve">-  _ </v>
      </c>
      <c r="Z763" s="135" t="str">
        <f t="shared" si="47"/>
        <v xml:space="preserve">   </v>
      </c>
      <c r="AA763" s="135" t="str">
        <f>IFERROR(VLOOKUP(Y763,TD!$K$46:$L$64,2,0)," ")</f>
        <v xml:space="preserve"> </v>
      </c>
      <c r="AB763" s="55"/>
      <c r="AC763" s="136"/>
    </row>
    <row r="764" spans="2:29" s="28" customFormat="1" ht="15" x14ac:dyDescent="0.2">
      <c r="B764" s="79"/>
      <c r="C764" s="51"/>
      <c r="D764" s="133"/>
      <c r="E764" s="52"/>
      <c r="F764" s="133"/>
      <c r="G764" s="133"/>
      <c r="H764" s="53"/>
      <c r="I764" s="141"/>
      <c r="J764" s="134"/>
      <c r="K764" s="54"/>
      <c r="L764" s="55"/>
      <c r="M764" s="133"/>
      <c r="N764" s="55"/>
      <c r="O764" s="52"/>
      <c r="P764" s="135" t="str">
        <f>IFERROR(VLOOKUP(C764,TD!$B$32:$F$36,2,0)," ")</f>
        <v xml:space="preserve"> </v>
      </c>
      <c r="Q764" s="135" t="str">
        <f>IFERROR(VLOOKUP(C764,TD!$B$32:$F$36,3,0)," ")</f>
        <v xml:space="preserve"> </v>
      </c>
      <c r="R764" s="135" t="str">
        <f>IFERROR(VLOOKUP(C764,TD!$B$32:$F$36,4,0)," ")</f>
        <v xml:space="preserve"> </v>
      </c>
      <c r="S764" s="52"/>
      <c r="T764" s="135" t="str">
        <f>IFERROR(VLOOKUP(S764,TD!$J$33:$K$43,2,0)," ")</f>
        <v xml:space="preserve"> </v>
      </c>
      <c r="U764" s="137" t="str">
        <f t="shared" si="44"/>
        <v xml:space="preserve">- </v>
      </c>
      <c r="V764" s="52"/>
      <c r="W764" s="135" t="str">
        <f>IFERROR(VLOOKUP(V764,TD!$N$33:$O$45,2,0)," ")</f>
        <v xml:space="preserve"> </v>
      </c>
      <c r="X764" s="137" t="str">
        <f t="shared" si="45"/>
        <v xml:space="preserve">_ </v>
      </c>
      <c r="Y764" s="137" t="str">
        <f t="shared" si="46"/>
        <v xml:space="preserve">-  _ </v>
      </c>
      <c r="Z764" s="135" t="str">
        <f t="shared" si="47"/>
        <v xml:space="preserve">   </v>
      </c>
      <c r="AA764" s="135" t="str">
        <f>IFERROR(VLOOKUP(Y764,TD!$K$46:$L$64,2,0)," ")</f>
        <v xml:space="preserve"> </v>
      </c>
      <c r="AB764" s="55"/>
      <c r="AC764" s="136"/>
    </row>
    <row r="765" spans="2:29" s="28" customFormat="1" ht="15" x14ac:dyDescent="0.2">
      <c r="B765" s="79"/>
      <c r="C765" s="51"/>
      <c r="D765" s="133"/>
      <c r="E765" s="52"/>
      <c r="F765" s="133"/>
      <c r="G765" s="133"/>
      <c r="H765" s="53"/>
      <c r="I765" s="141"/>
      <c r="J765" s="134"/>
      <c r="K765" s="54"/>
      <c r="L765" s="55"/>
      <c r="M765" s="133"/>
      <c r="N765" s="55"/>
      <c r="O765" s="52"/>
      <c r="P765" s="135" t="str">
        <f>IFERROR(VLOOKUP(C765,TD!$B$32:$F$36,2,0)," ")</f>
        <v xml:space="preserve"> </v>
      </c>
      <c r="Q765" s="135" t="str">
        <f>IFERROR(VLOOKUP(C765,TD!$B$32:$F$36,3,0)," ")</f>
        <v xml:space="preserve"> </v>
      </c>
      <c r="R765" s="135" t="str">
        <f>IFERROR(VLOOKUP(C765,TD!$B$32:$F$36,4,0)," ")</f>
        <v xml:space="preserve"> </v>
      </c>
      <c r="S765" s="52"/>
      <c r="T765" s="135" t="str">
        <f>IFERROR(VLOOKUP(S765,TD!$J$33:$K$43,2,0)," ")</f>
        <v xml:space="preserve"> </v>
      </c>
      <c r="U765" s="137" t="str">
        <f t="shared" si="44"/>
        <v xml:space="preserve">- </v>
      </c>
      <c r="V765" s="52"/>
      <c r="W765" s="135" t="str">
        <f>IFERROR(VLOOKUP(V765,TD!$N$33:$O$45,2,0)," ")</f>
        <v xml:space="preserve"> </v>
      </c>
      <c r="X765" s="137" t="str">
        <f t="shared" si="45"/>
        <v xml:space="preserve">_ </v>
      </c>
      <c r="Y765" s="137" t="str">
        <f t="shared" si="46"/>
        <v xml:space="preserve">-  _ </v>
      </c>
      <c r="Z765" s="135" t="str">
        <f t="shared" si="47"/>
        <v xml:space="preserve">   </v>
      </c>
      <c r="AA765" s="135" t="str">
        <f>IFERROR(VLOOKUP(Y765,TD!$K$46:$L$64,2,0)," ")</f>
        <v xml:space="preserve"> </v>
      </c>
      <c r="AB765" s="55"/>
      <c r="AC765" s="136"/>
    </row>
    <row r="766" spans="2:29" s="28" customFormat="1" ht="15" x14ac:dyDescent="0.2">
      <c r="B766" s="79"/>
      <c r="C766" s="51"/>
      <c r="D766" s="133"/>
      <c r="E766" s="52"/>
      <c r="F766" s="133"/>
      <c r="G766" s="133"/>
      <c r="H766" s="53"/>
      <c r="I766" s="141"/>
      <c r="J766" s="134"/>
      <c r="K766" s="54"/>
      <c r="L766" s="55"/>
      <c r="M766" s="133"/>
      <c r="N766" s="55"/>
      <c r="O766" s="52"/>
      <c r="P766" s="135" t="str">
        <f>IFERROR(VLOOKUP(C766,TD!$B$32:$F$36,2,0)," ")</f>
        <v xml:space="preserve"> </v>
      </c>
      <c r="Q766" s="135" t="str">
        <f>IFERROR(VLOOKUP(C766,TD!$B$32:$F$36,3,0)," ")</f>
        <v xml:space="preserve"> </v>
      </c>
      <c r="R766" s="135" t="str">
        <f>IFERROR(VLOOKUP(C766,TD!$B$32:$F$36,4,0)," ")</f>
        <v xml:space="preserve"> </v>
      </c>
      <c r="S766" s="52"/>
      <c r="T766" s="135" t="str">
        <f>IFERROR(VLOOKUP(S766,TD!$J$33:$K$43,2,0)," ")</f>
        <v xml:space="preserve"> </v>
      </c>
      <c r="U766" s="137" t="str">
        <f t="shared" si="44"/>
        <v xml:space="preserve">- </v>
      </c>
      <c r="V766" s="52"/>
      <c r="W766" s="135" t="str">
        <f>IFERROR(VLOOKUP(V766,TD!$N$33:$O$45,2,0)," ")</f>
        <v xml:space="preserve"> </v>
      </c>
      <c r="X766" s="137" t="str">
        <f t="shared" si="45"/>
        <v xml:space="preserve">_ </v>
      </c>
      <c r="Y766" s="137" t="str">
        <f t="shared" si="46"/>
        <v xml:space="preserve">-  _ </v>
      </c>
      <c r="Z766" s="135" t="str">
        <f t="shared" si="47"/>
        <v xml:space="preserve">   </v>
      </c>
      <c r="AA766" s="135" t="str">
        <f>IFERROR(VLOOKUP(Y766,TD!$K$46:$L$64,2,0)," ")</f>
        <v xml:space="preserve"> </v>
      </c>
      <c r="AB766" s="55"/>
      <c r="AC766" s="136"/>
    </row>
    <row r="767" spans="2:29" s="28" customFormat="1" ht="15" x14ac:dyDescent="0.2">
      <c r="B767" s="79"/>
      <c r="C767" s="51"/>
      <c r="D767" s="133"/>
      <c r="E767" s="52"/>
      <c r="F767" s="133"/>
      <c r="G767" s="133"/>
      <c r="H767" s="53"/>
      <c r="I767" s="141"/>
      <c r="J767" s="134"/>
      <c r="K767" s="54"/>
      <c r="L767" s="55"/>
      <c r="M767" s="133"/>
      <c r="N767" s="55"/>
      <c r="O767" s="52"/>
      <c r="P767" s="135" t="str">
        <f>IFERROR(VLOOKUP(C767,TD!$B$32:$F$36,2,0)," ")</f>
        <v xml:space="preserve"> </v>
      </c>
      <c r="Q767" s="135" t="str">
        <f>IFERROR(VLOOKUP(C767,TD!$B$32:$F$36,3,0)," ")</f>
        <v xml:space="preserve"> </v>
      </c>
      <c r="R767" s="135" t="str">
        <f>IFERROR(VLOOKUP(C767,TD!$B$32:$F$36,4,0)," ")</f>
        <v xml:space="preserve"> </v>
      </c>
      <c r="S767" s="52"/>
      <c r="T767" s="135" t="str">
        <f>IFERROR(VLOOKUP(S767,TD!$J$33:$K$43,2,0)," ")</f>
        <v xml:space="preserve"> </v>
      </c>
      <c r="U767" s="137" t="str">
        <f t="shared" si="44"/>
        <v xml:space="preserve">- </v>
      </c>
      <c r="V767" s="52"/>
      <c r="W767" s="135" t="str">
        <f>IFERROR(VLOOKUP(V767,TD!$N$33:$O$45,2,0)," ")</f>
        <v xml:space="preserve"> </v>
      </c>
      <c r="X767" s="137" t="str">
        <f t="shared" si="45"/>
        <v xml:space="preserve">_ </v>
      </c>
      <c r="Y767" s="137" t="str">
        <f t="shared" si="46"/>
        <v xml:space="preserve">-  _ </v>
      </c>
      <c r="Z767" s="135" t="str">
        <f t="shared" si="47"/>
        <v xml:space="preserve">   </v>
      </c>
      <c r="AA767" s="135" t="str">
        <f>IFERROR(VLOOKUP(Y767,TD!$K$46:$L$64,2,0)," ")</f>
        <v xml:space="preserve"> </v>
      </c>
      <c r="AB767" s="55"/>
      <c r="AC767" s="136"/>
    </row>
    <row r="768" spans="2:29" s="28" customFormat="1" ht="15" x14ac:dyDescent="0.2">
      <c r="B768" s="79"/>
      <c r="C768" s="51"/>
      <c r="D768" s="133"/>
      <c r="E768" s="52"/>
      <c r="F768" s="133"/>
      <c r="G768" s="133"/>
      <c r="H768" s="53"/>
      <c r="I768" s="141"/>
      <c r="J768" s="134"/>
      <c r="K768" s="54"/>
      <c r="L768" s="55"/>
      <c r="M768" s="133"/>
      <c r="N768" s="55"/>
      <c r="O768" s="52"/>
      <c r="P768" s="135" t="str">
        <f>IFERROR(VLOOKUP(C768,TD!$B$32:$F$36,2,0)," ")</f>
        <v xml:space="preserve"> </v>
      </c>
      <c r="Q768" s="135" t="str">
        <f>IFERROR(VLOOKUP(C768,TD!$B$32:$F$36,3,0)," ")</f>
        <v xml:space="preserve"> </v>
      </c>
      <c r="R768" s="135" t="str">
        <f>IFERROR(VLOOKUP(C768,TD!$B$32:$F$36,4,0)," ")</f>
        <v xml:space="preserve"> </v>
      </c>
      <c r="S768" s="52"/>
      <c r="T768" s="135" t="str">
        <f>IFERROR(VLOOKUP(S768,TD!$J$33:$K$43,2,0)," ")</f>
        <v xml:space="preserve"> </v>
      </c>
      <c r="U768" s="137" t="str">
        <f t="shared" ref="U768:U831" si="48">CONCATENATE(S768,"-",T768)</f>
        <v xml:space="preserve">- </v>
      </c>
      <c r="V768" s="52"/>
      <c r="W768" s="135" t="str">
        <f>IFERROR(VLOOKUP(V768,TD!$N$33:$O$45,2,0)," ")</f>
        <v xml:space="preserve"> </v>
      </c>
      <c r="X768" s="137" t="str">
        <f t="shared" ref="X768:X831" si="49">CONCATENATE(V768,"_",W768)</f>
        <v xml:space="preserve">_ </v>
      </c>
      <c r="Y768" s="137" t="str">
        <f t="shared" ref="Y768:Y831" si="50">CONCATENATE(U768," ",X768)</f>
        <v xml:space="preserve">-  _ </v>
      </c>
      <c r="Z768" s="135" t="str">
        <f t="shared" ref="Z768:Z831" si="51">CONCATENATE(P768,Q768,R768,S768,V768)</f>
        <v xml:space="preserve">   </v>
      </c>
      <c r="AA768" s="135" t="str">
        <f>IFERROR(VLOOKUP(Y768,TD!$K$46:$L$64,2,0)," ")</f>
        <v xml:space="preserve"> </v>
      </c>
      <c r="AB768" s="55"/>
      <c r="AC768" s="136"/>
    </row>
    <row r="769" spans="2:29" s="28" customFormat="1" ht="15" x14ac:dyDescent="0.2">
      <c r="B769" s="79"/>
      <c r="C769" s="51"/>
      <c r="D769" s="133"/>
      <c r="E769" s="52"/>
      <c r="F769" s="133"/>
      <c r="G769" s="133"/>
      <c r="H769" s="53"/>
      <c r="I769" s="141"/>
      <c r="J769" s="134"/>
      <c r="K769" s="54"/>
      <c r="L769" s="55"/>
      <c r="M769" s="133"/>
      <c r="N769" s="55"/>
      <c r="O769" s="52"/>
      <c r="P769" s="135" t="str">
        <f>IFERROR(VLOOKUP(C769,TD!$B$32:$F$36,2,0)," ")</f>
        <v xml:space="preserve"> </v>
      </c>
      <c r="Q769" s="135" t="str">
        <f>IFERROR(VLOOKUP(C769,TD!$B$32:$F$36,3,0)," ")</f>
        <v xml:space="preserve"> </v>
      </c>
      <c r="R769" s="135" t="str">
        <f>IFERROR(VLOOKUP(C769,TD!$B$32:$F$36,4,0)," ")</f>
        <v xml:space="preserve"> </v>
      </c>
      <c r="S769" s="52"/>
      <c r="T769" s="135" t="str">
        <f>IFERROR(VLOOKUP(S769,TD!$J$33:$K$43,2,0)," ")</f>
        <v xml:space="preserve"> </v>
      </c>
      <c r="U769" s="137" t="str">
        <f t="shared" si="48"/>
        <v xml:space="preserve">- </v>
      </c>
      <c r="V769" s="52"/>
      <c r="W769" s="135" t="str">
        <f>IFERROR(VLOOKUP(V769,TD!$N$33:$O$45,2,0)," ")</f>
        <v xml:space="preserve"> </v>
      </c>
      <c r="X769" s="137" t="str">
        <f t="shared" si="49"/>
        <v xml:space="preserve">_ </v>
      </c>
      <c r="Y769" s="137" t="str">
        <f t="shared" si="50"/>
        <v xml:space="preserve">-  _ </v>
      </c>
      <c r="Z769" s="135" t="str">
        <f t="shared" si="51"/>
        <v xml:space="preserve">   </v>
      </c>
      <c r="AA769" s="135" t="str">
        <f>IFERROR(VLOOKUP(Y769,TD!$K$46:$L$64,2,0)," ")</f>
        <v xml:space="preserve"> </v>
      </c>
      <c r="AB769" s="55"/>
      <c r="AC769" s="136"/>
    </row>
    <row r="770" spans="2:29" s="28" customFormat="1" ht="15" x14ac:dyDescent="0.2">
      <c r="B770" s="79"/>
      <c r="C770" s="51"/>
      <c r="D770" s="133"/>
      <c r="E770" s="52"/>
      <c r="F770" s="133"/>
      <c r="G770" s="133"/>
      <c r="H770" s="53"/>
      <c r="I770" s="141"/>
      <c r="J770" s="134"/>
      <c r="K770" s="54"/>
      <c r="L770" s="55"/>
      <c r="M770" s="133"/>
      <c r="N770" s="55"/>
      <c r="O770" s="52"/>
      <c r="P770" s="135" t="str">
        <f>IFERROR(VLOOKUP(C770,TD!$B$32:$F$36,2,0)," ")</f>
        <v xml:space="preserve"> </v>
      </c>
      <c r="Q770" s="135" t="str">
        <f>IFERROR(VLOOKUP(C770,TD!$B$32:$F$36,3,0)," ")</f>
        <v xml:space="preserve"> </v>
      </c>
      <c r="R770" s="135" t="str">
        <f>IFERROR(VLOOKUP(C770,TD!$B$32:$F$36,4,0)," ")</f>
        <v xml:space="preserve"> </v>
      </c>
      <c r="S770" s="52"/>
      <c r="T770" s="135" t="str">
        <f>IFERROR(VLOOKUP(S770,TD!$J$33:$K$43,2,0)," ")</f>
        <v xml:space="preserve"> </v>
      </c>
      <c r="U770" s="137" t="str">
        <f t="shared" si="48"/>
        <v xml:space="preserve">- </v>
      </c>
      <c r="V770" s="52"/>
      <c r="W770" s="135" t="str">
        <f>IFERROR(VLOOKUP(V770,TD!$N$33:$O$45,2,0)," ")</f>
        <v xml:space="preserve"> </v>
      </c>
      <c r="X770" s="137" t="str">
        <f t="shared" si="49"/>
        <v xml:space="preserve">_ </v>
      </c>
      <c r="Y770" s="137" t="str">
        <f t="shared" si="50"/>
        <v xml:space="preserve">-  _ </v>
      </c>
      <c r="Z770" s="135" t="str">
        <f t="shared" si="51"/>
        <v xml:space="preserve">   </v>
      </c>
      <c r="AA770" s="135" t="str">
        <f>IFERROR(VLOOKUP(Y770,TD!$K$46:$L$64,2,0)," ")</f>
        <v xml:space="preserve"> </v>
      </c>
      <c r="AB770" s="55"/>
      <c r="AC770" s="136"/>
    </row>
    <row r="771" spans="2:29" s="28" customFormat="1" ht="15" x14ac:dyDescent="0.2">
      <c r="B771" s="79"/>
      <c r="C771" s="51"/>
      <c r="D771" s="133"/>
      <c r="E771" s="52"/>
      <c r="F771" s="133"/>
      <c r="G771" s="133"/>
      <c r="H771" s="53"/>
      <c r="I771" s="141"/>
      <c r="J771" s="134"/>
      <c r="K771" s="54"/>
      <c r="L771" s="55"/>
      <c r="M771" s="133"/>
      <c r="N771" s="55"/>
      <c r="O771" s="52"/>
      <c r="P771" s="135" t="str">
        <f>IFERROR(VLOOKUP(C771,TD!$B$32:$F$36,2,0)," ")</f>
        <v xml:space="preserve"> </v>
      </c>
      <c r="Q771" s="135" t="str">
        <f>IFERROR(VLOOKUP(C771,TD!$B$32:$F$36,3,0)," ")</f>
        <v xml:space="preserve"> </v>
      </c>
      <c r="R771" s="135" t="str">
        <f>IFERROR(VLOOKUP(C771,TD!$B$32:$F$36,4,0)," ")</f>
        <v xml:space="preserve"> </v>
      </c>
      <c r="S771" s="52"/>
      <c r="T771" s="135" t="str">
        <f>IFERROR(VLOOKUP(S771,TD!$J$33:$K$43,2,0)," ")</f>
        <v xml:space="preserve"> </v>
      </c>
      <c r="U771" s="137" t="str">
        <f t="shared" si="48"/>
        <v xml:space="preserve">- </v>
      </c>
      <c r="V771" s="52"/>
      <c r="W771" s="135" t="str">
        <f>IFERROR(VLOOKUP(V771,TD!$N$33:$O$45,2,0)," ")</f>
        <v xml:space="preserve"> </v>
      </c>
      <c r="X771" s="137" t="str">
        <f t="shared" si="49"/>
        <v xml:space="preserve">_ </v>
      </c>
      <c r="Y771" s="137" t="str">
        <f t="shared" si="50"/>
        <v xml:space="preserve">-  _ </v>
      </c>
      <c r="Z771" s="135" t="str">
        <f t="shared" si="51"/>
        <v xml:space="preserve">   </v>
      </c>
      <c r="AA771" s="135" t="str">
        <f>IFERROR(VLOOKUP(Y771,TD!$K$46:$L$64,2,0)," ")</f>
        <v xml:space="preserve"> </v>
      </c>
      <c r="AB771" s="55"/>
      <c r="AC771" s="136"/>
    </row>
    <row r="772" spans="2:29" s="28" customFormat="1" ht="15" x14ac:dyDescent="0.2">
      <c r="B772" s="79"/>
      <c r="C772" s="51"/>
      <c r="D772" s="133"/>
      <c r="E772" s="52"/>
      <c r="F772" s="133"/>
      <c r="G772" s="133"/>
      <c r="H772" s="53"/>
      <c r="I772" s="141"/>
      <c r="J772" s="134"/>
      <c r="K772" s="54"/>
      <c r="L772" s="55"/>
      <c r="M772" s="133"/>
      <c r="N772" s="55"/>
      <c r="O772" s="52"/>
      <c r="P772" s="135" t="str">
        <f>IFERROR(VLOOKUP(C772,TD!$B$32:$F$36,2,0)," ")</f>
        <v xml:space="preserve"> </v>
      </c>
      <c r="Q772" s="135" t="str">
        <f>IFERROR(VLOOKUP(C772,TD!$B$32:$F$36,3,0)," ")</f>
        <v xml:space="preserve"> </v>
      </c>
      <c r="R772" s="135" t="str">
        <f>IFERROR(VLOOKUP(C772,TD!$B$32:$F$36,4,0)," ")</f>
        <v xml:space="preserve"> </v>
      </c>
      <c r="S772" s="52"/>
      <c r="T772" s="135" t="str">
        <f>IFERROR(VLOOKUP(S772,TD!$J$33:$K$43,2,0)," ")</f>
        <v xml:space="preserve"> </v>
      </c>
      <c r="U772" s="137" t="str">
        <f t="shared" si="48"/>
        <v xml:space="preserve">- </v>
      </c>
      <c r="V772" s="52"/>
      <c r="W772" s="135" t="str">
        <f>IFERROR(VLOOKUP(V772,TD!$N$33:$O$45,2,0)," ")</f>
        <v xml:space="preserve"> </v>
      </c>
      <c r="X772" s="137" t="str">
        <f t="shared" si="49"/>
        <v xml:space="preserve">_ </v>
      </c>
      <c r="Y772" s="137" t="str">
        <f t="shared" si="50"/>
        <v xml:space="preserve">-  _ </v>
      </c>
      <c r="Z772" s="135" t="str">
        <f t="shared" si="51"/>
        <v xml:space="preserve">   </v>
      </c>
      <c r="AA772" s="135" t="str">
        <f>IFERROR(VLOOKUP(Y772,TD!$K$46:$L$64,2,0)," ")</f>
        <v xml:space="preserve"> </v>
      </c>
      <c r="AB772" s="55"/>
      <c r="AC772" s="136"/>
    </row>
    <row r="773" spans="2:29" s="28" customFormat="1" ht="15" x14ac:dyDescent="0.2">
      <c r="B773" s="79"/>
      <c r="C773" s="51"/>
      <c r="D773" s="133"/>
      <c r="E773" s="52"/>
      <c r="F773" s="133"/>
      <c r="G773" s="133"/>
      <c r="H773" s="53"/>
      <c r="I773" s="141"/>
      <c r="J773" s="134"/>
      <c r="K773" s="54"/>
      <c r="L773" s="55"/>
      <c r="M773" s="133"/>
      <c r="N773" s="55"/>
      <c r="O773" s="52"/>
      <c r="P773" s="135" t="str">
        <f>IFERROR(VLOOKUP(C773,TD!$B$32:$F$36,2,0)," ")</f>
        <v xml:space="preserve"> </v>
      </c>
      <c r="Q773" s="135" t="str">
        <f>IFERROR(VLOOKUP(C773,TD!$B$32:$F$36,3,0)," ")</f>
        <v xml:space="preserve"> </v>
      </c>
      <c r="R773" s="135" t="str">
        <f>IFERROR(VLOOKUP(C773,TD!$B$32:$F$36,4,0)," ")</f>
        <v xml:space="preserve"> </v>
      </c>
      <c r="S773" s="52"/>
      <c r="T773" s="135" t="str">
        <f>IFERROR(VLOOKUP(S773,TD!$J$33:$K$43,2,0)," ")</f>
        <v xml:space="preserve"> </v>
      </c>
      <c r="U773" s="137" t="str">
        <f t="shared" si="48"/>
        <v xml:space="preserve">- </v>
      </c>
      <c r="V773" s="52"/>
      <c r="W773" s="135" t="str">
        <f>IFERROR(VLOOKUP(V773,TD!$N$33:$O$45,2,0)," ")</f>
        <v xml:space="preserve"> </v>
      </c>
      <c r="X773" s="137" t="str">
        <f t="shared" si="49"/>
        <v xml:space="preserve">_ </v>
      </c>
      <c r="Y773" s="137" t="str">
        <f t="shared" si="50"/>
        <v xml:space="preserve">-  _ </v>
      </c>
      <c r="Z773" s="135" t="str">
        <f t="shared" si="51"/>
        <v xml:space="preserve">   </v>
      </c>
      <c r="AA773" s="135" t="str">
        <f>IFERROR(VLOOKUP(Y773,TD!$K$46:$L$64,2,0)," ")</f>
        <v xml:space="preserve"> </v>
      </c>
      <c r="AB773" s="55"/>
      <c r="AC773" s="136"/>
    </row>
    <row r="774" spans="2:29" s="28" customFormat="1" ht="15" x14ac:dyDescent="0.2">
      <c r="B774" s="79"/>
      <c r="C774" s="51"/>
      <c r="D774" s="133"/>
      <c r="E774" s="52"/>
      <c r="F774" s="133"/>
      <c r="G774" s="133"/>
      <c r="H774" s="53"/>
      <c r="I774" s="141"/>
      <c r="J774" s="134"/>
      <c r="K774" s="54"/>
      <c r="L774" s="55"/>
      <c r="M774" s="133"/>
      <c r="N774" s="55"/>
      <c r="O774" s="52"/>
      <c r="P774" s="135" t="str">
        <f>IFERROR(VLOOKUP(C774,TD!$B$32:$F$36,2,0)," ")</f>
        <v xml:space="preserve"> </v>
      </c>
      <c r="Q774" s="135" t="str">
        <f>IFERROR(VLOOKUP(C774,TD!$B$32:$F$36,3,0)," ")</f>
        <v xml:space="preserve"> </v>
      </c>
      <c r="R774" s="135" t="str">
        <f>IFERROR(VLOOKUP(C774,TD!$B$32:$F$36,4,0)," ")</f>
        <v xml:space="preserve"> </v>
      </c>
      <c r="S774" s="52"/>
      <c r="T774" s="135" t="str">
        <f>IFERROR(VLOOKUP(S774,TD!$J$33:$K$43,2,0)," ")</f>
        <v xml:space="preserve"> </v>
      </c>
      <c r="U774" s="137" t="str">
        <f t="shared" si="48"/>
        <v xml:space="preserve">- </v>
      </c>
      <c r="V774" s="52"/>
      <c r="W774" s="135" t="str">
        <f>IFERROR(VLOOKUP(V774,TD!$N$33:$O$45,2,0)," ")</f>
        <v xml:space="preserve"> </v>
      </c>
      <c r="X774" s="137" t="str">
        <f t="shared" si="49"/>
        <v xml:space="preserve">_ </v>
      </c>
      <c r="Y774" s="137" t="str">
        <f t="shared" si="50"/>
        <v xml:space="preserve">-  _ </v>
      </c>
      <c r="Z774" s="135" t="str">
        <f t="shared" si="51"/>
        <v xml:space="preserve">   </v>
      </c>
      <c r="AA774" s="135" t="str">
        <f>IFERROR(VLOOKUP(Y774,TD!$K$46:$L$64,2,0)," ")</f>
        <v xml:space="preserve"> </v>
      </c>
      <c r="AB774" s="55"/>
      <c r="AC774" s="136"/>
    </row>
    <row r="775" spans="2:29" s="28" customFormat="1" ht="15" x14ac:dyDescent="0.2">
      <c r="B775" s="79"/>
      <c r="C775" s="51"/>
      <c r="D775" s="133"/>
      <c r="E775" s="52"/>
      <c r="F775" s="133"/>
      <c r="G775" s="133"/>
      <c r="H775" s="53"/>
      <c r="I775" s="141"/>
      <c r="J775" s="134"/>
      <c r="K775" s="54"/>
      <c r="L775" s="55"/>
      <c r="M775" s="133"/>
      <c r="N775" s="55"/>
      <c r="O775" s="52"/>
      <c r="P775" s="135" t="str">
        <f>IFERROR(VLOOKUP(C775,TD!$B$32:$F$36,2,0)," ")</f>
        <v xml:space="preserve"> </v>
      </c>
      <c r="Q775" s="135" t="str">
        <f>IFERROR(VLOOKUP(C775,TD!$B$32:$F$36,3,0)," ")</f>
        <v xml:space="preserve"> </v>
      </c>
      <c r="R775" s="135" t="str">
        <f>IFERROR(VLOOKUP(C775,TD!$B$32:$F$36,4,0)," ")</f>
        <v xml:space="preserve"> </v>
      </c>
      <c r="S775" s="52"/>
      <c r="T775" s="135" t="str">
        <f>IFERROR(VLOOKUP(S775,TD!$J$33:$K$43,2,0)," ")</f>
        <v xml:space="preserve"> </v>
      </c>
      <c r="U775" s="137" t="str">
        <f t="shared" si="48"/>
        <v xml:space="preserve">- </v>
      </c>
      <c r="V775" s="52"/>
      <c r="W775" s="135" t="str">
        <f>IFERROR(VLOOKUP(V775,TD!$N$33:$O$45,2,0)," ")</f>
        <v xml:space="preserve"> </v>
      </c>
      <c r="X775" s="137" t="str">
        <f t="shared" si="49"/>
        <v xml:space="preserve">_ </v>
      </c>
      <c r="Y775" s="137" t="str">
        <f t="shared" si="50"/>
        <v xml:space="preserve">-  _ </v>
      </c>
      <c r="Z775" s="135" t="str">
        <f t="shared" si="51"/>
        <v xml:space="preserve">   </v>
      </c>
      <c r="AA775" s="135" t="str">
        <f>IFERROR(VLOOKUP(Y775,TD!$K$46:$L$64,2,0)," ")</f>
        <v xml:space="preserve"> </v>
      </c>
      <c r="AB775" s="55"/>
      <c r="AC775" s="136"/>
    </row>
    <row r="776" spans="2:29" s="28" customFormat="1" ht="15" x14ac:dyDescent="0.2">
      <c r="B776" s="79"/>
      <c r="C776" s="51"/>
      <c r="D776" s="133"/>
      <c r="E776" s="52"/>
      <c r="F776" s="133"/>
      <c r="G776" s="133"/>
      <c r="H776" s="53"/>
      <c r="I776" s="141"/>
      <c r="J776" s="134"/>
      <c r="K776" s="54"/>
      <c r="L776" s="55"/>
      <c r="M776" s="133"/>
      <c r="N776" s="55"/>
      <c r="O776" s="52"/>
      <c r="P776" s="135" t="str">
        <f>IFERROR(VLOOKUP(C776,TD!$B$32:$F$36,2,0)," ")</f>
        <v xml:space="preserve"> </v>
      </c>
      <c r="Q776" s="135" t="str">
        <f>IFERROR(VLOOKUP(C776,TD!$B$32:$F$36,3,0)," ")</f>
        <v xml:space="preserve"> </v>
      </c>
      <c r="R776" s="135" t="str">
        <f>IFERROR(VLOOKUP(C776,TD!$B$32:$F$36,4,0)," ")</f>
        <v xml:space="preserve"> </v>
      </c>
      <c r="S776" s="52"/>
      <c r="T776" s="135" t="str">
        <f>IFERROR(VLOOKUP(S776,TD!$J$33:$K$43,2,0)," ")</f>
        <v xml:space="preserve"> </v>
      </c>
      <c r="U776" s="137" t="str">
        <f t="shared" si="48"/>
        <v xml:space="preserve">- </v>
      </c>
      <c r="V776" s="52"/>
      <c r="W776" s="135" t="str">
        <f>IFERROR(VLOOKUP(V776,TD!$N$33:$O$45,2,0)," ")</f>
        <v xml:space="preserve"> </v>
      </c>
      <c r="X776" s="137" t="str">
        <f t="shared" si="49"/>
        <v xml:space="preserve">_ </v>
      </c>
      <c r="Y776" s="137" t="str">
        <f t="shared" si="50"/>
        <v xml:space="preserve">-  _ </v>
      </c>
      <c r="Z776" s="135" t="str">
        <f t="shared" si="51"/>
        <v xml:space="preserve">   </v>
      </c>
      <c r="AA776" s="135" t="str">
        <f>IFERROR(VLOOKUP(Y776,TD!$K$46:$L$64,2,0)," ")</f>
        <v xml:space="preserve"> </v>
      </c>
      <c r="AB776" s="55"/>
      <c r="AC776" s="136"/>
    </row>
    <row r="777" spans="2:29" s="28" customFormat="1" ht="15" x14ac:dyDescent="0.2">
      <c r="B777" s="79"/>
      <c r="C777" s="51"/>
      <c r="D777" s="133"/>
      <c r="E777" s="52"/>
      <c r="F777" s="133"/>
      <c r="G777" s="133"/>
      <c r="H777" s="53"/>
      <c r="I777" s="141"/>
      <c r="J777" s="134"/>
      <c r="K777" s="54"/>
      <c r="L777" s="55"/>
      <c r="M777" s="133"/>
      <c r="N777" s="55"/>
      <c r="O777" s="52"/>
      <c r="P777" s="135" t="str">
        <f>IFERROR(VLOOKUP(C777,TD!$B$32:$F$36,2,0)," ")</f>
        <v xml:space="preserve"> </v>
      </c>
      <c r="Q777" s="135" t="str">
        <f>IFERROR(VLOOKUP(C777,TD!$B$32:$F$36,3,0)," ")</f>
        <v xml:space="preserve"> </v>
      </c>
      <c r="R777" s="135" t="str">
        <f>IFERROR(VLOOKUP(C777,TD!$B$32:$F$36,4,0)," ")</f>
        <v xml:space="preserve"> </v>
      </c>
      <c r="S777" s="52"/>
      <c r="T777" s="135" t="str">
        <f>IFERROR(VLOOKUP(S777,TD!$J$33:$K$43,2,0)," ")</f>
        <v xml:space="preserve"> </v>
      </c>
      <c r="U777" s="137" t="str">
        <f t="shared" si="48"/>
        <v xml:space="preserve">- </v>
      </c>
      <c r="V777" s="52"/>
      <c r="W777" s="135" t="str">
        <f>IFERROR(VLOOKUP(V777,TD!$N$33:$O$45,2,0)," ")</f>
        <v xml:space="preserve"> </v>
      </c>
      <c r="X777" s="137" t="str">
        <f t="shared" si="49"/>
        <v xml:space="preserve">_ </v>
      </c>
      <c r="Y777" s="137" t="str">
        <f t="shared" si="50"/>
        <v xml:space="preserve">-  _ </v>
      </c>
      <c r="Z777" s="135" t="str">
        <f t="shared" si="51"/>
        <v xml:space="preserve">   </v>
      </c>
      <c r="AA777" s="135" t="str">
        <f>IFERROR(VLOOKUP(Y777,TD!$K$46:$L$64,2,0)," ")</f>
        <v xml:space="preserve"> </v>
      </c>
      <c r="AB777" s="55"/>
      <c r="AC777" s="136"/>
    </row>
    <row r="778" spans="2:29" s="28" customFormat="1" ht="15" x14ac:dyDescent="0.2">
      <c r="B778" s="79"/>
      <c r="C778" s="51"/>
      <c r="D778" s="133"/>
      <c r="E778" s="52"/>
      <c r="F778" s="133"/>
      <c r="G778" s="133"/>
      <c r="H778" s="53"/>
      <c r="I778" s="141"/>
      <c r="J778" s="134"/>
      <c r="K778" s="54"/>
      <c r="L778" s="55"/>
      <c r="M778" s="133"/>
      <c r="N778" s="55"/>
      <c r="O778" s="52"/>
      <c r="P778" s="135" t="str">
        <f>IFERROR(VLOOKUP(C778,TD!$B$32:$F$36,2,0)," ")</f>
        <v xml:space="preserve"> </v>
      </c>
      <c r="Q778" s="135" t="str">
        <f>IFERROR(VLOOKUP(C778,TD!$B$32:$F$36,3,0)," ")</f>
        <v xml:space="preserve"> </v>
      </c>
      <c r="R778" s="135" t="str">
        <f>IFERROR(VLOOKUP(C778,TD!$B$32:$F$36,4,0)," ")</f>
        <v xml:space="preserve"> </v>
      </c>
      <c r="S778" s="52"/>
      <c r="T778" s="135" t="str">
        <f>IFERROR(VLOOKUP(S778,TD!$J$33:$K$43,2,0)," ")</f>
        <v xml:space="preserve"> </v>
      </c>
      <c r="U778" s="137" t="str">
        <f t="shared" si="48"/>
        <v xml:space="preserve">- </v>
      </c>
      <c r="V778" s="52"/>
      <c r="W778" s="135" t="str">
        <f>IFERROR(VLOOKUP(V778,TD!$N$33:$O$45,2,0)," ")</f>
        <v xml:space="preserve"> </v>
      </c>
      <c r="X778" s="137" t="str">
        <f t="shared" si="49"/>
        <v xml:space="preserve">_ </v>
      </c>
      <c r="Y778" s="137" t="str">
        <f t="shared" si="50"/>
        <v xml:space="preserve">-  _ </v>
      </c>
      <c r="Z778" s="135" t="str">
        <f t="shared" si="51"/>
        <v xml:space="preserve">   </v>
      </c>
      <c r="AA778" s="135" t="str">
        <f>IFERROR(VLOOKUP(Y778,TD!$K$46:$L$64,2,0)," ")</f>
        <v xml:space="preserve"> </v>
      </c>
      <c r="AB778" s="55"/>
      <c r="AC778" s="136"/>
    </row>
    <row r="779" spans="2:29" s="28" customFormat="1" ht="15" x14ac:dyDescent="0.2">
      <c r="B779" s="79"/>
      <c r="C779" s="51"/>
      <c r="D779" s="133"/>
      <c r="E779" s="52"/>
      <c r="F779" s="133"/>
      <c r="G779" s="133"/>
      <c r="H779" s="53"/>
      <c r="I779" s="141"/>
      <c r="J779" s="134"/>
      <c r="K779" s="54"/>
      <c r="L779" s="55"/>
      <c r="M779" s="133"/>
      <c r="N779" s="55"/>
      <c r="O779" s="52"/>
      <c r="P779" s="135" t="str">
        <f>IFERROR(VLOOKUP(C779,TD!$B$32:$F$36,2,0)," ")</f>
        <v xml:space="preserve"> </v>
      </c>
      <c r="Q779" s="135" t="str">
        <f>IFERROR(VLOOKUP(C779,TD!$B$32:$F$36,3,0)," ")</f>
        <v xml:space="preserve"> </v>
      </c>
      <c r="R779" s="135" t="str">
        <f>IFERROR(VLOOKUP(C779,TD!$B$32:$F$36,4,0)," ")</f>
        <v xml:space="preserve"> </v>
      </c>
      <c r="S779" s="52"/>
      <c r="T779" s="135" t="str">
        <f>IFERROR(VLOOKUP(S779,TD!$J$33:$K$43,2,0)," ")</f>
        <v xml:space="preserve"> </v>
      </c>
      <c r="U779" s="137" t="str">
        <f t="shared" si="48"/>
        <v xml:space="preserve">- </v>
      </c>
      <c r="V779" s="52"/>
      <c r="W779" s="135" t="str">
        <f>IFERROR(VLOOKUP(V779,TD!$N$33:$O$45,2,0)," ")</f>
        <v xml:space="preserve"> </v>
      </c>
      <c r="X779" s="137" t="str">
        <f t="shared" si="49"/>
        <v xml:space="preserve">_ </v>
      </c>
      <c r="Y779" s="137" t="str">
        <f t="shared" si="50"/>
        <v xml:space="preserve">-  _ </v>
      </c>
      <c r="Z779" s="135" t="str">
        <f t="shared" si="51"/>
        <v xml:space="preserve">   </v>
      </c>
      <c r="AA779" s="135" t="str">
        <f>IFERROR(VLOOKUP(Y779,TD!$K$46:$L$64,2,0)," ")</f>
        <v xml:space="preserve"> </v>
      </c>
      <c r="AB779" s="55"/>
      <c r="AC779" s="136"/>
    </row>
    <row r="780" spans="2:29" s="28" customFormat="1" ht="15" x14ac:dyDescent="0.2">
      <c r="B780" s="79"/>
      <c r="C780" s="51"/>
      <c r="D780" s="133"/>
      <c r="E780" s="52"/>
      <c r="F780" s="133"/>
      <c r="G780" s="133"/>
      <c r="H780" s="53"/>
      <c r="I780" s="141"/>
      <c r="J780" s="134"/>
      <c r="K780" s="54"/>
      <c r="L780" s="55"/>
      <c r="M780" s="133"/>
      <c r="N780" s="55"/>
      <c r="O780" s="52"/>
      <c r="P780" s="135" t="str">
        <f>IFERROR(VLOOKUP(C780,TD!$B$32:$F$36,2,0)," ")</f>
        <v xml:space="preserve"> </v>
      </c>
      <c r="Q780" s="135" t="str">
        <f>IFERROR(VLOOKUP(C780,TD!$B$32:$F$36,3,0)," ")</f>
        <v xml:space="preserve"> </v>
      </c>
      <c r="R780" s="135" t="str">
        <f>IFERROR(VLOOKUP(C780,TD!$B$32:$F$36,4,0)," ")</f>
        <v xml:space="preserve"> </v>
      </c>
      <c r="S780" s="52"/>
      <c r="T780" s="135" t="str">
        <f>IFERROR(VLOOKUP(S780,TD!$J$33:$K$43,2,0)," ")</f>
        <v xml:space="preserve"> </v>
      </c>
      <c r="U780" s="137" t="str">
        <f t="shared" si="48"/>
        <v xml:space="preserve">- </v>
      </c>
      <c r="V780" s="52"/>
      <c r="W780" s="135" t="str">
        <f>IFERROR(VLOOKUP(V780,TD!$N$33:$O$45,2,0)," ")</f>
        <v xml:space="preserve"> </v>
      </c>
      <c r="X780" s="137" t="str">
        <f t="shared" si="49"/>
        <v xml:space="preserve">_ </v>
      </c>
      <c r="Y780" s="137" t="str">
        <f t="shared" si="50"/>
        <v xml:space="preserve">-  _ </v>
      </c>
      <c r="Z780" s="135" t="str">
        <f t="shared" si="51"/>
        <v xml:space="preserve">   </v>
      </c>
      <c r="AA780" s="135" t="str">
        <f>IFERROR(VLOOKUP(Y780,TD!$K$46:$L$64,2,0)," ")</f>
        <v xml:space="preserve"> </v>
      </c>
      <c r="AB780" s="55"/>
      <c r="AC780" s="136"/>
    </row>
    <row r="781" spans="2:29" s="28" customFormat="1" ht="15" x14ac:dyDescent="0.2">
      <c r="B781" s="79"/>
      <c r="C781" s="51"/>
      <c r="D781" s="133"/>
      <c r="E781" s="52"/>
      <c r="F781" s="133"/>
      <c r="G781" s="133"/>
      <c r="H781" s="53"/>
      <c r="I781" s="141"/>
      <c r="J781" s="134"/>
      <c r="K781" s="54"/>
      <c r="L781" s="55"/>
      <c r="M781" s="133"/>
      <c r="N781" s="55"/>
      <c r="O781" s="52"/>
      <c r="P781" s="135" t="str">
        <f>IFERROR(VLOOKUP(C781,TD!$B$32:$F$36,2,0)," ")</f>
        <v xml:space="preserve"> </v>
      </c>
      <c r="Q781" s="135" t="str">
        <f>IFERROR(VLOOKUP(C781,TD!$B$32:$F$36,3,0)," ")</f>
        <v xml:space="preserve"> </v>
      </c>
      <c r="R781" s="135" t="str">
        <f>IFERROR(VLOOKUP(C781,TD!$B$32:$F$36,4,0)," ")</f>
        <v xml:space="preserve"> </v>
      </c>
      <c r="S781" s="52"/>
      <c r="T781" s="135" t="str">
        <f>IFERROR(VLOOKUP(S781,TD!$J$33:$K$43,2,0)," ")</f>
        <v xml:space="preserve"> </v>
      </c>
      <c r="U781" s="137" t="str">
        <f t="shared" si="48"/>
        <v xml:space="preserve">- </v>
      </c>
      <c r="V781" s="52"/>
      <c r="W781" s="135" t="str">
        <f>IFERROR(VLOOKUP(V781,TD!$N$33:$O$45,2,0)," ")</f>
        <v xml:space="preserve"> </v>
      </c>
      <c r="X781" s="137" t="str">
        <f t="shared" si="49"/>
        <v xml:space="preserve">_ </v>
      </c>
      <c r="Y781" s="137" t="str">
        <f t="shared" si="50"/>
        <v xml:space="preserve">-  _ </v>
      </c>
      <c r="Z781" s="135" t="str">
        <f t="shared" si="51"/>
        <v xml:space="preserve">   </v>
      </c>
      <c r="AA781" s="135" t="str">
        <f>IFERROR(VLOOKUP(Y781,TD!$K$46:$L$64,2,0)," ")</f>
        <v xml:space="preserve"> </v>
      </c>
      <c r="AB781" s="55"/>
      <c r="AC781" s="136"/>
    </row>
    <row r="782" spans="2:29" s="28" customFormat="1" ht="15" x14ac:dyDescent="0.2">
      <c r="B782" s="79"/>
      <c r="C782" s="51"/>
      <c r="D782" s="133"/>
      <c r="E782" s="52"/>
      <c r="F782" s="133"/>
      <c r="G782" s="133"/>
      <c r="H782" s="53"/>
      <c r="I782" s="141"/>
      <c r="J782" s="134"/>
      <c r="K782" s="54"/>
      <c r="L782" s="55"/>
      <c r="M782" s="133"/>
      <c r="N782" s="55"/>
      <c r="O782" s="52"/>
      <c r="P782" s="135" t="str">
        <f>IFERROR(VLOOKUP(C782,TD!$B$32:$F$36,2,0)," ")</f>
        <v xml:space="preserve"> </v>
      </c>
      <c r="Q782" s="135" t="str">
        <f>IFERROR(VLOOKUP(C782,TD!$B$32:$F$36,3,0)," ")</f>
        <v xml:space="preserve"> </v>
      </c>
      <c r="R782" s="135" t="str">
        <f>IFERROR(VLOOKUP(C782,TD!$B$32:$F$36,4,0)," ")</f>
        <v xml:space="preserve"> </v>
      </c>
      <c r="S782" s="52"/>
      <c r="T782" s="135" t="str">
        <f>IFERROR(VLOOKUP(S782,TD!$J$33:$K$43,2,0)," ")</f>
        <v xml:space="preserve"> </v>
      </c>
      <c r="U782" s="137" t="str">
        <f t="shared" si="48"/>
        <v xml:space="preserve">- </v>
      </c>
      <c r="V782" s="52"/>
      <c r="W782" s="135" t="str">
        <f>IFERROR(VLOOKUP(V782,TD!$N$33:$O$45,2,0)," ")</f>
        <v xml:space="preserve"> </v>
      </c>
      <c r="X782" s="137" t="str">
        <f t="shared" si="49"/>
        <v xml:space="preserve">_ </v>
      </c>
      <c r="Y782" s="137" t="str">
        <f t="shared" si="50"/>
        <v xml:space="preserve">-  _ </v>
      </c>
      <c r="Z782" s="135" t="str">
        <f t="shared" si="51"/>
        <v xml:space="preserve">   </v>
      </c>
      <c r="AA782" s="135" t="str">
        <f>IFERROR(VLOOKUP(Y782,TD!$K$46:$L$64,2,0)," ")</f>
        <v xml:space="preserve"> </v>
      </c>
      <c r="AB782" s="55"/>
      <c r="AC782" s="136"/>
    </row>
    <row r="783" spans="2:29" s="28" customFormat="1" ht="15" x14ac:dyDescent="0.2">
      <c r="B783" s="79"/>
      <c r="C783" s="51"/>
      <c r="D783" s="133"/>
      <c r="E783" s="52"/>
      <c r="F783" s="133"/>
      <c r="G783" s="133"/>
      <c r="H783" s="53"/>
      <c r="I783" s="141"/>
      <c r="J783" s="134"/>
      <c r="K783" s="54"/>
      <c r="L783" s="55"/>
      <c r="M783" s="133"/>
      <c r="N783" s="55"/>
      <c r="O783" s="52"/>
      <c r="P783" s="135" t="str">
        <f>IFERROR(VLOOKUP(C783,TD!$B$32:$F$36,2,0)," ")</f>
        <v xml:space="preserve"> </v>
      </c>
      <c r="Q783" s="135" t="str">
        <f>IFERROR(VLOOKUP(C783,TD!$B$32:$F$36,3,0)," ")</f>
        <v xml:space="preserve"> </v>
      </c>
      <c r="R783" s="135" t="str">
        <f>IFERROR(VLOOKUP(C783,TD!$B$32:$F$36,4,0)," ")</f>
        <v xml:space="preserve"> </v>
      </c>
      <c r="S783" s="52"/>
      <c r="T783" s="135" t="str">
        <f>IFERROR(VLOOKUP(S783,TD!$J$33:$K$43,2,0)," ")</f>
        <v xml:space="preserve"> </v>
      </c>
      <c r="U783" s="137" t="str">
        <f t="shared" si="48"/>
        <v xml:space="preserve">- </v>
      </c>
      <c r="V783" s="52"/>
      <c r="W783" s="135" t="str">
        <f>IFERROR(VLOOKUP(V783,TD!$N$33:$O$45,2,0)," ")</f>
        <v xml:space="preserve"> </v>
      </c>
      <c r="X783" s="137" t="str">
        <f t="shared" si="49"/>
        <v xml:space="preserve">_ </v>
      </c>
      <c r="Y783" s="137" t="str">
        <f t="shared" si="50"/>
        <v xml:space="preserve">-  _ </v>
      </c>
      <c r="Z783" s="135" t="str">
        <f t="shared" si="51"/>
        <v xml:space="preserve">   </v>
      </c>
      <c r="AA783" s="135" t="str">
        <f>IFERROR(VLOOKUP(Y783,TD!$K$46:$L$64,2,0)," ")</f>
        <v xml:space="preserve"> </v>
      </c>
      <c r="AB783" s="55"/>
      <c r="AC783" s="136"/>
    </row>
    <row r="784" spans="2:29" s="28" customFormat="1" ht="15" x14ac:dyDescent="0.2">
      <c r="B784" s="79"/>
      <c r="C784" s="51"/>
      <c r="D784" s="133"/>
      <c r="E784" s="52"/>
      <c r="F784" s="133"/>
      <c r="G784" s="133"/>
      <c r="H784" s="53"/>
      <c r="I784" s="141"/>
      <c r="J784" s="134"/>
      <c r="K784" s="54"/>
      <c r="L784" s="55"/>
      <c r="M784" s="133"/>
      <c r="N784" s="55"/>
      <c r="O784" s="52"/>
      <c r="P784" s="135" t="str">
        <f>IFERROR(VLOOKUP(C784,TD!$B$32:$F$36,2,0)," ")</f>
        <v xml:space="preserve"> </v>
      </c>
      <c r="Q784" s="135" t="str">
        <f>IFERROR(VLOOKUP(C784,TD!$B$32:$F$36,3,0)," ")</f>
        <v xml:space="preserve"> </v>
      </c>
      <c r="R784" s="135" t="str">
        <f>IFERROR(VLOOKUP(C784,TD!$B$32:$F$36,4,0)," ")</f>
        <v xml:space="preserve"> </v>
      </c>
      <c r="S784" s="52"/>
      <c r="T784" s="135" t="str">
        <f>IFERROR(VLOOKUP(S784,TD!$J$33:$K$43,2,0)," ")</f>
        <v xml:space="preserve"> </v>
      </c>
      <c r="U784" s="137" t="str">
        <f t="shared" si="48"/>
        <v xml:space="preserve">- </v>
      </c>
      <c r="V784" s="52"/>
      <c r="W784" s="135" t="str">
        <f>IFERROR(VLOOKUP(V784,TD!$N$33:$O$45,2,0)," ")</f>
        <v xml:space="preserve"> </v>
      </c>
      <c r="X784" s="137" t="str">
        <f t="shared" si="49"/>
        <v xml:space="preserve">_ </v>
      </c>
      <c r="Y784" s="137" t="str">
        <f t="shared" si="50"/>
        <v xml:space="preserve">-  _ </v>
      </c>
      <c r="Z784" s="135" t="str">
        <f t="shared" si="51"/>
        <v xml:space="preserve">   </v>
      </c>
      <c r="AA784" s="135" t="str">
        <f>IFERROR(VLOOKUP(Y784,TD!$K$46:$L$64,2,0)," ")</f>
        <v xml:space="preserve"> </v>
      </c>
      <c r="AB784" s="55"/>
      <c r="AC784" s="136"/>
    </row>
    <row r="785" spans="2:29" s="28" customFormat="1" ht="15" x14ac:dyDescent="0.2">
      <c r="B785" s="79"/>
      <c r="C785" s="51"/>
      <c r="D785" s="133"/>
      <c r="E785" s="52"/>
      <c r="F785" s="133"/>
      <c r="G785" s="133"/>
      <c r="H785" s="53"/>
      <c r="I785" s="141"/>
      <c r="J785" s="134"/>
      <c r="K785" s="54"/>
      <c r="L785" s="55"/>
      <c r="M785" s="133"/>
      <c r="N785" s="55"/>
      <c r="O785" s="52"/>
      <c r="P785" s="135" t="str">
        <f>IFERROR(VLOOKUP(C785,TD!$B$32:$F$36,2,0)," ")</f>
        <v xml:space="preserve"> </v>
      </c>
      <c r="Q785" s="135" t="str">
        <f>IFERROR(VLOOKUP(C785,TD!$B$32:$F$36,3,0)," ")</f>
        <v xml:space="preserve"> </v>
      </c>
      <c r="R785" s="135" t="str">
        <f>IFERROR(VLOOKUP(C785,TD!$B$32:$F$36,4,0)," ")</f>
        <v xml:space="preserve"> </v>
      </c>
      <c r="S785" s="52"/>
      <c r="T785" s="135" t="str">
        <f>IFERROR(VLOOKUP(S785,TD!$J$33:$K$43,2,0)," ")</f>
        <v xml:space="preserve"> </v>
      </c>
      <c r="U785" s="137" t="str">
        <f t="shared" si="48"/>
        <v xml:space="preserve">- </v>
      </c>
      <c r="V785" s="52"/>
      <c r="W785" s="135" t="str">
        <f>IFERROR(VLOOKUP(V785,TD!$N$33:$O$45,2,0)," ")</f>
        <v xml:space="preserve"> </v>
      </c>
      <c r="X785" s="137" t="str">
        <f t="shared" si="49"/>
        <v xml:space="preserve">_ </v>
      </c>
      <c r="Y785" s="137" t="str">
        <f t="shared" si="50"/>
        <v xml:space="preserve">-  _ </v>
      </c>
      <c r="Z785" s="135" t="str">
        <f t="shared" si="51"/>
        <v xml:space="preserve">   </v>
      </c>
      <c r="AA785" s="135" t="str">
        <f>IFERROR(VLOOKUP(Y785,TD!$K$46:$L$64,2,0)," ")</f>
        <v xml:space="preserve"> </v>
      </c>
      <c r="AB785" s="55"/>
      <c r="AC785" s="136"/>
    </row>
    <row r="786" spans="2:29" s="28" customFormat="1" ht="15" x14ac:dyDescent="0.2">
      <c r="B786" s="79"/>
      <c r="C786" s="51"/>
      <c r="D786" s="133"/>
      <c r="E786" s="52"/>
      <c r="F786" s="133"/>
      <c r="G786" s="133"/>
      <c r="H786" s="53"/>
      <c r="I786" s="141"/>
      <c r="J786" s="134"/>
      <c r="K786" s="54"/>
      <c r="L786" s="55"/>
      <c r="M786" s="133"/>
      <c r="N786" s="55"/>
      <c r="O786" s="52"/>
      <c r="P786" s="135" t="str">
        <f>IFERROR(VLOOKUP(C786,TD!$B$32:$F$36,2,0)," ")</f>
        <v xml:space="preserve"> </v>
      </c>
      <c r="Q786" s="135" t="str">
        <f>IFERROR(VLOOKUP(C786,TD!$B$32:$F$36,3,0)," ")</f>
        <v xml:space="preserve"> </v>
      </c>
      <c r="R786" s="135" t="str">
        <f>IFERROR(VLOOKUP(C786,TD!$B$32:$F$36,4,0)," ")</f>
        <v xml:space="preserve"> </v>
      </c>
      <c r="S786" s="52"/>
      <c r="T786" s="135" t="str">
        <f>IFERROR(VLOOKUP(S786,TD!$J$33:$K$43,2,0)," ")</f>
        <v xml:space="preserve"> </v>
      </c>
      <c r="U786" s="137" t="str">
        <f t="shared" si="48"/>
        <v xml:space="preserve">- </v>
      </c>
      <c r="V786" s="52"/>
      <c r="W786" s="135" t="str">
        <f>IFERROR(VLOOKUP(V786,TD!$N$33:$O$45,2,0)," ")</f>
        <v xml:space="preserve"> </v>
      </c>
      <c r="X786" s="137" t="str">
        <f t="shared" si="49"/>
        <v xml:space="preserve">_ </v>
      </c>
      <c r="Y786" s="137" t="str">
        <f t="shared" si="50"/>
        <v xml:space="preserve">-  _ </v>
      </c>
      <c r="Z786" s="135" t="str">
        <f t="shared" si="51"/>
        <v xml:space="preserve">   </v>
      </c>
      <c r="AA786" s="135" t="str">
        <f>IFERROR(VLOOKUP(Y786,TD!$K$46:$L$64,2,0)," ")</f>
        <v xml:space="preserve"> </v>
      </c>
      <c r="AB786" s="55"/>
      <c r="AC786" s="136"/>
    </row>
    <row r="787" spans="2:29" s="28" customFormat="1" ht="15" x14ac:dyDescent="0.2">
      <c r="B787" s="79"/>
      <c r="C787" s="51"/>
      <c r="D787" s="133"/>
      <c r="E787" s="52"/>
      <c r="F787" s="133"/>
      <c r="G787" s="133"/>
      <c r="H787" s="53"/>
      <c r="I787" s="141"/>
      <c r="J787" s="134"/>
      <c r="K787" s="54"/>
      <c r="L787" s="55"/>
      <c r="M787" s="133"/>
      <c r="N787" s="55"/>
      <c r="O787" s="52"/>
      <c r="P787" s="135" t="str">
        <f>IFERROR(VLOOKUP(C787,TD!$B$32:$F$36,2,0)," ")</f>
        <v xml:space="preserve"> </v>
      </c>
      <c r="Q787" s="135" t="str">
        <f>IFERROR(VLOOKUP(C787,TD!$B$32:$F$36,3,0)," ")</f>
        <v xml:space="preserve"> </v>
      </c>
      <c r="R787" s="135" t="str">
        <f>IFERROR(VLOOKUP(C787,TD!$B$32:$F$36,4,0)," ")</f>
        <v xml:space="preserve"> </v>
      </c>
      <c r="S787" s="52"/>
      <c r="T787" s="135" t="str">
        <f>IFERROR(VLOOKUP(S787,TD!$J$33:$K$43,2,0)," ")</f>
        <v xml:space="preserve"> </v>
      </c>
      <c r="U787" s="137" t="str">
        <f t="shared" si="48"/>
        <v xml:space="preserve">- </v>
      </c>
      <c r="V787" s="52"/>
      <c r="W787" s="135" t="str">
        <f>IFERROR(VLOOKUP(V787,TD!$N$33:$O$45,2,0)," ")</f>
        <v xml:space="preserve"> </v>
      </c>
      <c r="X787" s="137" t="str">
        <f t="shared" si="49"/>
        <v xml:space="preserve">_ </v>
      </c>
      <c r="Y787" s="137" t="str">
        <f t="shared" si="50"/>
        <v xml:space="preserve">-  _ </v>
      </c>
      <c r="Z787" s="135" t="str">
        <f t="shared" si="51"/>
        <v xml:space="preserve">   </v>
      </c>
      <c r="AA787" s="135" t="str">
        <f>IFERROR(VLOOKUP(Y787,TD!$K$46:$L$64,2,0)," ")</f>
        <v xml:space="preserve"> </v>
      </c>
      <c r="AB787" s="55"/>
      <c r="AC787" s="136"/>
    </row>
    <row r="788" spans="2:29" s="28" customFormat="1" ht="15" x14ac:dyDescent="0.2">
      <c r="B788" s="79"/>
      <c r="C788" s="51"/>
      <c r="D788" s="133"/>
      <c r="E788" s="52"/>
      <c r="F788" s="133"/>
      <c r="G788" s="133"/>
      <c r="H788" s="53"/>
      <c r="I788" s="141"/>
      <c r="J788" s="134"/>
      <c r="K788" s="54"/>
      <c r="L788" s="55"/>
      <c r="M788" s="133"/>
      <c r="N788" s="55"/>
      <c r="O788" s="52"/>
      <c r="P788" s="135" t="str">
        <f>IFERROR(VLOOKUP(C788,TD!$B$32:$F$36,2,0)," ")</f>
        <v xml:space="preserve"> </v>
      </c>
      <c r="Q788" s="135" t="str">
        <f>IFERROR(VLOOKUP(C788,TD!$B$32:$F$36,3,0)," ")</f>
        <v xml:space="preserve"> </v>
      </c>
      <c r="R788" s="135" t="str">
        <f>IFERROR(VLOOKUP(C788,TD!$B$32:$F$36,4,0)," ")</f>
        <v xml:space="preserve"> </v>
      </c>
      <c r="S788" s="52"/>
      <c r="T788" s="135" t="str">
        <f>IFERROR(VLOOKUP(S788,TD!$J$33:$K$43,2,0)," ")</f>
        <v xml:space="preserve"> </v>
      </c>
      <c r="U788" s="137" t="str">
        <f t="shared" si="48"/>
        <v xml:space="preserve">- </v>
      </c>
      <c r="V788" s="52"/>
      <c r="W788" s="135" t="str">
        <f>IFERROR(VLOOKUP(V788,TD!$N$33:$O$45,2,0)," ")</f>
        <v xml:space="preserve"> </v>
      </c>
      <c r="X788" s="137" t="str">
        <f t="shared" si="49"/>
        <v xml:space="preserve">_ </v>
      </c>
      <c r="Y788" s="137" t="str">
        <f t="shared" si="50"/>
        <v xml:space="preserve">-  _ </v>
      </c>
      <c r="Z788" s="135" t="str">
        <f t="shared" si="51"/>
        <v xml:space="preserve">   </v>
      </c>
      <c r="AA788" s="135" t="str">
        <f>IFERROR(VLOOKUP(Y788,TD!$K$46:$L$64,2,0)," ")</f>
        <v xml:space="preserve"> </v>
      </c>
      <c r="AB788" s="55"/>
      <c r="AC788" s="136"/>
    </row>
    <row r="789" spans="2:29" s="28" customFormat="1" ht="15" x14ac:dyDescent="0.2">
      <c r="B789" s="79"/>
      <c r="C789" s="51"/>
      <c r="D789" s="133"/>
      <c r="E789" s="52"/>
      <c r="F789" s="133"/>
      <c r="G789" s="133"/>
      <c r="H789" s="53"/>
      <c r="I789" s="141"/>
      <c r="J789" s="134"/>
      <c r="K789" s="54"/>
      <c r="L789" s="55"/>
      <c r="M789" s="133"/>
      <c r="N789" s="55"/>
      <c r="O789" s="52"/>
      <c r="P789" s="135" t="str">
        <f>IFERROR(VLOOKUP(C789,TD!$B$32:$F$36,2,0)," ")</f>
        <v xml:space="preserve"> </v>
      </c>
      <c r="Q789" s="135" t="str">
        <f>IFERROR(VLOOKUP(C789,TD!$B$32:$F$36,3,0)," ")</f>
        <v xml:space="preserve"> </v>
      </c>
      <c r="R789" s="135" t="str">
        <f>IFERROR(VLOOKUP(C789,TD!$B$32:$F$36,4,0)," ")</f>
        <v xml:space="preserve"> </v>
      </c>
      <c r="S789" s="52"/>
      <c r="T789" s="135" t="str">
        <f>IFERROR(VLOOKUP(S789,TD!$J$33:$K$43,2,0)," ")</f>
        <v xml:space="preserve"> </v>
      </c>
      <c r="U789" s="137" t="str">
        <f t="shared" si="48"/>
        <v xml:space="preserve">- </v>
      </c>
      <c r="V789" s="52"/>
      <c r="W789" s="135" t="str">
        <f>IFERROR(VLOOKUP(V789,TD!$N$33:$O$45,2,0)," ")</f>
        <v xml:space="preserve"> </v>
      </c>
      <c r="X789" s="137" t="str">
        <f t="shared" si="49"/>
        <v xml:space="preserve">_ </v>
      </c>
      <c r="Y789" s="137" t="str">
        <f t="shared" si="50"/>
        <v xml:space="preserve">-  _ </v>
      </c>
      <c r="Z789" s="135" t="str">
        <f t="shared" si="51"/>
        <v xml:space="preserve">   </v>
      </c>
      <c r="AA789" s="135" t="str">
        <f>IFERROR(VLOOKUP(Y789,TD!$K$46:$L$64,2,0)," ")</f>
        <v xml:space="preserve"> </v>
      </c>
      <c r="AB789" s="55"/>
      <c r="AC789" s="136"/>
    </row>
    <row r="790" spans="2:29" s="28" customFormat="1" ht="15" x14ac:dyDescent="0.2">
      <c r="B790" s="79"/>
      <c r="C790" s="51"/>
      <c r="D790" s="133"/>
      <c r="E790" s="52"/>
      <c r="F790" s="133"/>
      <c r="G790" s="133"/>
      <c r="H790" s="53"/>
      <c r="I790" s="141"/>
      <c r="J790" s="134"/>
      <c r="K790" s="54"/>
      <c r="L790" s="55"/>
      <c r="M790" s="133"/>
      <c r="N790" s="55"/>
      <c r="O790" s="52"/>
      <c r="P790" s="135" t="str">
        <f>IFERROR(VLOOKUP(C790,TD!$B$32:$F$36,2,0)," ")</f>
        <v xml:space="preserve"> </v>
      </c>
      <c r="Q790" s="135" t="str">
        <f>IFERROR(VLOOKUP(C790,TD!$B$32:$F$36,3,0)," ")</f>
        <v xml:space="preserve"> </v>
      </c>
      <c r="R790" s="135" t="str">
        <f>IFERROR(VLOOKUP(C790,TD!$B$32:$F$36,4,0)," ")</f>
        <v xml:space="preserve"> </v>
      </c>
      <c r="S790" s="52"/>
      <c r="T790" s="135" t="str">
        <f>IFERROR(VLOOKUP(S790,TD!$J$33:$K$43,2,0)," ")</f>
        <v xml:space="preserve"> </v>
      </c>
      <c r="U790" s="137" t="str">
        <f t="shared" si="48"/>
        <v xml:space="preserve">- </v>
      </c>
      <c r="V790" s="52"/>
      <c r="W790" s="135" t="str">
        <f>IFERROR(VLOOKUP(V790,TD!$N$33:$O$45,2,0)," ")</f>
        <v xml:space="preserve"> </v>
      </c>
      <c r="X790" s="137" t="str">
        <f t="shared" si="49"/>
        <v xml:space="preserve">_ </v>
      </c>
      <c r="Y790" s="137" t="str">
        <f t="shared" si="50"/>
        <v xml:space="preserve">-  _ </v>
      </c>
      <c r="Z790" s="135" t="str">
        <f t="shared" si="51"/>
        <v xml:space="preserve">   </v>
      </c>
      <c r="AA790" s="135" t="str">
        <f>IFERROR(VLOOKUP(Y790,TD!$K$46:$L$64,2,0)," ")</f>
        <v xml:space="preserve"> </v>
      </c>
      <c r="AB790" s="55"/>
      <c r="AC790" s="136"/>
    </row>
    <row r="791" spans="2:29" s="28" customFormat="1" ht="15" x14ac:dyDescent="0.2">
      <c r="B791" s="79"/>
      <c r="C791" s="51"/>
      <c r="D791" s="133"/>
      <c r="E791" s="52"/>
      <c r="F791" s="133"/>
      <c r="G791" s="133"/>
      <c r="H791" s="53"/>
      <c r="I791" s="141"/>
      <c r="J791" s="134"/>
      <c r="K791" s="54"/>
      <c r="L791" s="55"/>
      <c r="M791" s="133"/>
      <c r="N791" s="55"/>
      <c r="O791" s="52"/>
      <c r="P791" s="135" t="str">
        <f>IFERROR(VLOOKUP(C791,TD!$B$32:$F$36,2,0)," ")</f>
        <v xml:space="preserve"> </v>
      </c>
      <c r="Q791" s="135" t="str">
        <f>IFERROR(VLOOKUP(C791,TD!$B$32:$F$36,3,0)," ")</f>
        <v xml:space="preserve"> </v>
      </c>
      <c r="R791" s="135" t="str">
        <f>IFERROR(VLOOKUP(C791,TD!$B$32:$F$36,4,0)," ")</f>
        <v xml:space="preserve"> </v>
      </c>
      <c r="S791" s="52"/>
      <c r="T791" s="135" t="str">
        <f>IFERROR(VLOOKUP(S791,TD!$J$33:$K$43,2,0)," ")</f>
        <v xml:space="preserve"> </v>
      </c>
      <c r="U791" s="137" t="str">
        <f t="shared" si="48"/>
        <v xml:space="preserve">- </v>
      </c>
      <c r="V791" s="52"/>
      <c r="W791" s="135" t="str">
        <f>IFERROR(VLOOKUP(V791,TD!$N$33:$O$45,2,0)," ")</f>
        <v xml:space="preserve"> </v>
      </c>
      <c r="X791" s="137" t="str">
        <f t="shared" si="49"/>
        <v xml:space="preserve">_ </v>
      </c>
      <c r="Y791" s="137" t="str">
        <f t="shared" si="50"/>
        <v xml:space="preserve">-  _ </v>
      </c>
      <c r="Z791" s="135" t="str">
        <f t="shared" si="51"/>
        <v xml:space="preserve">   </v>
      </c>
      <c r="AA791" s="135" t="str">
        <f>IFERROR(VLOOKUP(Y791,TD!$K$46:$L$64,2,0)," ")</f>
        <v xml:space="preserve"> </v>
      </c>
      <c r="AB791" s="55"/>
      <c r="AC791" s="136"/>
    </row>
    <row r="792" spans="2:29" s="28" customFormat="1" ht="15" x14ac:dyDescent="0.2">
      <c r="B792" s="79"/>
      <c r="C792" s="51"/>
      <c r="D792" s="133"/>
      <c r="E792" s="52"/>
      <c r="F792" s="133"/>
      <c r="G792" s="133"/>
      <c r="H792" s="53"/>
      <c r="I792" s="141"/>
      <c r="J792" s="134"/>
      <c r="K792" s="54"/>
      <c r="L792" s="55"/>
      <c r="M792" s="133"/>
      <c r="N792" s="55"/>
      <c r="O792" s="52"/>
      <c r="P792" s="135" t="str">
        <f>IFERROR(VLOOKUP(C792,TD!$B$32:$F$36,2,0)," ")</f>
        <v xml:space="preserve"> </v>
      </c>
      <c r="Q792" s="135" t="str">
        <f>IFERROR(VLOOKUP(C792,TD!$B$32:$F$36,3,0)," ")</f>
        <v xml:space="preserve"> </v>
      </c>
      <c r="R792" s="135" t="str">
        <f>IFERROR(VLOOKUP(C792,TD!$B$32:$F$36,4,0)," ")</f>
        <v xml:space="preserve"> </v>
      </c>
      <c r="S792" s="52"/>
      <c r="T792" s="135" t="str">
        <f>IFERROR(VLOOKUP(S792,TD!$J$33:$K$43,2,0)," ")</f>
        <v xml:space="preserve"> </v>
      </c>
      <c r="U792" s="137" t="str">
        <f t="shared" si="48"/>
        <v xml:space="preserve">- </v>
      </c>
      <c r="V792" s="52"/>
      <c r="W792" s="135" t="str">
        <f>IFERROR(VLOOKUP(V792,TD!$N$33:$O$45,2,0)," ")</f>
        <v xml:space="preserve"> </v>
      </c>
      <c r="X792" s="137" t="str">
        <f t="shared" si="49"/>
        <v xml:space="preserve">_ </v>
      </c>
      <c r="Y792" s="137" t="str">
        <f t="shared" si="50"/>
        <v xml:space="preserve">-  _ </v>
      </c>
      <c r="Z792" s="135" t="str">
        <f t="shared" si="51"/>
        <v xml:space="preserve">   </v>
      </c>
      <c r="AA792" s="135" t="str">
        <f>IFERROR(VLOOKUP(Y792,TD!$K$46:$L$64,2,0)," ")</f>
        <v xml:space="preserve"> </v>
      </c>
      <c r="AB792" s="55"/>
      <c r="AC792" s="136"/>
    </row>
    <row r="793" spans="2:29" s="28" customFormat="1" ht="15" x14ac:dyDescent="0.2">
      <c r="B793" s="79"/>
      <c r="C793" s="51"/>
      <c r="D793" s="133"/>
      <c r="E793" s="52"/>
      <c r="F793" s="133"/>
      <c r="G793" s="133"/>
      <c r="H793" s="53"/>
      <c r="I793" s="141"/>
      <c r="J793" s="134"/>
      <c r="K793" s="54"/>
      <c r="L793" s="55"/>
      <c r="M793" s="133"/>
      <c r="N793" s="55"/>
      <c r="O793" s="52"/>
      <c r="P793" s="135" t="str">
        <f>IFERROR(VLOOKUP(C793,TD!$B$32:$F$36,2,0)," ")</f>
        <v xml:space="preserve"> </v>
      </c>
      <c r="Q793" s="135" t="str">
        <f>IFERROR(VLOOKUP(C793,TD!$B$32:$F$36,3,0)," ")</f>
        <v xml:space="preserve"> </v>
      </c>
      <c r="R793" s="135" t="str">
        <f>IFERROR(VLOOKUP(C793,TD!$B$32:$F$36,4,0)," ")</f>
        <v xml:space="preserve"> </v>
      </c>
      <c r="S793" s="52"/>
      <c r="T793" s="135" t="str">
        <f>IFERROR(VLOOKUP(S793,TD!$J$33:$K$43,2,0)," ")</f>
        <v xml:space="preserve"> </v>
      </c>
      <c r="U793" s="137" t="str">
        <f t="shared" si="48"/>
        <v xml:space="preserve">- </v>
      </c>
      <c r="V793" s="52"/>
      <c r="W793" s="135" t="str">
        <f>IFERROR(VLOOKUP(V793,TD!$N$33:$O$45,2,0)," ")</f>
        <v xml:space="preserve"> </v>
      </c>
      <c r="X793" s="137" t="str">
        <f t="shared" si="49"/>
        <v xml:space="preserve">_ </v>
      </c>
      <c r="Y793" s="137" t="str">
        <f t="shared" si="50"/>
        <v xml:space="preserve">-  _ </v>
      </c>
      <c r="Z793" s="135" t="str">
        <f t="shared" si="51"/>
        <v xml:space="preserve">   </v>
      </c>
      <c r="AA793" s="135" t="str">
        <f>IFERROR(VLOOKUP(Y793,TD!$K$46:$L$64,2,0)," ")</f>
        <v xml:space="preserve"> </v>
      </c>
      <c r="AB793" s="55"/>
      <c r="AC793" s="136"/>
    </row>
    <row r="794" spans="2:29" s="28" customFormat="1" ht="15" x14ac:dyDescent="0.2">
      <c r="B794" s="79"/>
      <c r="C794" s="51"/>
      <c r="D794" s="133"/>
      <c r="E794" s="52"/>
      <c r="F794" s="133"/>
      <c r="G794" s="133"/>
      <c r="H794" s="53"/>
      <c r="I794" s="141"/>
      <c r="J794" s="134"/>
      <c r="K794" s="54"/>
      <c r="L794" s="55"/>
      <c r="M794" s="133"/>
      <c r="N794" s="55"/>
      <c r="O794" s="52"/>
      <c r="P794" s="135" t="str">
        <f>IFERROR(VLOOKUP(C794,TD!$B$32:$F$36,2,0)," ")</f>
        <v xml:space="preserve"> </v>
      </c>
      <c r="Q794" s="135" t="str">
        <f>IFERROR(VLOOKUP(C794,TD!$B$32:$F$36,3,0)," ")</f>
        <v xml:space="preserve"> </v>
      </c>
      <c r="R794" s="135" t="str">
        <f>IFERROR(VLOOKUP(C794,TD!$B$32:$F$36,4,0)," ")</f>
        <v xml:space="preserve"> </v>
      </c>
      <c r="S794" s="52"/>
      <c r="T794" s="135" t="str">
        <f>IFERROR(VLOOKUP(S794,TD!$J$33:$K$43,2,0)," ")</f>
        <v xml:space="preserve"> </v>
      </c>
      <c r="U794" s="137" t="str">
        <f t="shared" si="48"/>
        <v xml:space="preserve">- </v>
      </c>
      <c r="V794" s="52"/>
      <c r="W794" s="135" t="str">
        <f>IFERROR(VLOOKUP(V794,TD!$N$33:$O$45,2,0)," ")</f>
        <v xml:space="preserve"> </v>
      </c>
      <c r="X794" s="137" t="str">
        <f t="shared" si="49"/>
        <v xml:space="preserve">_ </v>
      </c>
      <c r="Y794" s="137" t="str">
        <f t="shared" si="50"/>
        <v xml:space="preserve">-  _ </v>
      </c>
      <c r="Z794" s="135" t="str">
        <f t="shared" si="51"/>
        <v xml:space="preserve">   </v>
      </c>
      <c r="AA794" s="135" t="str">
        <f>IFERROR(VLOOKUP(Y794,TD!$K$46:$L$64,2,0)," ")</f>
        <v xml:space="preserve"> </v>
      </c>
      <c r="AB794" s="55"/>
      <c r="AC794" s="136"/>
    </row>
    <row r="795" spans="2:29" s="28" customFormat="1" ht="15" x14ac:dyDescent="0.2">
      <c r="B795" s="79"/>
      <c r="C795" s="51"/>
      <c r="D795" s="133"/>
      <c r="E795" s="52"/>
      <c r="F795" s="133"/>
      <c r="G795" s="133"/>
      <c r="H795" s="53"/>
      <c r="I795" s="141"/>
      <c r="J795" s="134"/>
      <c r="K795" s="54"/>
      <c r="L795" s="55"/>
      <c r="M795" s="133"/>
      <c r="N795" s="55"/>
      <c r="O795" s="52"/>
      <c r="P795" s="135" t="str">
        <f>IFERROR(VLOOKUP(C795,TD!$B$32:$F$36,2,0)," ")</f>
        <v xml:space="preserve"> </v>
      </c>
      <c r="Q795" s="135" t="str">
        <f>IFERROR(VLOOKUP(C795,TD!$B$32:$F$36,3,0)," ")</f>
        <v xml:space="preserve"> </v>
      </c>
      <c r="R795" s="135" t="str">
        <f>IFERROR(VLOOKUP(C795,TD!$B$32:$F$36,4,0)," ")</f>
        <v xml:space="preserve"> </v>
      </c>
      <c r="S795" s="52"/>
      <c r="T795" s="135" t="str">
        <f>IFERROR(VLOOKUP(S795,TD!$J$33:$K$43,2,0)," ")</f>
        <v xml:space="preserve"> </v>
      </c>
      <c r="U795" s="137" t="str">
        <f t="shared" si="48"/>
        <v xml:space="preserve">- </v>
      </c>
      <c r="V795" s="52"/>
      <c r="W795" s="135" t="str">
        <f>IFERROR(VLOOKUP(V795,TD!$N$33:$O$45,2,0)," ")</f>
        <v xml:space="preserve"> </v>
      </c>
      <c r="X795" s="137" t="str">
        <f t="shared" si="49"/>
        <v xml:space="preserve">_ </v>
      </c>
      <c r="Y795" s="137" t="str">
        <f t="shared" si="50"/>
        <v xml:space="preserve">-  _ </v>
      </c>
      <c r="Z795" s="135" t="str">
        <f t="shared" si="51"/>
        <v xml:space="preserve">   </v>
      </c>
      <c r="AA795" s="135" t="str">
        <f>IFERROR(VLOOKUP(Y795,TD!$K$46:$L$64,2,0)," ")</f>
        <v xml:space="preserve"> </v>
      </c>
      <c r="AB795" s="55"/>
      <c r="AC795" s="136"/>
    </row>
    <row r="796" spans="2:29" s="28" customFormat="1" ht="15" x14ac:dyDescent="0.2">
      <c r="B796" s="79"/>
      <c r="C796" s="51"/>
      <c r="D796" s="133"/>
      <c r="E796" s="52"/>
      <c r="F796" s="133"/>
      <c r="G796" s="133"/>
      <c r="H796" s="53"/>
      <c r="I796" s="141"/>
      <c r="J796" s="134"/>
      <c r="K796" s="54"/>
      <c r="L796" s="55"/>
      <c r="M796" s="133"/>
      <c r="N796" s="55"/>
      <c r="O796" s="52"/>
      <c r="P796" s="135" t="str">
        <f>IFERROR(VLOOKUP(C796,TD!$B$32:$F$36,2,0)," ")</f>
        <v xml:space="preserve"> </v>
      </c>
      <c r="Q796" s="135" t="str">
        <f>IFERROR(VLOOKUP(C796,TD!$B$32:$F$36,3,0)," ")</f>
        <v xml:space="preserve"> </v>
      </c>
      <c r="R796" s="135" t="str">
        <f>IFERROR(VLOOKUP(C796,TD!$B$32:$F$36,4,0)," ")</f>
        <v xml:space="preserve"> </v>
      </c>
      <c r="S796" s="52"/>
      <c r="T796" s="135" t="str">
        <f>IFERROR(VLOOKUP(S796,TD!$J$33:$K$43,2,0)," ")</f>
        <v xml:space="preserve"> </v>
      </c>
      <c r="U796" s="137" t="str">
        <f t="shared" si="48"/>
        <v xml:space="preserve">- </v>
      </c>
      <c r="V796" s="52"/>
      <c r="W796" s="135" t="str">
        <f>IFERROR(VLOOKUP(V796,TD!$N$33:$O$45,2,0)," ")</f>
        <v xml:space="preserve"> </v>
      </c>
      <c r="X796" s="137" t="str">
        <f t="shared" si="49"/>
        <v xml:space="preserve">_ </v>
      </c>
      <c r="Y796" s="137" t="str">
        <f t="shared" si="50"/>
        <v xml:space="preserve">-  _ </v>
      </c>
      <c r="Z796" s="135" t="str">
        <f t="shared" si="51"/>
        <v xml:space="preserve">   </v>
      </c>
      <c r="AA796" s="135" t="str">
        <f>IFERROR(VLOOKUP(Y796,TD!$K$46:$L$64,2,0)," ")</f>
        <v xml:space="preserve"> </v>
      </c>
      <c r="AB796" s="55"/>
      <c r="AC796" s="136"/>
    </row>
    <row r="797" spans="2:29" s="28" customFormat="1" ht="15" x14ac:dyDescent="0.2">
      <c r="B797" s="79"/>
      <c r="C797" s="51"/>
      <c r="D797" s="133"/>
      <c r="E797" s="52"/>
      <c r="F797" s="133"/>
      <c r="G797" s="133"/>
      <c r="H797" s="53"/>
      <c r="I797" s="141"/>
      <c r="J797" s="134"/>
      <c r="K797" s="54"/>
      <c r="L797" s="55"/>
      <c r="M797" s="133"/>
      <c r="N797" s="55"/>
      <c r="O797" s="52"/>
      <c r="P797" s="135" t="str">
        <f>IFERROR(VLOOKUP(C797,TD!$B$32:$F$36,2,0)," ")</f>
        <v xml:space="preserve"> </v>
      </c>
      <c r="Q797" s="135" t="str">
        <f>IFERROR(VLOOKUP(C797,TD!$B$32:$F$36,3,0)," ")</f>
        <v xml:space="preserve"> </v>
      </c>
      <c r="R797" s="135" t="str">
        <f>IFERROR(VLOOKUP(C797,TD!$B$32:$F$36,4,0)," ")</f>
        <v xml:space="preserve"> </v>
      </c>
      <c r="S797" s="52"/>
      <c r="T797" s="135" t="str">
        <f>IFERROR(VLOOKUP(S797,TD!$J$33:$K$43,2,0)," ")</f>
        <v xml:space="preserve"> </v>
      </c>
      <c r="U797" s="137" t="str">
        <f t="shared" si="48"/>
        <v xml:space="preserve">- </v>
      </c>
      <c r="V797" s="52"/>
      <c r="W797" s="135" t="str">
        <f>IFERROR(VLOOKUP(V797,TD!$N$33:$O$45,2,0)," ")</f>
        <v xml:space="preserve"> </v>
      </c>
      <c r="X797" s="137" t="str">
        <f t="shared" si="49"/>
        <v xml:space="preserve">_ </v>
      </c>
      <c r="Y797" s="137" t="str">
        <f t="shared" si="50"/>
        <v xml:space="preserve">-  _ </v>
      </c>
      <c r="Z797" s="135" t="str">
        <f t="shared" si="51"/>
        <v xml:space="preserve">   </v>
      </c>
      <c r="AA797" s="135" t="str">
        <f>IFERROR(VLOOKUP(Y797,TD!$K$46:$L$64,2,0)," ")</f>
        <v xml:space="preserve"> </v>
      </c>
      <c r="AB797" s="55"/>
      <c r="AC797" s="136"/>
    </row>
    <row r="798" spans="2:29" s="28" customFormat="1" ht="15" x14ac:dyDescent="0.2">
      <c r="B798" s="79"/>
      <c r="C798" s="51"/>
      <c r="D798" s="133"/>
      <c r="E798" s="52"/>
      <c r="F798" s="133"/>
      <c r="G798" s="133"/>
      <c r="H798" s="53"/>
      <c r="I798" s="141"/>
      <c r="J798" s="134"/>
      <c r="K798" s="54"/>
      <c r="L798" s="55"/>
      <c r="M798" s="133"/>
      <c r="N798" s="55"/>
      <c r="O798" s="52"/>
      <c r="P798" s="135" t="str">
        <f>IFERROR(VLOOKUP(C798,TD!$B$32:$F$36,2,0)," ")</f>
        <v xml:space="preserve"> </v>
      </c>
      <c r="Q798" s="135" t="str">
        <f>IFERROR(VLOOKUP(C798,TD!$B$32:$F$36,3,0)," ")</f>
        <v xml:space="preserve"> </v>
      </c>
      <c r="R798" s="135" t="str">
        <f>IFERROR(VLOOKUP(C798,TD!$B$32:$F$36,4,0)," ")</f>
        <v xml:space="preserve"> </v>
      </c>
      <c r="S798" s="52"/>
      <c r="T798" s="135" t="str">
        <f>IFERROR(VLOOKUP(S798,TD!$J$33:$K$43,2,0)," ")</f>
        <v xml:space="preserve"> </v>
      </c>
      <c r="U798" s="137" t="str">
        <f t="shared" si="48"/>
        <v xml:space="preserve">- </v>
      </c>
      <c r="V798" s="52"/>
      <c r="W798" s="135" t="str">
        <f>IFERROR(VLOOKUP(V798,TD!$N$33:$O$45,2,0)," ")</f>
        <v xml:space="preserve"> </v>
      </c>
      <c r="X798" s="137" t="str">
        <f t="shared" si="49"/>
        <v xml:space="preserve">_ </v>
      </c>
      <c r="Y798" s="137" t="str">
        <f t="shared" si="50"/>
        <v xml:space="preserve">-  _ </v>
      </c>
      <c r="Z798" s="135" t="str">
        <f t="shared" si="51"/>
        <v xml:space="preserve">   </v>
      </c>
      <c r="AA798" s="135" t="str">
        <f>IFERROR(VLOOKUP(Y798,TD!$K$46:$L$64,2,0)," ")</f>
        <v xml:space="preserve"> </v>
      </c>
      <c r="AB798" s="55"/>
      <c r="AC798" s="136"/>
    </row>
    <row r="799" spans="2:29" s="28" customFormat="1" ht="15" x14ac:dyDescent="0.2">
      <c r="B799" s="79"/>
      <c r="C799" s="51"/>
      <c r="D799" s="133"/>
      <c r="E799" s="52"/>
      <c r="F799" s="133"/>
      <c r="G799" s="133"/>
      <c r="H799" s="53"/>
      <c r="I799" s="141"/>
      <c r="J799" s="134"/>
      <c r="K799" s="54"/>
      <c r="L799" s="55"/>
      <c r="M799" s="133"/>
      <c r="N799" s="55"/>
      <c r="O799" s="52"/>
      <c r="P799" s="135" t="str">
        <f>IFERROR(VLOOKUP(C799,TD!$B$32:$F$36,2,0)," ")</f>
        <v xml:space="preserve"> </v>
      </c>
      <c r="Q799" s="135" t="str">
        <f>IFERROR(VLOOKUP(C799,TD!$B$32:$F$36,3,0)," ")</f>
        <v xml:space="preserve"> </v>
      </c>
      <c r="R799" s="135" t="str">
        <f>IFERROR(VLOOKUP(C799,TD!$B$32:$F$36,4,0)," ")</f>
        <v xml:space="preserve"> </v>
      </c>
      <c r="S799" s="52"/>
      <c r="T799" s="135" t="str">
        <f>IFERROR(VLOOKUP(S799,TD!$J$33:$K$43,2,0)," ")</f>
        <v xml:space="preserve"> </v>
      </c>
      <c r="U799" s="137" t="str">
        <f t="shared" si="48"/>
        <v xml:space="preserve">- </v>
      </c>
      <c r="V799" s="52"/>
      <c r="W799" s="135" t="str">
        <f>IFERROR(VLOOKUP(V799,TD!$N$33:$O$45,2,0)," ")</f>
        <v xml:space="preserve"> </v>
      </c>
      <c r="X799" s="137" t="str">
        <f t="shared" si="49"/>
        <v xml:space="preserve">_ </v>
      </c>
      <c r="Y799" s="137" t="str">
        <f t="shared" si="50"/>
        <v xml:space="preserve">-  _ </v>
      </c>
      <c r="Z799" s="135" t="str">
        <f t="shared" si="51"/>
        <v xml:space="preserve">   </v>
      </c>
      <c r="AA799" s="135" t="str">
        <f>IFERROR(VLOOKUP(Y799,TD!$K$46:$L$64,2,0)," ")</f>
        <v xml:space="preserve"> </v>
      </c>
      <c r="AB799" s="55"/>
      <c r="AC799" s="136"/>
    </row>
    <row r="800" spans="2:29" s="28" customFormat="1" ht="15" x14ac:dyDescent="0.2">
      <c r="B800" s="79"/>
      <c r="C800" s="51"/>
      <c r="D800" s="133"/>
      <c r="E800" s="52"/>
      <c r="F800" s="133"/>
      <c r="G800" s="133"/>
      <c r="H800" s="53"/>
      <c r="I800" s="141"/>
      <c r="J800" s="134"/>
      <c r="K800" s="54"/>
      <c r="L800" s="55"/>
      <c r="M800" s="133"/>
      <c r="N800" s="55"/>
      <c r="O800" s="52"/>
      <c r="P800" s="135" t="str">
        <f>IFERROR(VLOOKUP(C800,TD!$B$32:$F$36,2,0)," ")</f>
        <v xml:space="preserve"> </v>
      </c>
      <c r="Q800" s="135" t="str">
        <f>IFERROR(VLOOKUP(C800,TD!$B$32:$F$36,3,0)," ")</f>
        <v xml:space="preserve"> </v>
      </c>
      <c r="R800" s="135" t="str">
        <f>IFERROR(VLOOKUP(C800,TD!$B$32:$F$36,4,0)," ")</f>
        <v xml:space="preserve"> </v>
      </c>
      <c r="S800" s="52"/>
      <c r="T800" s="135" t="str">
        <f>IFERROR(VLOOKUP(S800,TD!$J$33:$K$43,2,0)," ")</f>
        <v xml:space="preserve"> </v>
      </c>
      <c r="U800" s="137" t="str">
        <f t="shared" si="48"/>
        <v xml:space="preserve">- </v>
      </c>
      <c r="V800" s="52"/>
      <c r="W800" s="135" t="str">
        <f>IFERROR(VLOOKUP(V800,TD!$N$33:$O$45,2,0)," ")</f>
        <v xml:space="preserve"> </v>
      </c>
      <c r="X800" s="137" t="str">
        <f t="shared" si="49"/>
        <v xml:space="preserve">_ </v>
      </c>
      <c r="Y800" s="137" t="str">
        <f t="shared" si="50"/>
        <v xml:space="preserve">-  _ </v>
      </c>
      <c r="Z800" s="135" t="str">
        <f t="shared" si="51"/>
        <v xml:space="preserve">   </v>
      </c>
      <c r="AA800" s="135" t="str">
        <f>IFERROR(VLOOKUP(Y800,TD!$K$46:$L$64,2,0)," ")</f>
        <v xml:space="preserve"> </v>
      </c>
      <c r="AB800" s="55"/>
      <c r="AC800" s="136"/>
    </row>
    <row r="801" spans="2:29" s="28" customFormat="1" ht="15" x14ac:dyDescent="0.2">
      <c r="B801" s="79"/>
      <c r="C801" s="51"/>
      <c r="D801" s="133"/>
      <c r="E801" s="52"/>
      <c r="F801" s="133"/>
      <c r="G801" s="133"/>
      <c r="H801" s="53"/>
      <c r="I801" s="141"/>
      <c r="J801" s="134"/>
      <c r="K801" s="54"/>
      <c r="L801" s="55"/>
      <c r="M801" s="133"/>
      <c r="N801" s="55"/>
      <c r="O801" s="52"/>
      <c r="P801" s="135" t="str">
        <f>IFERROR(VLOOKUP(C801,TD!$B$32:$F$36,2,0)," ")</f>
        <v xml:space="preserve"> </v>
      </c>
      <c r="Q801" s="135" t="str">
        <f>IFERROR(VLOOKUP(C801,TD!$B$32:$F$36,3,0)," ")</f>
        <v xml:space="preserve"> </v>
      </c>
      <c r="R801" s="135" t="str">
        <f>IFERROR(VLOOKUP(C801,TD!$B$32:$F$36,4,0)," ")</f>
        <v xml:space="preserve"> </v>
      </c>
      <c r="S801" s="52"/>
      <c r="T801" s="135" t="str">
        <f>IFERROR(VLOOKUP(S801,TD!$J$33:$K$43,2,0)," ")</f>
        <v xml:space="preserve"> </v>
      </c>
      <c r="U801" s="137" t="str">
        <f t="shared" si="48"/>
        <v xml:space="preserve">- </v>
      </c>
      <c r="V801" s="52"/>
      <c r="W801" s="135" t="str">
        <f>IFERROR(VLOOKUP(V801,TD!$N$33:$O$45,2,0)," ")</f>
        <v xml:space="preserve"> </v>
      </c>
      <c r="X801" s="137" t="str">
        <f t="shared" si="49"/>
        <v xml:space="preserve">_ </v>
      </c>
      <c r="Y801" s="137" t="str">
        <f t="shared" si="50"/>
        <v xml:space="preserve">-  _ </v>
      </c>
      <c r="Z801" s="135" t="str">
        <f t="shared" si="51"/>
        <v xml:space="preserve">   </v>
      </c>
      <c r="AA801" s="135" t="str">
        <f>IFERROR(VLOOKUP(Y801,TD!$K$46:$L$64,2,0)," ")</f>
        <v xml:space="preserve"> </v>
      </c>
      <c r="AB801" s="55"/>
      <c r="AC801" s="136"/>
    </row>
    <row r="802" spans="2:29" s="28" customFormat="1" ht="15" x14ac:dyDescent="0.2">
      <c r="B802" s="79"/>
      <c r="C802" s="51"/>
      <c r="D802" s="133"/>
      <c r="E802" s="52"/>
      <c r="F802" s="133"/>
      <c r="G802" s="133"/>
      <c r="H802" s="53"/>
      <c r="I802" s="141"/>
      <c r="J802" s="134"/>
      <c r="K802" s="54"/>
      <c r="L802" s="55"/>
      <c r="M802" s="133"/>
      <c r="N802" s="55"/>
      <c r="O802" s="52"/>
      <c r="P802" s="135" t="str">
        <f>IFERROR(VLOOKUP(C802,TD!$B$32:$F$36,2,0)," ")</f>
        <v xml:space="preserve"> </v>
      </c>
      <c r="Q802" s="135" t="str">
        <f>IFERROR(VLOOKUP(C802,TD!$B$32:$F$36,3,0)," ")</f>
        <v xml:space="preserve"> </v>
      </c>
      <c r="R802" s="135" t="str">
        <f>IFERROR(VLOOKUP(C802,TD!$B$32:$F$36,4,0)," ")</f>
        <v xml:space="preserve"> </v>
      </c>
      <c r="S802" s="52"/>
      <c r="T802" s="135" t="str">
        <f>IFERROR(VLOOKUP(S802,TD!$J$33:$K$43,2,0)," ")</f>
        <v xml:space="preserve"> </v>
      </c>
      <c r="U802" s="137" t="str">
        <f t="shared" si="48"/>
        <v xml:space="preserve">- </v>
      </c>
      <c r="V802" s="52"/>
      <c r="W802" s="135" t="str">
        <f>IFERROR(VLOOKUP(V802,TD!$N$33:$O$45,2,0)," ")</f>
        <v xml:space="preserve"> </v>
      </c>
      <c r="X802" s="137" t="str">
        <f t="shared" si="49"/>
        <v xml:space="preserve">_ </v>
      </c>
      <c r="Y802" s="137" t="str">
        <f t="shared" si="50"/>
        <v xml:space="preserve">-  _ </v>
      </c>
      <c r="Z802" s="135" t="str">
        <f t="shared" si="51"/>
        <v xml:space="preserve">   </v>
      </c>
      <c r="AA802" s="135" t="str">
        <f>IFERROR(VLOOKUP(Y802,TD!$K$46:$L$64,2,0)," ")</f>
        <v xml:space="preserve"> </v>
      </c>
      <c r="AB802" s="55"/>
      <c r="AC802" s="136"/>
    </row>
    <row r="803" spans="2:29" s="28" customFormat="1" ht="15" x14ac:dyDescent="0.2">
      <c r="B803" s="79"/>
      <c r="C803" s="51"/>
      <c r="D803" s="133"/>
      <c r="E803" s="52"/>
      <c r="F803" s="133"/>
      <c r="G803" s="133"/>
      <c r="H803" s="53"/>
      <c r="I803" s="141"/>
      <c r="J803" s="134"/>
      <c r="K803" s="54"/>
      <c r="L803" s="55"/>
      <c r="M803" s="133"/>
      <c r="N803" s="55"/>
      <c r="O803" s="52"/>
      <c r="P803" s="135" t="str">
        <f>IFERROR(VLOOKUP(C803,TD!$B$32:$F$36,2,0)," ")</f>
        <v xml:space="preserve"> </v>
      </c>
      <c r="Q803" s="135" t="str">
        <f>IFERROR(VLOOKUP(C803,TD!$B$32:$F$36,3,0)," ")</f>
        <v xml:space="preserve"> </v>
      </c>
      <c r="R803" s="135" t="str">
        <f>IFERROR(VLOOKUP(C803,TD!$B$32:$F$36,4,0)," ")</f>
        <v xml:space="preserve"> </v>
      </c>
      <c r="S803" s="52"/>
      <c r="T803" s="135" t="str">
        <f>IFERROR(VLOOKUP(S803,TD!$J$33:$K$43,2,0)," ")</f>
        <v xml:space="preserve"> </v>
      </c>
      <c r="U803" s="137" t="str">
        <f t="shared" si="48"/>
        <v xml:space="preserve">- </v>
      </c>
      <c r="V803" s="52"/>
      <c r="W803" s="135" t="str">
        <f>IFERROR(VLOOKUP(V803,TD!$N$33:$O$45,2,0)," ")</f>
        <v xml:space="preserve"> </v>
      </c>
      <c r="X803" s="137" t="str">
        <f t="shared" si="49"/>
        <v xml:space="preserve">_ </v>
      </c>
      <c r="Y803" s="137" t="str">
        <f t="shared" si="50"/>
        <v xml:space="preserve">-  _ </v>
      </c>
      <c r="Z803" s="135" t="str">
        <f t="shared" si="51"/>
        <v xml:space="preserve">   </v>
      </c>
      <c r="AA803" s="135" t="str">
        <f>IFERROR(VLOOKUP(Y803,TD!$K$46:$L$64,2,0)," ")</f>
        <v xml:space="preserve"> </v>
      </c>
      <c r="AB803" s="55"/>
      <c r="AC803" s="136"/>
    </row>
    <row r="804" spans="2:29" s="28" customFormat="1" ht="15" x14ac:dyDescent="0.2">
      <c r="B804" s="79"/>
      <c r="C804" s="51"/>
      <c r="D804" s="133"/>
      <c r="E804" s="52"/>
      <c r="F804" s="133"/>
      <c r="G804" s="133"/>
      <c r="H804" s="53"/>
      <c r="I804" s="141"/>
      <c r="J804" s="134"/>
      <c r="K804" s="54"/>
      <c r="L804" s="55"/>
      <c r="M804" s="133"/>
      <c r="N804" s="55"/>
      <c r="O804" s="52"/>
      <c r="P804" s="135" t="str">
        <f>IFERROR(VLOOKUP(C804,TD!$B$32:$F$36,2,0)," ")</f>
        <v xml:space="preserve"> </v>
      </c>
      <c r="Q804" s="135" t="str">
        <f>IFERROR(VLOOKUP(C804,TD!$B$32:$F$36,3,0)," ")</f>
        <v xml:space="preserve"> </v>
      </c>
      <c r="R804" s="135" t="str">
        <f>IFERROR(VLOOKUP(C804,TD!$B$32:$F$36,4,0)," ")</f>
        <v xml:space="preserve"> </v>
      </c>
      <c r="S804" s="52"/>
      <c r="T804" s="135" t="str">
        <f>IFERROR(VLOOKUP(S804,TD!$J$33:$K$43,2,0)," ")</f>
        <v xml:space="preserve"> </v>
      </c>
      <c r="U804" s="137" t="str">
        <f t="shared" si="48"/>
        <v xml:space="preserve">- </v>
      </c>
      <c r="V804" s="52"/>
      <c r="W804" s="135" t="str">
        <f>IFERROR(VLOOKUP(V804,TD!$N$33:$O$45,2,0)," ")</f>
        <v xml:space="preserve"> </v>
      </c>
      <c r="X804" s="137" t="str">
        <f t="shared" si="49"/>
        <v xml:space="preserve">_ </v>
      </c>
      <c r="Y804" s="137" t="str">
        <f t="shared" si="50"/>
        <v xml:space="preserve">-  _ </v>
      </c>
      <c r="Z804" s="135" t="str">
        <f t="shared" si="51"/>
        <v xml:space="preserve">   </v>
      </c>
      <c r="AA804" s="135" t="str">
        <f>IFERROR(VLOOKUP(Y804,TD!$K$46:$L$64,2,0)," ")</f>
        <v xml:space="preserve"> </v>
      </c>
      <c r="AB804" s="55"/>
      <c r="AC804" s="136"/>
    </row>
    <row r="805" spans="2:29" s="28" customFormat="1" ht="15" x14ac:dyDescent="0.2">
      <c r="B805" s="79"/>
      <c r="C805" s="51"/>
      <c r="D805" s="133"/>
      <c r="E805" s="52"/>
      <c r="F805" s="133"/>
      <c r="G805" s="133"/>
      <c r="H805" s="53"/>
      <c r="I805" s="141"/>
      <c r="J805" s="134"/>
      <c r="K805" s="54"/>
      <c r="L805" s="55"/>
      <c r="M805" s="133"/>
      <c r="N805" s="55"/>
      <c r="O805" s="52"/>
      <c r="P805" s="135" t="str">
        <f>IFERROR(VLOOKUP(C805,TD!$B$32:$F$36,2,0)," ")</f>
        <v xml:space="preserve"> </v>
      </c>
      <c r="Q805" s="135" t="str">
        <f>IFERROR(VLOOKUP(C805,TD!$B$32:$F$36,3,0)," ")</f>
        <v xml:space="preserve"> </v>
      </c>
      <c r="R805" s="135" t="str">
        <f>IFERROR(VLOOKUP(C805,TD!$B$32:$F$36,4,0)," ")</f>
        <v xml:space="preserve"> </v>
      </c>
      <c r="S805" s="52"/>
      <c r="T805" s="135" t="str">
        <f>IFERROR(VLOOKUP(S805,TD!$J$33:$K$43,2,0)," ")</f>
        <v xml:space="preserve"> </v>
      </c>
      <c r="U805" s="137" t="str">
        <f t="shared" si="48"/>
        <v xml:space="preserve">- </v>
      </c>
      <c r="V805" s="52"/>
      <c r="W805" s="135" t="str">
        <f>IFERROR(VLOOKUP(V805,TD!$N$33:$O$45,2,0)," ")</f>
        <v xml:space="preserve"> </v>
      </c>
      <c r="X805" s="137" t="str">
        <f t="shared" si="49"/>
        <v xml:space="preserve">_ </v>
      </c>
      <c r="Y805" s="137" t="str">
        <f t="shared" si="50"/>
        <v xml:space="preserve">-  _ </v>
      </c>
      <c r="Z805" s="135" t="str">
        <f t="shared" si="51"/>
        <v xml:space="preserve">   </v>
      </c>
      <c r="AA805" s="135" t="str">
        <f>IFERROR(VLOOKUP(Y805,TD!$K$46:$L$64,2,0)," ")</f>
        <v xml:space="preserve"> </v>
      </c>
      <c r="AB805" s="55"/>
      <c r="AC805" s="136"/>
    </row>
    <row r="806" spans="2:29" s="28" customFormat="1" ht="15" x14ac:dyDescent="0.2">
      <c r="B806" s="79"/>
      <c r="C806" s="51"/>
      <c r="D806" s="133"/>
      <c r="E806" s="52"/>
      <c r="F806" s="133"/>
      <c r="G806" s="133"/>
      <c r="H806" s="53"/>
      <c r="I806" s="141"/>
      <c r="J806" s="134"/>
      <c r="K806" s="54"/>
      <c r="L806" s="55"/>
      <c r="M806" s="133"/>
      <c r="N806" s="55"/>
      <c r="O806" s="52"/>
      <c r="P806" s="135" t="str">
        <f>IFERROR(VLOOKUP(C806,TD!$B$32:$F$36,2,0)," ")</f>
        <v xml:space="preserve"> </v>
      </c>
      <c r="Q806" s="135" t="str">
        <f>IFERROR(VLOOKUP(C806,TD!$B$32:$F$36,3,0)," ")</f>
        <v xml:space="preserve"> </v>
      </c>
      <c r="R806" s="135" t="str">
        <f>IFERROR(VLOOKUP(C806,TD!$B$32:$F$36,4,0)," ")</f>
        <v xml:space="preserve"> </v>
      </c>
      <c r="S806" s="52"/>
      <c r="T806" s="135" t="str">
        <f>IFERROR(VLOOKUP(S806,TD!$J$33:$K$43,2,0)," ")</f>
        <v xml:space="preserve"> </v>
      </c>
      <c r="U806" s="137" t="str">
        <f t="shared" si="48"/>
        <v xml:space="preserve">- </v>
      </c>
      <c r="V806" s="52"/>
      <c r="W806" s="135" t="str">
        <f>IFERROR(VLOOKUP(V806,TD!$N$33:$O$45,2,0)," ")</f>
        <v xml:space="preserve"> </v>
      </c>
      <c r="X806" s="137" t="str">
        <f t="shared" si="49"/>
        <v xml:space="preserve">_ </v>
      </c>
      <c r="Y806" s="137" t="str">
        <f t="shared" si="50"/>
        <v xml:space="preserve">-  _ </v>
      </c>
      <c r="Z806" s="135" t="str">
        <f t="shared" si="51"/>
        <v xml:space="preserve">   </v>
      </c>
      <c r="AA806" s="135" t="str">
        <f>IFERROR(VLOOKUP(Y806,TD!$K$46:$L$64,2,0)," ")</f>
        <v xml:space="preserve"> </v>
      </c>
      <c r="AB806" s="55"/>
      <c r="AC806" s="136"/>
    </row>
    <row r="807" spans="2:29" s="28" customFormat="1" ht="15" x14ac:dyDescent="0.2">
      <c r="B807" s="79"/>
      <c r="C807" s="51"/>
      <c r="D807" s="133"/>
      <c r="E807" s="52"/>
      <c r="F807" s="133"/>
      <c r="G807" s="133"/>
      <c r="H807" s="53"/>
      <c r="I807" s="141"/>
      <c r="J807" s="134"/>
      <c r="K807" s="54"/>
      <c r="L807" s="55"/>
      <c r="M807" s="133"/>
      <c r="N807" s="55"/>
      <c r="O807" s="52"/>
      <c r="P807" s="135" t="str">
        <f>IFERROR(VLOOKUP(C807,TD!$B$32:$F$36,2,0)," ")</f>
        <v xml:space="preserve"> </v>
      </c>
      <c r="Q807" s="135" t="str">
        <f>IFERROR(VLOOKUP(C807,TD!$B$32:$F$36,3,0)," ")</f>
        <v xml:space="preserve"> </v>
      </c>
      <c r="R807" s="135" t="str">
        <f>IFERROR(VLOOKUP(C807,TD!$B$32:$F$36,4,0)," ")</f>
        <v xml:space="preserve"> </v>
      </c>
      <c r="S807" s="52"/>
      <c r="T807" s="135" t="str">
        <f>IFERROR(VLOOKUP(S807,TD!$J$33:$K$43,2,0)," ")</f>
        <v xml:space="preserve"> </v>
      </c>
      <c r="U807" s="137" t="str">
        <f t="shared" si="48"/>
        <v xml:space="preserve">- </v>
      </c>
      <c r="V807" s="52"/>
      <c r="W807" s="135" t="str">
        <f>IFERROR(VLOOKUP(V807,TD!$N$33:$O$45,2,0)," ")</f>
        <v xml:space="preserve"> </v>
      </c>
      <c r="X807" s="137" t="str">
        <f t="shared" si="49"/>
        <v xml:space="preserve">_ </v>
      </c>
      <c r="Y807" s="137" t="str">
        <f t="shared" si="50"/>
        <v xml:space="preserve">-  _ </v>
      </c>
      <c r="Z807" s="135" t="str">
        <f t="shared" si="51"/>
        <v xml:space="preserve">   </v>
      </c>
      <c r="AA807" s="135" t="str">
        <f>IFERROR(VLOOKUP(Y807,TD!$K$46:$L$64,2,0)," ")</f>
        <v xml:space="preserve"> </v>
      </c>
      <c r="AB807" s="55"/>
      <c r="AC807" s="136"/>
    </row>
    <row r="808" spans="2:29" s="28" customFormat="1" ht="15" x14ac:dyDescent="0.2">
      <c r="B808" s="79"/>
      <c r="C808" s="51"/>
      <c r="D808" s="133"/>
      <c r="E808" s="52"/>
      <c r="F808" s="133"/>
      <c r="G808" s="133"/>
      <c r="H808" s="53"/>
      <c r="I808" s="141"/>
      <c r="J808" s="134"/>
      <c r="K808" s="54"/>
      <c r="L808" s="55"/>
      <c r="M808" s="133"/>
      <c r="N808" s="55"/>
      <c r="O808" s="52"/>
      <c r="P808" s="135" t="str">
        <f>IFERROR(VLOOKUP(C808,TD!$B$32:$F$36,2,0)," ")</f>
        <v xml:space="preserve"> </v>
      </c>
      <c r="Q808" s="135" t="str">
        <f>IFERROR(VLOOKUP(C808,TD!$B$32:$F$36,3,0)," ")</f>
        <v xml:space="preserve"> </v>
      </c>
      <c r="R808" s="135" t="str">
        <f>IFERROR(VLOOKUP(C808,TD!$B$32:$F$36,4,0)," ")</f>
        <v xml:space="preserve"> </v>
      </c>
      <c r="S808" s="52"/>
      <c r="T808" s="135" t="str">
        <f>IFERROR(VLOOKUP(S808,TD!$J$33:$K$43,2,0)," ")</f>
        <v xml:space="preserve"> </v>
      </c>
      <c r="U808" s="137" t="str">
        <f t="shared" si="48"/>
        <v xml:space="preserve">- </v>
      </c>
      <c r="V808" s="52"/>
      <c r="W808" s="135" t="str">
        <f>IFERROR(VLOOKUP(V808,TD!$N$33:$O$45,2,0)," ")</f>
        <v xml:space="preserve"> </v>
      </c>
      <c r="X808" s="137" t="str">
        <f t="shared" si="49"/>
        <v xml:space="preserve">_ </v>
      </c>
      <c r="Y808" s="137" t="str">
        <f t="shared" si="50"/>
        <v xml:space="preserve">-  _ </v>
      </c>
      <c r="Z808" s="135" t="str">
        <f t="shared" si="51"/>
        <v xml:space="preserve">   </v>
      </c>
      <c r="AA808" s="135" t="str">
        <f>IFERROR(VLOOKUP(Y808,TD!$K$46:$L$64,2,0)," ")</f>
        <v xml:space="preserve"> </v>
      </c>
      <c r="AB808" s="55"/>
      <c r="AC808" s="136"/>
    </row>
    <row r="809" spans="2:29" s="28" customFormat="1" ht="15" x14ac:dyDescent="0.2">
      <c r="B809" s="79"/>
      <c r="C809" s="51"/>
      <c r="D809" s="133"/>
      <c r="E809" s="52"/>
      <c r="F809" s="133"/>
      <c r="G809" s="133"/>
      <c r="H809" s="53"/>
      <c r="I809" s="141"/>
      <c r="J809" s="134"/>
      <c r="K809" s="54"/>
      <c r="L809" s="55"/>
      <c r="M809" s="133"/>
      <c r="N809" s="55"/>
      <c r="O809" s="52"/>
      <c r="P809" s="135" t="str">
        <f>IFERROR(VLOOKUP(C809,TD!$B$32:$F$36,2,0)," ")</f>
        <v xml:space="preserve"> </v>
      </c>
      <c r="Q809" s="135" t="str">
        <f>IFERROR(VLOOKUP(C809,TD!$B$32:$F$36,3,0)," ")</f>
        <v xml:space="preserve"> </v>
      </c>
      <c r="R809" s="135" t="str">
        <f>IFERROR(VLOOKUP(C809,TD!$B$32:$F$36,4,0)," ")</f>
        <v xml:space="preserve"> </v>
      </c>
      <c r="S809" s="52"/>
      <c r="T809" s="135" t="str">
        <f>IFERROR(VLOOKUP(S809,TD!$J$33:$K$43,2,0)," ")</f>
        <v xml:space="preserve"> </v>
      </c>
      <c r="U809" s="137" t="str">
        <f t="shared" si="48"/>
        <v xml:space="preserve">- </v>
      </c>
      <c r="V809" s="52"/>
      <c r="W809" s="135" t="str">
        <f>IFERROR(VLOOKUP(V809,TD!$N$33:$O$45,2,0)," ")</f>
        <v xml:space="preserve"> </v>
      </c>
      <c r="X809" s="137" t="str">
        <f t="shared" si="49"/>
        <v xml:space="preserve">_ </v>
      </c>
      <c r="Y809" s="137" t="str">
        <f t="shared" si="50"/>
        <v xml:space="preserve">-  _ </v>
      </c>
      <c r="Z809" s="135" t="str">
        <f t="shared" si="51"/>
        <v xml:space="preserve">   </v>
      </c>
      <c r="AA809" s="135" t="str">
        <f>IFERROR(VLOOKUP(Y809,TD!$K$46:$L$64,2,0)," ")</f>
        <v xml:space="preserve"> </v>
      </c>
      <c r="AB809" s="55"/>
      <c r="AC809" s="136"/>
    </row>
    <row r="810" spans="2:29" s="28" customFormat="1" ht="15" x14ac:dyDescent="0.2">
      <c r="B810" s="79"/>
      <c r="C810" s="51"/>
      <c r="D810" s="133"/>
      <c r="E810" s="52"/>
      <c r="F810" s="133"/>
      <c r="G810" s="133"/>
      <c r="H810" s="53"/>
      <c r="I810" s="141"/>
      <c r="J810" s="134"/>
      <c r="K810" s="54"/>
      <c r="L810" s="55"/>
      <c r="M810" s="133"/>
      <c r="N810" s="55"/>
      <c r="O810" s="52"/>
      <c r="P810" s="135" t="str">
        <f>IFERROR(VLOOKUP(C810,TD!$B$32:$F$36,2,0)," ")</f>
        <v xml:space="preserve"> </v>
      </c>
      <c r="Q810" s="135" t="str">
        <f>IFERROR(VLOOKUP(C810,TD!$B$32:$F$36,3,0)," ")</f>
        <v xml:space="preserve"> </v>
      </c>
      <c r="R810" s="135" t="str">
        <f>IFERROR(VLOOKUP(C810,TD!$B$32:$F$36,4,0)," ")</f>
        <v xml:space="preserve"> </v>
      </c>
      <c r="S810" s="52"/>
      <c r="T810" s="135" t="str">
        <f>IFERROR(VLOOKUP(S810,TD!$J$33:$K$43,2,0)," ")</f>
        <v xml:space="preserve"> </v>
      </c>
      <c r="U810" s="137" t="str">
        <f t="shared" si="48"/>
        <v xml:space="preserve">- </v>
      </c>
      <c r="V810" s="52"/>
      <c r="W810" s="135" t="str">
        <f>IFERROR(VLOOKUP(V810,TD!$N$33:$O$45,2,0)," ")</f>
        <v xml:space="preserve"> </v>
      </c>
      <c r="X810" s="137" t="str">
        <f t="shared" si="49"/>
        <v xml:space="preserve">_ </v>
      </c>
      <c r="Y810" s="137" t="str">
        <f t="shared" si="50"/>
        <v xml:space="preserve">-  _ </v>
      </c>
      <c r="Z810" s="135" t="str">
        <f t="shared" si="51"/>
        <v xml:space="preserve">   </v>
      </c>
      <c r="AA810" s="135" t="str">
        <f>IFERROR(VLOOKUP(Y810,TD!$K$46:$L$64,2,0)," ")</f>
        <v xml:space="preserve"> </v>
      </c>
      <c r="AB810" s="55"/>
      <c r="AC810" s="136"/>
    </row>
    <row r="811" spans="2:29" s="28" customFormat="1" ht="15" x14ac:dyDescent="0.2">
      <c r="B811" s="79"/>
      <c r="C811" s="51"/>
      <c r="D811" s="133"/>
      <c r="E811" s="52"/>
      <c r="F811" s="133"/>
      <c r="G811" s="133"/>
      <c r="H811" s="53"/>
      <c r="I811" s="141"/>
      <c r="J811" s="134"/>
      <c r="K811" s="54"/>
      <c r="L811" s="55"/>
      <c r="M811" s="133"/>
      <c r="N811" s="55"/>
      <c r="O811" s="52"/>
      <c r="P811" s="135" t="str">
        <f>IFERROR(VLOOKUP(C811,TD!$B$32:$F$36,2,0)," ")</f>
        <v xml:space="preserve"> </v>
      </c>
      <c r="Q811" s="135" t="str">
        <f>IFERROR(VLOOKUP(C811,TD!$B$32:$F$36,3,0)," ")</f>
        <v xml:space="preserve"> </v>
      </c>
      <c r="R811" s="135" t="str">
        <f>IFERROR(VLOOKUP(C811,TD!$B$32:$F$36,4,0)," ")</f>
        <v xml:space="preserve"> </v>
      </c>
      <c r="S811" s="52"/>
      <c r="T811" s="135" t="str">
        <f>IFERROR(VLOOKUP(S811,TD!$J$33:$K$43,2,0)," ")</f>
        <v xml:space="preserve"> </v>
      </c>
      <c r="U811" s="137" t="str">
        <f t="shared" si="48"/>
        <v xml:space="preserve">- </v>
      </c>
      <c r="V811" s="52"/>
      <c r="W811" s="135" t="str">
        <f>IFERROR(VLOOKUP(V811,TD!$N$33:$O$45,2,0)," ")</f>
        <v xml:space="preserve"> </v>
      </c>
      <c r="X811" s="137" t="str">
        <f t="shared" si="49"/>
        <v xml:space="preserve">_ </v>
      </c>
      <c r="Y811" s="137" t="str">
        <f t="shared" si="50"/>
        <v xml:space="preserve">-  _ </v>
      </c>
      <c r="Z811" s="135" t="str">
        <f t="shared" si="51"/>
        <v xml:space="preserve">   </v>
      </c>
      <c r="AA811" s="135" t="str">
        <f>IFERROR(VLOOKUP(Y811,TD!$K$46:$L$64,2,0)," ")</f>
        <v xml:space="preserve"> </v>
      </c>
      <c r="AB811" s="55"/>
      <c r="AC811" s="136"/>
    </row>
    <row r="812" spans="2:29" s="28" customFormat="1" ht="15" x14ac:dyDescent="0.2">
      <c r="B812" s="79"/>
      <c r="C812" s="51"/>
      <c r="D812" s="133"/>
      <c r="E812" s="52"/>
      <c r="F812" s="133"/>
      <c r="G812" s="133"/>
      <c r="H812" s="53"/>
      <c r="I812" s="141"/>
      <c r="J812" s="134"/>
      <c r="K812" s="54"/>
      <c r="L812" s="55"/>
      <c r="M812" s="133"/>
      <c r="N812" s="55"/>
      <c r="O812" s="52"/>
      <c r="P812" s="135" t="str">
        <f>IFERROR(VLOOKUP(C812,TD!$B$32:$F$36,2,0)," ")</f>
        <v xml:space="preserve"> </v>
      </c>
      <c r="Q812" s="135" t="str">
        <f>IFERROR(VLOOKUP(C812,TD!$B$32:$F$36,3,0)," ")</f>
        <v xml:space="preserve"> </v>
      </c>
      <c r="R812" s="135" t="str">
        <f>IFERROR(VLOOKUP(C812,TD!$B$32:$F$36,4,0)," ")</f>
        <v xml:space="preserve"> </v>
      </c>
      <c r="S812" s="52"/>
      <c r="T812" s="135" t="str">
        <f>IFERROR(VLOOKUP(S812,TD!$J$33:$K$43,2,0)," ")</f>
        <v xml:space="preserve"> </v>
      </c>
      <c r="U812" s="137" t="str">
        <f t="shared" si="48"/>
        <v xml:space="preserve">- </v>
      </c>
      <c r="V812" s="52"/>
      <c r="W812" s="135" t="str">
        <f>IFERROR(VLOOKUP(V812,TD!$N$33:$O$45,2,0)," ")</f>
        <v xml:space="preserve"> </v>
      </c>
      <c r="X812" s="137" t="str">
        <f t="shared" si="49"/>
        <v xml:space="preserve">_ </v>
      </c>
      <c r="Y812" s="137" t="str">
        <f t="shared" si="50"/>
        <v xml:space="preserve">-  _ </v>
      </c>
      <c r="Z812" s="135" t="str">
        <f t="shared" si="51"/>
        <v xml:space="preserve">   </v>
      </c>
      <c r="AA812" s="135" t="str">
        <f>IFERROR(VLOOKUP(Y812,TD!$K$46:$L$64,2,0)," ")</f>
        <v xml:space="preserve"> </v>
      </c>
      <c r="AB812" s="55"/>
      <c r="AC812" s="136"/>
    </row>
    <row r="813" spans="2:29" s="28" customFormat="1" ht="15" x14ac:dyDescent="0.2">
      <c r="B813" s="79"/>
      <c r="C813" s="51"/>
      <c r="D813" s="133"/>
      <c r="E813" s="52"/>
      <c r="F813" s="133"/>
      <c r="G813" s="133"/>
      <c r="H813" s="53"/>
      <c r="I813" s="141"/>
      <c r="J813" s="134"/>
      <c r="K813" s="54"/>
      <c r="L813" s="55"/>
      <c r="M813" s="133"/>
      <c r="N813" s="55"/>
      <c r="O813" s="52"/>
      <c r="P813" s="135" t="str">
        <f>IFERROR(VLOOKUP(C813,TD!$B$32:$F$36,2,0)," ")</f>
        <v xml:space="preserve"> </v>
      </c>
      <c r="Q813" s="135" t="str">
        <f>IFERROR(VLOOKUP(C813,TD!$B$32:$F$36,3,0)," ")</f>
        <v xml:space="preserve"> </v>
      </c>
      <c r="R813" s="135" t="str">
        <f>IFERROR(VLOOKUP(C813,TD!$B$32:$F$36,4,0)," ")</f>
        <v xml:space="preserve"> </v>
      </c>
      <c r="S813" s="52"/>
      <c r="T813" s="135" t="str">
        <f>IFERROR(VLOOKUP(S813,TD!$J$33:$K$43,2,0)," ")</f>
        <v xml:space="preserve"> </v>
      </c>
      <c r="U813" s="137" t="str">
        <f t="shared" si="48"/>
        <v xml:space="preserve">- </v>
      </c>
      <c r="V813" s="52"/>
      <c r="W813" s="135" t="str">
        <f>IFERROR(VLOOKUP(V813,TD!$N$33:$O$45,2,0)," ")</f>
        <v xml:space="preserve"> </v>
      </c>
      <c r="X813" s="137" t="str">
        <f t="shared" si="49"/>
        <v xml:space="preserve">_ </v>
      </c>
      <c r="Y813" s="137" t="str">
        <f t="shared" si="50"/>
        <v xml:space="preserve">-  _ </v>
      </c>
      <c r="Z813" s="135" t="str">
        <f t="shared" si="51"/>
        <v xml:space="preserve">   </v>
      </c>
      <c r="AA813" s="135" t="str">
        <f>IFERROR(VLOOKUP(Y813,TD!$K$46:$L$64,2,0)," ")</f>
        <v xml:space="preserve"> </v>
      </c>
      <c r="AB813" s="55"/>
      <c r="AC813" s="136"/>
    </row>
    <row r="814" spans="2:29" s="28" customFormat="1" ht="15" x14ac:dyDescent="0.2">
      <c r="B814" s="79"/>
      <c r="C814" s="51"/>
      <c r="D814" s="133"/>
      <c r="E814" s="52"/>
      <c r="F814" s="133"/>
      <c r="G814" s="133"/>
      <c r="H814" s="53"/>
      <c r="I814" s="141"/>
      <c r="J814" s="134"/>
      <c r="K814" s="54"/>
      <c r="L814" s="55"/>
      <c r="M814" s="133"/>
      <c r="N814" s="55"/>
      <c r="O814" s="52"/>
      <c r="P814" s="135" t="str">
        <f>IFERROR(VLOOKUP(C814,TD!$B$32:$F$36,2,0)," ")</f>
        <v xml:space="preserve"> </v>
      </c>
      <c r="Q814" s="135" t="str">
        <f>IFERROR(VLOOKUP(C814,TD!$B$32:$F$36,3,0)," ")</f>
        <v xml:space="preserve"> </v>
      </c>
      <c r="R814" s="135" t="str">
        <f>IFERROR(VLOOKUP(C814,TD!$B$32:$F$36,4,0)," ")</f>
        <v xml:space="preserve"> </v>
      </c>
      <c r="S814" s="52"/>
      <c r="T814" s="135" t="str">
        <f>IFERROR(VLOOKUP(S814,TD!$J$33:$K$43,2,0)," ")</f>
        <v xml:space="preserve"> </v>
      </c>
      <c r="U814" s="137" t="str">
        <f t="shared" si="48"/>
        <v xml:space="preserve">- </v>
      </c>
      <c r="V814" s="52"/>
      <c r="W814" s="135" t="str">
        <f>IFERROR(VLOOKUP(V814,TD!$N$33:$O$45,2,0)," ")</f>
        <v xml:space="preserve"> </v>
      </c>
      <c r="X814" s="137" t="str">
        <f t="shared" si="49"/>
        <v xml:space="preserve">_ </v>
      </c>
      <c r="Y814" s="137" t="str">
        <f t="shared" si="50"/>
        <v xml:space="preserve">-  _ </v>
      </c>
      <c r="Z814" s="135" t="str">
        <f t="shared" si="51"/>
        <v xml:space="preserve">   </v>
      </c>
      <c r="AA814" s="135" t="str">
        <f>IFERROR(VLOOKUP(Y814,TD!$K$46:$L$64,2,0)," ")</f>
        <v xml:space="preserve"> </v>
      </c>
      <c r="AB814" s="55"/>
      <c r="AC814" s="136"/>
    </row>
    <row r="815" spans="2:29" s="28" customFormat="1" ht="15" x14ac:dyDescent="0.2">
      <c r="B815" s="79"/>
      <c r="C815" s="51"/>
      <c r="D815" s="133"/>
      <c r="E815" s="52"/>
      <c r="F815" s="133"/>
      <c r="G815" s="133"/>
      <c r="H815" s="53"/>
      <c r="I815" s="141"/>
      <c r="J815" s="134"/>
      <c r="K815" s="54"/>
      <c r="L815" s="55"/>
      <c r="M815" s="133"/>
      <c r="N815" s="55"/>
      <c r="O815" s="52"/>
      <c r="P815" s="135" t="str">
        <f>IFERROR(VLOOKUP(C815,TD!$B$32:$F$36,2,0)," ")</f>
        <v xml:space="preserve"> </v>
      </c>
      <c r="Q815" s="135" t="str">
        <f>IFERROR(VLOOKUP(C815,TD!$B$32:$F$36,3,0)," ")</f>
        <v xml:space="preserve"> </v>
      </c>
      <c r="R815" s="135" t="str">
        <f>IFERROR(VLOOKUP(C815,TD!$B$32:$F$36,4,0)," ")</f>
        <v xml:space="preserve"> </v>
      </c>
      <c r="S815" s="52"/>
      <c r="T815" s="135" t="str">
        <f>IFERROR(VLOOKUP(S815,TD!$J$33:$K$43,2,0)," ")</f>
        <v xml:space="preserve"> </v>
      </c>
      <c r="U815" s="137" t="str">
        <f t="shared" si="48"/>
        <v xml:space="preserve">- </v>
      </c>
      <c r="V815" s="52"/>
      <c r="W815" s="135" t="str">
        <f>IFERROR(VLOOKUP(V815,TD!$N$33:$O$45,2,0)," ")</f>
        <v xml:space="preserve"> </v>
      </c>
      <c r="X815" s="137" t="str">
        <f t="shared" si="49"/>
        <v xml:space="preserve">_ </v>
      </c>
      <c r="Y815" s="137" t="str">
        <f t="shared" si="50"/>
        <v xml:space="preserve">-  _ </v>
      </c>
      <c r="Z815" s="135" t="str">
        <f t="shared" si="51"/>
        <v xml:space="preserve">   </v>
      </c>
      <c r="AA815" s="135" t="str">
        <f>IFERROR(VLOOKUP(Y815,TD!$K$46:$L$64,2,0)," ")</f>
        <v xml:space="preserve"> </v>
      </c>
      <c r="AB815" s="55"/>
      <c r="AC815" s="136"/>
    </row>
    <row r="816" spans="2:29" s="28" customFormat="1" ht="15" x14ac:dyDescent="0.2">
      <c r="B816" s="79"/>
      <c r="C816" s="51"/>
      <c r="D816" s="133"/>
      <c r="E816" s="52"/>
      <c r="F816" s="133"/>
      <c r="G816" s="133"/>
      <c r="H816" s="53"/>
      <c r="I816" s="141"/>
      <c r="J816" s="134"/>
      <c r="K816" s="54"/>
      <c r="L816" s="55"/>
      <c r="M816" s="133"/>
      <c r="N816" s="55"/>
      <c r="O816" s="52"/>
      <c r="P816" s="135" t="str">
        <f>IFERROR(VLOOKUP(C816,TD!$B$32:$F$36,2,0)," ")</f>
        <v xml:space="preserve"> </v>
      </c>
      <c r="Q816" s="135" t="str">
        <f>IFERROR(VLOOKUP(C816,TD!$B$32:$F$36,3,0)," ")</f>
        <v xml:space="preserve"> </v>
      </c>
      <c r="R816" s="135" t="str">
        <f>IFERROR(VLOOKUP(C816,TD!$B$32:$F$36,4,0)," ")</f>
        <v xml:space="preserve"> </v>
      </c>
      <c r="S816" s="52"/>
      <c r="T816" s="135" t="str">
        <f>IFERROR(VLOOKUP(S816,TD!$J$33:$K$43,2,0)," ")</f>
        <v xml:space="preserve"> </v>
      </c>
      <c r="U816" s="137" t="str">
        <f t="shared" si="48"/>
        <v xml:space="preserve">- </v>
      </c>
      <c r="V816" s="52"/>
      <c r="W816" s="135" t="str">
        <f>IFERROR(VLOOKUP(V816,TD!$N$33:$O$45,2,0)," ")</f>
        <v xml:space="preserve"> </v>
      </c>
      <c r="X816" s="137" t="str">
        <f t="shared" si="49"/>
        <v xml:space="preserve">_ </v>
      </c>
      <c r="Y816" s="137" t="str">
        <f t="shared" si="50"/>
        <v xml:space="preserve">-  _ </v>
      </c>
      <c r="Z816" s="135" t="str">
        <f t="shared" si="51"/>
        <v xml:space="preserve">   </v>
      </c>
      <c r="AA816" s="135" t="str">
        <f>IFERROR(VLOOKUP(Y816,TD!$K$46:$L$64,2,0)," ")</f>
        <v xml:space="preserve"> </v>
      </c>
      <c r="AB816" s="55"/>
      <c r="AC816" s="136"/>
    </row>
    <row r="817" spans="2:29" s="28" customFormat="1" ht="15" x14ac:dyDescent="0.2">
      <c r="B817" s="79"/>
      <c r="C817" s="51"/>
      <c r="D817" s="133"/>
      <c r="E817" s="52"/>
      <c r="F817" s="133"/>
      <c r="G817" s="133"/>
      <c r="H817" s="53"/>
      <c r="I817" s="141"/>
      <c r="J817" s="134"/>
      <c r="K817" s="54"/>
      <c r="L817" s="55"/>
      <c r="M817" s="133"/>
      <c r="N817" s="55"/>
      <c r="O817" s="52"/>
      <c r="P817" s="135" t="str">
        <f>IFERROR(VLOOKUP(C817,TD!$B$32:$F$36,2,0)," ")</f>
        <v xml:space="preserve"> </v>
      </c>
      <c r="Q817" s="135" t="str">
        <f>IFERROR(VLOOKUP(C817,TD!$B$32:$F$36,3,0)," ")</f>
        <v xml:space="preserve"> </v>
      </c>
      <c r="R817" s="135" t="str">
        <f>IFERROR(VLOOKUP(C817,TD!$B$32:$F$36,4,0)," ")</f>
        <v xml:space="preserve"> </v>
      </c>
      <c r="S817" s="52"/>
      <c r="T817" s="135" t="str">
        <f>IFERROR(VLOOKUP(S817,TD!$J$33:$K$43,2,0)," ")</f>
        <v xml:space="preserve"> </v>
      </c>
      <c r="U817" s="137" t="str">
        <f t="shared" si="48"/>
        <v xml:space="preserve">- </v>
      </c>
      <c r="V817" s="52"/>
      <c r="W817" s="135" t="str">
        <f>IFERROR(VLOOKUP(V817,TD!$N$33:$O$45,2,0)," ")</f>
        <v xml:space="preserve"> </v>
      </c>
      <c r="X817" s="137" t="str">
        <f t="shared" si="49"/>
        <v xml:space="preserve">_ </v>
      </c>
      <c r="Y817" s="137" t="str">
        <f t="shared" si="50"/>
        <v xml:space="preserve">-  _ </v>
      </c>
      <c r="Z817" s="135" t="str">
        <f t="shared" si="51"/>
        <v xml:space="preserve">   </v>
      </c>
      <c r="AA817" s="135" t="str">
        <f>IFERROR(VLOOKUP(Y817,TD!$K$46:$L$64,2,0)," ")</f>
        <v xml:space="preserve"> </v>
      </c>
      <c r="AB817" s="55"/>
      <c r="AC817" s="136"/>
    </row>
    <row r="818" spans="2:29" s="28" customFormat="1" ht="15" x14ac:dyDescent="0.2">
      <c r="B818" s="79"/>
      <c r="C818" s="51"/>
      <c r="D818" s="133"/>
      <c r="E818" s="52"/>
      <c r="F818" s="133"/>
      <c r="G818" s="133"/>
      <c r="H818" s="53"/>
      <c r="I818" s="141"/>
      <c r="J818" s="134"/>
      <c r="K818" s="54"/>
      <c r="L818" s="55"/>
      <c r="M818" s="133"/>
      <c r="N818" s="55"/>
      <c r="O818" s="52"/>
      <c r="P818" s="135" t="str">
        <f>IFERROR(VLOOKUP(C818,TD!$B$32:$F$36,2,0)," ")</f>
        <v xml:space="preserve"> </v>
      </c>
      <c r="Q818" s="135" t="str">
        <f>IFERROR(VLOOKUP(C818,TD!$B$32:$F$36,3,0)," ")</f>
        <v xml:space="preserve"> </v>
      </c>
      <c r="R818" s="135" t="str">
        <f>IFERROR(VLOOKUP(C818,TD!$B$32:$F$36,4,0)," ")</f>
        <v xml:space="preserve"> </v>
      </c>
      <c r="S818" s="52"/>
      <c r="T818" s="135" t="str">
        <f>IFERROR(VLOOKUP(S818,TD!$J$33:$K$43,2,0)," ")</f>
        <v xml:space="preserve"> </v>
      </c>
      <c r="U818" s="137" t="str">
        <f t="shared" si="48"/>
        <v xml:space="preserve">- </v>
      </c>
      <c r="V818" s="52"/>
      <c r="W818" s="135" t="str">
        <f>IFERROR(VLOOKUP(V818,TD!$N$33:$O$45,2,0)," ")</f>
        <v xml:space="preserve"> </v>
      </c>
      <c r="X818" s="137" t="str">
        <f t="shared" si="49"/>
        <v xml:space="preserve">_ </v>
      </c>
      <c r="Y818" s="137" t="str">
        <f t="shared" si="50"/>
        <v xml:space="preserve">-  _ </v>
      </c>
      <c r="Z818" s="135" t="str">
        <f t="shared" si="51"/>
        <v xml:space="preserve">   </v>
      </c>
      <c r="AA818" s="135" t="str">
        <f>IFERROR(VLOOKUP(Y818,TD!$K$46:$L$64,2,0)," ")</f>
        <v xml:space="preserve"> </v>
      </c>
      <c r="AB818" s="55"/>
      <c r="AC818" s="136"/>
    </row>
    <row r="819" spans="2:29" s="28" customFormat="1" ht="15" x14ac:dyDescent="0.2">
      <c r="B819" s="79"/>
      <c r="C819" s="51"/>
      <c r="D819" s="133"/>
      <c r="E819" s="52"/>
      <c r="F819" s="133"/>
      <c r="G819" s="133"/>
      <c r="H819" s="53"/>
      <c r="I819" s="141"/>
      <c r="J819" s="134"/>
      <c r="K819" s="54"/>
      <c r="L819" s="55"/>
      <c r="M819" s="133"/>
      <c r="N819" s="55"/>
      <c r="O819" s="52"/>
      <c r="P819" s="135" t="str">
        <f>IFERROR(VLOOKUP(C819,TD!$B$32:$F$36,2,0)," ")</f>
        <v xml:space="preserve"> </v>
      </c>
      <c r="Q819" s="135" t="str">
        <f>IFERROR(VLOOKUP(C819,TD!$B$32:$F$36,3,0)," ")</f>
        <v xml:space="preserve"> </v>
      </c>
      <c r="R819" s="135" t="str">
        <f>IFERROR(VLOOKUP(C819,TD!$B$32:$F$36,4,0)," ")</f>
        <v xml:space="preserve"> </v>
      </c>
      <c r="S819" s="52"/>
      <c r="T819" s="135" t="str">
        <f>IFERROR(VLOOKUP(S819,TD!$J$33:$K$43,2,0)," ")</f>
        <v xml:space="preserve"> </v>
      </c>
      <c r="U819" s="137" t="str">
        <f t="shared" si="48"/>
        <v xml:space="preserve">- </v>
      </c>
      <c r="V819" s="52"/>
      <c r="W819" s="135" t="str">
        <f>IFERROR(VLOOKUP(V819,TD!$N$33:$O$45,2,0)," ")</f>
        <v xml:space="preserve"> </v>
      </c>
      <c r="X819" s="137" t="str">
        <f t="shared" si="49"/>
        <v xml:space="preserve">_ </v>
      </c>
      <c r="Y819" s="137" t="str">
        <f t="shared" si="50"/>
        <v xml:space="preserve">-  _ </v>
      </c>
      <c r="Z819" s="135" t="str">
        <f t="shared" si="51"/>
        <v xml:space="preserve">   </v>
      </c>
      <c r="AA819" s="135" t="str">
        <f>IFERROR(VLOOKUP(Y819,TD!$K$46:$L$64,2,0)," ")</f>
        <v xml:space="preserve"> </v>
      </c>
      <c r="AB819" s="55"/>
      <c r="AC819" s="136"/>
    </row>
    <row r="820" spans="2:29" s="28" customFormat="1" ht="15" x14ac:dyDescent="0.2">
      <c r="B820" s="79"/>
      <c r="C820" s="51"/>
      <c r="D820" s="133"/>
      <c r="E820" s="52"/>
      <c r="F820" s="133"/>
      <c r="G820" s="133"/>
      <c r="H820" s="53"/>
      <c r="I820" s="141"/>
      <c r="J820" s="134"/>
      <c r="K820" s="54"/>
      <c r="L820" s="55"/>
      <c r="M820" s="133"/>
      <c r="N820" s="55"/>
      <c r="O820" s="52"/>
      <c r="P820" s="135" t="str">
        <f>IFERROR(VLOOKUP(C820,TD!$B$32:$F$36,2,0)," ")</f>
        <v xml:space="preserve"> </v>
      </c>
      <c r="Q820" s="135" t="str">
        <f>IFERROR(VLOOKUP(C820,TD!$B$32:$F$36,3,0)," ")</f>
        <v xml:space="preserve"> </v>
      </c>
      <c r="R820" s="135" t="str">
        <f>IFERROR(VLOOKUP(C820,TD!$B$32:$F$36,4,0)," ")</f>
        <v xml:space="preserve"> </v>
      </c>
      <c r="S820" s="52"/>
      <c r="T820" s="135" t="str">
        <f>IFERROR(VLOOKUP(S820,TD!$J$33:$K$43,2,0)," ")</f>
        <v xml:space="preserve"> </v>
      </c>
      <c r="U820" s="137" t="str">
        <f t="shared" si="48"/>
        <v xml:space="preserve">- </v>
      </c>
      <c r="V820" s="52"/>
      <c r="W820" s="135" t="str">
        <f>IFERROR(VLOOKUP(V820,TD!$N$33:$O$45,2,0)," ")</f>
        <v xml:space="preserve"> </v>
      </c>
      <c r="X820" s="137" t="str">
        <f t="shared" si="49"/>
        <v xml:space="preserve">_ </v>
      </c>
      <c r="Y820" s="137" t="str">
        <f t="shared" si="50"/>
        <v xml:space="preserve">-  _ </v>
      </c>
      <c r="Z820" s="135" t="str">
        <f t="shared" si="51"/>
        <v xml:space="preserve">   </v>
      </c>
      <c r="AA820" s="135" t="str">
        <f>IFERROR(VLOOKUP(Y820,TD!$K$46:$L$64,2,0)," ")</f>
        <v xml:space="preserve"> </v>
      </c>
      <c r="AB820" s="55"/>
      <c r="AC820" s="136"/>
    </row>
    <row r="821" spans="2:29" s="28" customFormat="1" ht="15" x14ac:dyDescent="0.2">
      <c r="B821" s="79"/>
      <c r="C821" s="51"/>
      <c r="D821" s="133"/>
      <c r="E821" s="52"/>
      <c r="F821" s="133"/>
      <c r="G821" s="133"/>
      <c r="H821" s="53"/>
      <c r="I821" s="141"/>
      <c r="J821" s="134"/>
      <c r="K821" s="54"/>
      <c r="L821" s="55"/>
      <c r="M821" s="133"/>
      <c r="N821" s="55"/>
      <c r="O821" s="52"/>
      <c r="P821" s="135" t="str">
        <f>IFERROR(VLOOKUP(C821,TD!$B$32:$F$36,2,0)," ")</f>
        <v xml:space="preserve"> </v>
      </c>
      <c r="Q821" s="135" t="str">
        <f>IFERROR(VLOOKUP(C821,TD!$B$32:$F$36,3,0)," ")</f>
        <v xml:space="preserve"> </v>
      </c>
      <c r="R821" s="135" t="str">
        <f>IFERROR(VLOOKUP(C821,TD!$B$32:$F$36,4,0)," ")</f>
        <v xml:space="preserve"> </v>
      </c>
      <c r="S821" s="52"/>
      <c r="T821" s="135" t="str">
        <f>IFERROR(VLOOKUP(S821,TD!$J$33:$K$43,2,0)," ")</f>
        <v xml:space="preserve"> </v>
      </c>
      <c r="U821" s="137" t="str">
        <f t="shared" si="48"/>
        <v xml:space="preserve">- </v>
      </c>
      <c r="V821" s="52"/>
      <c r="W821" s="135" t="str">
        <f>IFERROR(VLOOKUP(V821,TD!$N$33:$O$45,2,0)," ")</f>
        <v xml:space="preserve"> </v>
      </c>
      <c r="X821" s="137" t="str">
        <f t="shared" si="49"/>
        <v xml:space="preserve">_ </v>
      </c>
      <c r="Y821" s="137" t="str">
        <f t="shared" si="50"/>
        <v xml:space="preserve">-  _ </v>
      </c>
      <c r="Z821" s="135" t="str">
        <f t="shared" si="51"/>
        <v xml:space="preserve">   </v>
      </c>
      <c r="AA821" s="135" t="str">
        <f>IFERROR(VLOOKUP(Y821,TD!$K$46:$L$64,2,0)," ")</f>
        <v xml:space="preserve"> </v>
      </c>
      <c r="AB821" s="55"/>
      <c r="AC821" s="136"/>
    </row>
    <row r="822" spans="2:29" s="28" customFormat="1" ht="15" x14ac:dyDescent="0.2">
      <c r="B822" s="79"/>
      <c r="C822" s="51"/>
      <c r="D822" s="133"/>
      <c r="E822" s="52"/>
      <c r="F822" s="133"/>
      <c r="G822" s="133"/>
      <c r="H822" s="53"/>
      <c r="I822" s="141"/>
      <c r="J822" s="134"/>
      <c r="K822" s="54"/>
      <c r="L822" s="55"/>
      <c r="M822" s="133"/>
      <c r="N822" s="55"/>
      <c r="O822" s="52"/>
      <c r="P822" s="135" t="str">
        <f>IFERROR(VLOOKUP(C822,TD!$B$32:$F$36,2,0)," ")</f>
        <v xml:space="preserve"> </v>
      </c>
      <c r="Q822" s="135" t="str">
        <f>IFERROR(VLOOKUP(C822,TD!$B$32:$F$36,3,0)," ")</f>
        <v xml:space="preserve"> </v>
      </c>
      <c r="R822" s="135" t="str">
        <f>IFERROR(VLOOKUP(C822,TD!$B$32:$F$36,4,0)," ")</f>
        <v xml:space="preserve"> </v>
      </c>
      <c r="S822" s="52"/>
      <c r="T822" s="135" t="str">
        <f>IFERROR(VLOOKUP(S822,TD!$J$33:$K$43,2,0)," ")</f>
        <v xml:space="preserve"> </v>
      </c>
      <c r="U822" s="137" t="str">
        <f t="shared" si="48"/>
        <v xml:space="preserve">- </v>
      </c>
      <c r="V822" s="52"/>
      <c r="W822" s="135" t="str">
        <f>IFERROR(VLOOKUP(V822,TD!$N$33:$O$45,2,0)," ")</f>
        <v xml:space="preserve"> </v>
      </c>
      <c r="X822" s="137" t="str">
        <f t="shared" si="49"/>
        <v xml:space="preserve">_ </v>
      </c>
      <c r="Y822" s="137" t="str">
        <f t="shared" si="50"/>
        <v xml:space="preserve">-  _ </v>
      </c>
      <c r="Z822" s="135" t="str">
        <f t="shared" si="51"/>
        <v xml:space="preserve">   </v>
      </c>
      <c r="AA822" s="135" t="str">
        <f>IFERROR(VLOOKUP(Y822,TD!$K$46:$L$64,2,0)," ")</f>
        <v xml:space="preserve"> </v>
      </c>
      <c r="AB822" s="55"/>
      <c r="AC822" s="136"/>
    </row>
    <row r="823" spans="2:29" s="28" customFormat="1" ht="15" x14ac:dyDescent="0.2">
      <c r="B823" s="79"/>
      <c r="C823" s="51"/>
      <c r="D823" s="133"/>
      <c r="E823" s="52"/>
      <c r="F823" s="133"/>
      <c r="G823" s="133"/>
      <c r="H823" s="53"/>
      <c r="I823" s="141"/>
      <c r="J823" s="134"/>
      <c r="K823" s="54"/>
      <c r="L823" s="55"/>
      <c r="M823" s="133"/>
      <c r="N823" s="55"/>
      <c r="O823" s="52"/>
      <c r="P823" s="135" t="str">
        <f>IFERROR(VLOOKUP(C823,TD!$B$32:$F$36,2,0)," ")</f>
        <v xml:space="preserve"> </v>
      </c>
      <c r="Q823" s="135" t="str">
        <f>IFERROR(VLOOKUP(C823,TD!$B$32:$F$36,3,0)," ")</f>
        <v xml:space="preserve"> </v>
      </c>
      <c r="R823" s="135" t="str">
        <f>IFERROR(VLOOKUP(C823,TD!$B$32:$F$36,4,0)," ")</f>
        <v xml:space="preserve"> </v>
      </c>
      <c r="S823" s="52"/>
      <c r="T823" s="135" t="str">
        <f>IFERROR(VLOOKUP(S823,TD!$J$33:$K$43,2,0)," ")</f>
        <v xml:space="preserve"> </v>
      </c>
      <c r="U823" s="137" t="str">
        <f t="shared" si="48"/>
        <v xml:space="preserve">- </v>
      </c>
      <c r="V823" s="52"/>
      <c r="W823" s="135" t="str">
        <f>IFERROR(VLOOKUP(V823,TD!$N$33:$O$45,2,0)," ")</f>
        <v xml:space="preserve"> </v>
      </c>
      <c r="X823" s="137" t="str">
        <f t="shared" si="49"/>
        <v xml:space="preserve">_ </v>
      </c>
      <c r="Y823" s="137" t="str">
        <f t="shared" si="50"/>
        <v xml:space="preserve">-  _ </v>
      </c>
      <c r="Z823" s="135" t="str">
        <f t="shared" si="51"/>
        <v xml:space="preserve">   </v>
      </c>
      <c r="AA823" s="135" t="str">
        <f>IFERROR(VLOOKUP(Y823,TD!$K$46:$L$64,2,0)," ")</f>
        <v xml:space="preserve"> </v>
      </c>
      <c r="AB823" s="55"/>
      <c r="AC823" s="136"/>
    </row>
    <row r="824" spans="2:29" s="28" customFormat="1" ht="15" x14ac:dyDescent="0.2">
      <c r="B824" s="79"/>
      <c r="C824" s="51"/>
      <c r="D824" s="133"/>
      <c r="E824" s="52"/>
      <c r="F824" s="133"/>
      <c r="G824" s="133"/>
      <c r="H824" s="53"/>
      <c r="I824" s="141"/>
      <c r="J824" s="134"/>
      <c r="K824" s="54"/>
      <c r="L824" s="55"/>
      <c r="M824" s="133"/>
      <c r="N824" s="55"/>
      <c r="O824" s="52"/>
      <c r="P824" s="135" t="str">
        <f>IFERROR(VLOOKUP(C824,TD!$B$32:$F$36,2,0)," ")</f>
        <v xml:space="preserve"> </v>
      </c>
      <c r="Q824" s="135" t="str">
        <f>IFERROR(VLOOKUP(C824,TD!$B$32:$F$36,3,0)," ")</f>
        <v xml:space="preserve"> </v>
      </c>
      <c r="R824" s="135" t="str">
        <f>IFERROR(VLOOKUP(C824,TD!$B$32:$F$36,4,0)," ")</f>
        <v xml:space="preserve"> </v>
      </c>
      <c r="S824" s="52"/>
      <c r="T824" s="135" t="str">
        <f>IFERROR(VLOOKUP(S824,TD!$J$33:$K$43,2,0)," ")</f>
        <v xml:space="preserve"> </v>
      </c>
      <c r="U824" s="137" t="str">
        <f t="shared" si="48"/>
        <v xml:space="preserve">- </v>
      </c>
      <c r="V824" s="52"/>
      <c r="W824" s="135" t="str">
        <f>IFERROR(VLOOKUP(V824,TD!$N$33:$O$45,2,0)," ")</f>
        <v xml:space="preserve"> </v>
      </c>
      <c r="X824" s="137" t="str">
        <f t="shared" si="49"/>
        <v xml:space="preserve">_ </v>
      </c>
      <c r="Y824" s="137" t="str">
        <f t="shared" si="50"/>
        <v xml:space="preserve">-  _ </v>
      </c>
      <c r="Z824" s="135" t="str">
        <f t="shared" si="51"/>
        <v xml:space="preserve">   </v>
      </c>
      <c r="AA824" s="135" t="str">
        <f>IFERROR(VLOOKUP(Y824,TD!$K$46:$L$64,2,0)," ")</f>
        <v xml:space="preserve"> </v>
      </c>
      <c r="AB824" s="55"/>
      <c r="AC824" s="136"/>
    </row>
    <row r="825" spans="2:29" s="28" customFormat="1" ht="15" x14ac:dyDescent="0.2">
      <c r="B825" s="79"/>
      <c r="C825" s="51"/>
      <c r="D825" s="133"/>
      <c r="E825" s="52"/>
      <c r="F825" s="133"/>
      <c r="G825" s="133"/>
      <c r="H825" s="53"/>
      <c r="I825" s="141"/>
      <c r="J825" s="134"/>
      <c r="K825" s="54"/>
      <c r="L825" s="55"/>
      <c r="M825" s="133"/>
      <c r="N825" s="55"/>
      <c r="O825" s="52"/>
      <c r="P825" s="135" t="str">
        <f>IFERROR(VLOOKUP(C825,TD!$B$32:$F$36,2,0)," ")</f>
        <v xml:space="preserve"> </v>
      </c>
      <c r="Q825" s="135" t="str">
        <f>IFERROR(VLOOKUP(C825,TD!$B$32:$F$36,3,0)," ")</f>
        <v xml:space="preserve"> </v>
      </c>
      <c r="R825" s="135" t="str">
        <f>IFERROR(VLOOKUP(C825,TD!$B$32:$F$36,4,0)," ")</f>
        <v xml:space="preserve"> </v>
      </c>
      <c r="S825" s="52"/>
      <c r="T825" s="135" t="str">
        <f>IFERROR(VLOOKUP(S825,TD!$J$33:$K$43,2,0)," ")</f>
        <v xml:space="preserve"> </v>
      </c>
      <c r="U825" s="137" t="str">
        <f t="shared" si="48"/>
        <v xml:space="preserve">- </v>
      </c>
      <c r="V825" s="52"/>
      <c r="W825" s="135" t="str">
        <f>IFERROR(VLOOKUP(V825,TD!$N$33:$O$45,2,0)," ")</f>
        <v xml:space="preserve"> </v>
      </c>
      <c r="X825" s="137" t="str">
        <f t="shared" si="49"/>
        <v xml:space="preserve">_ </v>
      </c>
      <c r="Y825" s="137" t="str">
        <f t="shared" si="50"/>
        <v xml:space="preserve">-  _ </v>
      </c>
      <c r="Z825" s="135" t="str">
        <f t="shared" si="51"/>
        <v xml:space="preserve">   </v>
      </c>
      <c r="AA825" s="135" t="str">
        <f>IFERROR(VLOOKUP(Y825,TD!$K$46:$L$64,2,0)," ")</f>
        <v xml:space="preserve"> </v>
      </c>
      <c r="AB825" s="55"/>
      <c r="AC825" s="136"/>
    </row>
    <row r="826" spans="2:29" s="28" customFormat="1" ht="15" x14ac:dyDescent="0.2">
      <c r="B826" s="79"/>
      <c r="C826" s="51"/>
      <c r="D826" s="133"/>
      <c r="E826" s="52"/>
      <c r="F826" s="133"/>
      <c r="G826" s="133"/>
      <c r="H826" s="53"/>
      <c r="I826" s="141"/>
      <c r="J826" s="134"/>
      <c r="K826" s="54"/>
      <c r="L826" s="55"/>
      <c r="M826" s="133"/>
      <c r="N826" s="55"/>
      <c r="O826" s="52"/>
      <c r="P826" s="135" t="str">
        <f>IFERROR(VLOOKUP(C826,TD!$B$32:$F$36,2,0)," ")</f>
        <v xml:space="preserve"> </v>
      </c>
      <c r="Q826" s="135" t="str">
        <f>IFERROR(VLOOKUP(C826,TD!$B$32:$F$36,3,0)," ")</f>
        <v xml:space="preserve"> </v>
      </c>
      <c r="R826" s="135" t="str">
        <f>IFERROR(VLOOKUP(C826,TD!$B$32:$F$36,4,0)," ")</f>
        <v xml:space="preserve"> </v>
      </c>
      <c r="S826" s="52"/>
      <c r="T826" s="135" t="str">
        <f>IFERROR(VLOOKUP(S826,TD!$J$33:$K$43,2,0)," ")</f>
        <v xml:space="preserve"> </v>
      </c>
      <c r="U826" s="137" t="str">
        <f t="shared" si="48"/>
        <v xml:space="preserve">- </v>
      </c>
      <c r="V826" s="52"/>
      <c r="W826" s="135" t="str">
        <f>IFERROR(VLOOKUP(V826,TD!$N$33:$O$45,2,0)," ")</f>
        <v xml:space="preserve"> </v>
      </c>
      <c r="X826" s="137" t="str">
        <f t="shared" si="49"/>
        <v xml:space="preserve">_ </v>
      </c>
      <c r="Y826" s="137" t="str">
        <f t="shared" si="50"/>
        <v xml:space="preserve">-  _ </v>
      </c>
      <c r="Z826" s="135" t="str">
        <f t="shared" si="51"/>
        <v xml:space="preserve">   </v>
      </c>
      <c r="AA826" s="135" t="str">
        <f>IFERROR(VLOOKUP(Y826,TD!$K$46:$L$64,2,0)," ")</f>
        <v xml:space="preserve"> </v>
      </c>
      <c r="AB826" s="55"/>
      <c r="AC826" s="136"/>
    </row>
    <row r="827" spans="2:29" s="28" customFormat="1" ht="15" x14ac:dyDescent="0.2">
      <c r="B827" s="79"/>
      <c r="C827" s="51"/>
      <c r="D827" s="133"/>
      <c r="E827" s="52"/>
      <c r="F827" s="133"/>
      <c r="G827" s="133"/>
      <c r="H827" s="53"/>
      <c r="I827" s="141"/>
      <c r="J827" s="134"/>
      <c r="K827" s="54"/>
      <c r="L827" s="55"/>
      <c r="M827" s="133"/>
      <c r="N827" s="55"/>
      <c r="O827" s="52"/>
      <c r="P827" s="135" t="str">
        <f>IFERROR(VLOOKUP(C827,TD!$B$32:$F$36,2,0)," ")</f>
        <v xml:space="preserve"> </v>
      </c>
      <c r="Q827" s="135" t="str">
        <f>IFERROR(VLOOKUP(C827,TD!$B$32:$F$36,3,0)," ")</f>
        <v xml:space="preserve"> </v>
      </c>
      <c r="R827" s="135" t="str">
        <f>IFERROR(VLOOKUP(C827,TD!$B$32:$F$36,4,0)," ")</f>
        <v xml:space="preserve"> </v>
      </c>
      <c r="S827" s="52"/>
      <c r="T827" s="135" t="str">
        <f>IFERROR(VLOOKUP(S827,TD!$J$33:$K$43,2,0)," ")</f>
        <v xml:space="preserve"> </v>
      </c>
      <c r="U827" s="137" t="str">
        <f t="shared" si="48"/>
        <v xml:space="preserve">- </v>
      </c>
      <c r="V827" s="52"/>
      <c r="W827" s="135" t="str">
        <f>IFERROR(VLOOKUP(V827,TD!$N$33:$O$45,2,0)," ")</f>
        <v xml:space="preserve"> </v>
      </c>
      <c r="X827" s="137" t="str">
        <f t="shared" si="49"/>
        <v xml:space="preserve">_ </v>
      </c>
      <c r="Y827" s="137" t="str">
        <f t="shared" si="50"/>
        <v xml:space="preserve">-  _ </v>
      </c>
      <c r="Z827" s="135" t="str">
        <f t="shared" si="51"/>
        <v xml:space="preserve">   </v>
      </c>
      <c r="AA827" s="135" t="str">
        <f>IFERROR(VLOOKUP(Y827,TD!$K$46:$L$64,2,0)," ")</f>
        <v xml:space="preserve"> </v>
      </c>
      <c r="AB827" s="55"/>
      <c r="AC827" s="136"/>
    </row>
    <row r="828" spans="2:29" s="28" customFormat="1" ht="15" x14ac:dyDescent="0.2">
      <c r="B828" s="79"/>
      <c r="C828" s="51"/>
      <c r="D828" s="133"/>
      <c r="E828" s="52"/>
      <c r="F828" s="133"/>
      <c r="G828" s="133"/>
      <c r="H828" s="53"/>
      <c r="I828" s="141"/>
      <c r="J828" s="134"/>
      <c r="K828" s="54"/>
      <c r="L828" s="55"/>
      <c r="M828" s="133"/>
      <c r="N828" s="55"/>
      <c r="O828" s="52"/>
      <c r="P828" s="135" t="str">
        <f>IFERROR(VLOOKUP(C828,TD!$B$32:$F$36,2,0)," ")</f>
        <v xml:space="preserve"> </v>
      </c>
      <c r="Q828" s="135" t="str">
        <f>IFERROR(VLOOKUP(C828,TD!$B$32:$F$36,3,0)," ")</f>
        <v xml:space="preserve"> </v>
      </c>
      <c r="R828" s="135" t="str">
        <f>IFERROR(VLOOKUP(C828,TD!$B$32:$F$36,4,0)," ")</f>
        <v xml:space="preserve"> </v>
      </c>
      <c r="S828" s="52"/>
      <c r="T828" s="135" t="str">
        <f>IFERROR(VLOOKUP(S828,TD!$J$33:$K$43,2,0)," ")</f>
        <v xml:space="preserve"> </v>
      </c>
      <c r="U828" s="137" t="str">
        <f t="shared" si="48"/>
        <v xml:space="preserve">- </v>
      </c>
      <c r="V828" s="52"/>
      <c r="W828" s="135" t="str">
        <f>IFERROR(VLOOKUP(V828,TD!$N$33:$O$45,2,0)," ")</f>
        <v xml:space="preserve"> </v>
      </c>
      <c r="X828" s="137" t="str">
        <f t="shared" si="49"/>
        <v xml:space="preserve">_ </v>
      </c>
      <c r="Y828" s="137" t="str">
        <f t="shared" si="50"/>
        <v xml:space="preserve">-  _ </v>
      </c>
      <c r="Z828" s="135" t="str">
        <f t="shared" si="51"/>
        <v xml:space="preserve">   </v>
      </c>
      <c r="AA828" s="135" t="str">
        <f>IFERROR(VLOOKUP(Y828,TD!$K$46:$L$64,2,0)," ")</f>
        <v xml:space="preserve"> </v>
      </c>
      <c r="AB828" s="55"/>
      <c r="AC828" s="136"/>
    </row>
    <row r="829" spans="2:29" s="28" customFormat="1" ht="15" x14ac:dyDescent="0.2">
      <c r="B829" s="79"/>
      <c r="C829" s="51"/>
      <c r="D829" s="133"/>
      <c r="E829" s="52"/>
      <c r="F829" s="133"/>
      <c r="G829" s="133"/>
      <c r="H829" s="53"/>
      <c r="I829" s="141"/>
      <c r="J829" s="134"/>
      <c r="K829" s="54"/>
      <c r="L829" s="55"/>
      <c r="M829" s="133"/>
      <c r="N829" s="55"/>
      <c r="O829" s="52"/>
      <c r="P829" s="135" t="str">
        <f>IFERROR(VLOOKUP(C829,TD!$B$32:$F$36,2,0)," ")</f>
        <v xml:space="preserve"> </v>
      </c>
      <c r="Q829" s="135" t="str">
        <f>IFERROR(VLOOKUP(C829,TD!$B$32:$F$36,3,0)," ")</f>
        <v xml:space="preserve"> </v>
      </c>
      <c r="R829" s="135" t="str">
        <f>IFERROR(VLOOKUP(C829,TD!$B$32:$F$36,4,0)," ")</f>
        <v xml:space="preserve"> </v>
      </c>
      <c r="S829" s="52"/>
      <c r="T829" s="135" t="str">
        <f>IFERROR(VLOOKUP(S829,TD!$J$33:$K$43,2,0)," ")</f>
        <v xml:space="preserve"> </v>
      </c>
      <c r="U829" s="137" t="str">
        <f t="shared" si="48"/>
        <v xml:space="preserve">- </v>
      </c>
      <c r="V829" s="52"/>
      <c r="W829" s="135" t="str">
        <f>IFERROR(VLOOKUP(V829,TD!$N$33:$O$45,2,0)," ")</f>
        <v xml:space="preserve"> </v>
      </c>
      <c r="X829" s="137" t="str">
        <f t="shared" si="49"/>
        <v xml:space="preserve">_ </v>
      </c>
      <c r="Y829" s="137" t="str">
        <f t="shared" si="50"/>
        <v xml:space="preserve">-  _ </v>
      </c>
      <c r="Z829" s="135" t="str">
        <f t="shared" si="51"/>
        <v xml:space="preserve">   </v>
      </c>
      <c r="AA829" s="135" t="str">
        <f>IFERROR(VLOOKUP(Y829,TD!$K$46:$L$64,2,0)," ")</f>
        <v xml:space="preserve"> </v>
      </c>
      <c r="AB829" s="55"/>
      <c r="AC829" s="136"/>
    </row>
    <row r="830" spans="2:29" s="28" customFormat="1" ht="15" x14ac:dyDescent="0.2">
      <c r="B830" s="79"/>
      <c r="C830" s="51"/>
      <c r="D830" s="133"/>
      <c r="E830" s="52"/>
      <c r="F830" s="133"/>
      <c r="G830" s="133"/>
      <c r="H830" s="53"/>
      <c r="I830" s="141"/>
      <c r="J830" s="134"/>
      <c r="K830" s="54"/>
      <c r="L830" s="55"/>
      <c r="M830" s="133"/>
      <c r="N830" s="55"/>
      <c r="O830" s="52"/>
      <c r="P830" s="135" t="str">
        <f>IFERROR(VLOOKUP(C830,TD!$B$32:$F$36,2,0)," ")</f>
        <v xml:space="preserve"> </v>
      </c>
      <c r="Q830" s="135" t="str">
        <f>IFERROR(VLOOKUP(C830,TD!$B$32:$F$36,3,0)," ")</f>
        <v xml:space="preserve"> </v>
      </c>
      <c r="R830" s="135" t="str">
        <f>IFERROR(VLOOKUP(C830,TD!$B$32:$F$36,4,0)," ")</f>
        <v xml:space="preserve"> </v>
      </c>
      <c r="S830" s="52"/>
      <c r="T830" s="135" t="str">
        <f>IFERROR(VLOOKUP(S830,TD!$J$33:$K$43,2,0)," ")</f>
        <v xml:space="preserve"> </v>
      </c>
      <c r="U830" s="137" t="str">
        <f t="shared" si="48"/>
        <v xml:space="preserve">- </v>
      </c>
      <c r="V830" s="52"/>
      <c r="W830" s="135" t="str">
        <f>IFERROR(VLOOKUP(V830,TD!$N$33:$O$45,2,0)," ")</f>
        <v xml:space="preserve"> </v>
      </c>
      <c r="X830" s="137" t="str">
        <f t="shared" si="49"/>
        <v xml:space="preserve">_ </v>
      </c>
      <c r="Y830" s="137" t="str">
        <f t="shared" si="50"/>
        <v xml:space="preserve">-  _ </v>
      </c>
      <c r="Z830" s="135" t="str">
        <f t="shared" si="51"/>
        <v xml:space="preserve">   </v>
      </c>
      <c r="AA830" s="135" t="str">
        <f>IFERROR(VLOOKUP(Y830,TD!$K$46:$L$64,2,0)," ")</f>
        <v xml:space="preserve"> </v>
      </c>
      <c r="AB830" s="55"/>
      <c r="AC830" s="136"/>
    </row>
    <row r="831" spans="2:29" s="28" customFormat="1" ht="15" x14ac:dyDescent="0.2">
      <c r="B831" s="79"/>
      <c r="C831" s="51"/>
      <c r="D831" s="133"/>
      <c r="E831" s="52"/>
      <c r="F831" s="133"/>
      <c r="G831" s="133"/>
      <c r="H831" s="53"/>
      <c r="I831" s="141"/>
      <c r="J831" s="134"/>
      <c r="K831" s="54"/>
      <c r="L831" s="55"/>
      <c r="M831" s="133"/>
      <c r="N831" s="55"/>
      <c r="O831" s="52"/>
      <c r="P831" s="135" t="str">
        <f>IFERROR(VLOOKUP(C831,TD!$B$32:$F$36,2,0)," ")</f>
        <v xml:space="preserve"> </v>
      </c>
      <c r="Q831" s="135" t="str">
        <f>IFERROR(VLOOKUP(C831,TD!$B$32:$F$36,3,0)," ")</f>
        <v xml:space="preserve"> </v>
      </c>
      <c r="R831" s="135" t="str">
        <f>IFERROR(VLOOKUP(C831,TD!$B$32:$F$36,4,0)," ")</f>
        <v xml:space="preserve"> </v>
      </c>
      <c r="S831" s="52"/>
      <c r="T831" s="135" t="str">
        <f>IFERROR(VLOOKUP(S831,TD!$J$33:$K$43,2,0)," ")</f>
        <v xml:space="preserve"> </v>
      </c>
      <c r="U831" s="137" t="str">
        <f t="shared" si="48"/>
        <v xml:space="preserve">- </v>
      </c>
      <c r="V831" s="52"/>
      <c r="W831" s="135" t="str">
        <f>IFERROR(VLOOKUP(V831,TD!$N$33:$O$45,2,0)," ")</f>
        <v xml:space="preserve"> </v>
      </c>
      <c r="X831" s="137" t="str">
        <f t="shared" si="49"/>
        <v xml:space="preserve">_ </v>
      </c>
      <c r="Y831" s="137" t="str">
        <f t="shared" si="50"/>
        <v xml:space="preserve">-  _ </v>
      </c>
      <c r="Z831" s="135" t="str">
        <f t="shared" si="51"/>
        <v xml:space="preserve">   </v>
      </c>
      <c r="AA831" s="135" t="str">
        <f>IFERROR(VLOOKUP(Y831,TD!$K$46:$L$64,2,0)," ")</f>
        <v xml:space="preserve"> </v>
      </c>
      <c r="AB831" s="55"/>
      <c r="AC831" s="136"/>
    </row>
    <row r="832" spans="2:29" s="28" customFormat="1" ht="15" x14ac:dyDescent="0.2">
      <c r="B832" s="79"/>
      <c r="C832" s="51"/>
      <c r="D832" s="133"/>
      <c r="E832" s="52"/>
      <c r="F832" s="133"/>
      <c r="G832" s="133"/>
      <c r="H832" s="53"/>
      <c r="I832" s="141"/>
      <c r="J832" s="134"/>
      <c r="K832" s="54"/>
      <c r="L832" s="55"/>
      <c r="M832" s="133"/>
      <c r="N832" s="55"/>
      <c r="O832" s="52"/>
      <c r="P832" s="135" t="str">
        <f>IFERROR(VLOOKUP(C832,TD!$B$32:$F$36,2,0)," ")</f>
        <v xml:space="preserve"> </v>
      </c>
      <c r="Q832" s="135" t="str">
        <f>IFERROR(VLOOKUP(C832,TD!$B$32:$F$36,3,0)," ")</f>
        <v xml:space="preserve"> </v>
      </c>
      <c r="R832" s="135" t="str">
        <f>IFERROR(VLOOKUP(C832,TD!$B$32:$F$36,4,0)," ")</f>
        <v xml:space="preserve"> </v>
      </c>
      <c r="S832" s="52"/>
      <c r="T832" s="135" t="str">
        <f>IFERROR(VLOOKUP(S832,TD!$J$33:$K$43,2,0)," ")</f>
        <v xml:space="preserve"> </v>
      </c>
      <c r="U832" s="137" t="str">
        <f t="shared" ref="U832:U861" si="52">CONCATENATE(S832,"-",T832)</f>
        <v xml:space="preserve">- </v>
      </c>
      <c r="V832" s="52"/>
      <c r="W832" s="135" t="str">
        <f>IFERROR(VLOOKUP(V832,TD!$N$33:$O$45,2,0)," ")</f>
        <v xml:space="preserve"> </v>
      </c>
      <c r="X832" s="137" t="str">
        <f t="shared" ref="X832:X861" si="53">CONCATENATE(V832,"_",W832)</f>
        <v xml:space="preserve">_ </v>
      </c>
      <c r="Y832" s="137" t="str">
        <f t="shared" ref="Y832:Y861" si="54">CONCATENATE(U832," ",X832)</f>
        <v xml:space="preserve">-  _ </v>
      </c>
      <c r="Z832" s="135" t="str">
        <f t="shared" ref="Z832:Z861" si="55">CONCATENATE(P832,Q832,R832,S832,V832)</f>
        <v xml:space="preserve">   </v>
      </c>
      <c r="AA832" s="135" t="str">
        <f>IFERROR(VLOOKUP(Y832,TD!$K$46:$L$64,2,0)," ")</f>
        <v xml:space="preserve"> </v>
      </c>
      <c r="AB832" s="55"/>
      <c r="AC832" s="136"/>
    </row>
    <row r="833" spans="2:29" s="28" customFormat="1" ht="15" x14ac:dyDescent="0.2">
      <c r="B833" s="79"/>
      <c r="C833" s="51"/>
      <c r="D833" s="133"/>
      <c r="E833" s="52"/>
      <c r="F833" s="133"/>
      <c r="G833" s="133"/>
      <c r="H833" s="53"/>
      <c r="I833" s="141"/>
      <c r="J833" s="134"/>
      <c r="K833" s="54"/>
      <c r="L833" s="55"/>
      <c r="M833" s="133"/>
      <c r="N833" s="55"/>
      <c r="O833" s="52"/>
      <c r="P833" s="135" t="str">
        <f>IFERROR(VLOOKUP(C833,TD!$B$32:$F$36,2,0)," ")</f>
        <v xml:space="preserve"> </v>
      </c>
      <c r="Q833" s="135" t="str">
        <f>IFERROR(VLOOKUP(C833,TD!$B$32:$F$36,3,0)," ")</f>
        <v xml:space="preserve"> </v>
      </c>
      <c r="R833" s="135" t="str">
        <f>IFERROR(VLOOKUP(C833,TD!$B$32:$F$36,4,0)," ")</f>
        <v xml:space="preserve"> </v>
      </c>
      <c r="S833" s="52"/>
      <c r="T833" s="135" t="str">
        <f>IFERROR(VLOOKUP(S833,TD!$J$33:$K$43,2,0)," ")</f>
        <v xml:space="preserve"> </v>
      </c>
      <c r="U833" s="137" t="str">
        <f t="shared" si="52"/>
        <v xml:space="preserve">- </v>
      </c>
      <c r="V833" s="52"/>
      <c r="W833" s="135" t="str">
        <f>IFERROR(VLOOKUP(V833,TD!$N$33:$O$45,2,0)," ")</f>
        <v xml:space="preserve"> </v>
      </c>
      <c r="X833" s="137" t="str">
        <f t="shared" si="53"/>
        <v xml:space="preserve">_ </v>
      </c>
      <c r="Y833" s="137" t="str">
        <f t="shared" si="54"/>
        <v xml:space="preserve">-  _ </v>
      </c>
      <c r="Z833" s="135" t="str">
        <f t="shared" si="55"/>
        <v xml:space="preserve">   </v>
      </c>
      <c r="AA833" s="135" t="str">
        <f>IFERROR(VLOOKUP(Y833,TD!$K$46:$L$64,2,0)," ")</f>
        <v xml:space="preserve"> </v>
      </c>
      <c r="AB833" s="55"/>
      <c r="AC833" s="136"/>
    </row>
    <row r="834" spans="2:29" s="28" customFormat="1" ht="15" x14ac:dyDescent="0.2">
      <c r="B834" s="79"/>
      <c r="C834" s="51"/>
      <c r="D834" s="133"/>
      <c r="E834" s="52"/>
      <c r="F834" s="133"/>
      <c r="G834" s="133"/>
      <c r="H834" s="53"/>
      <c r="I834" s="141"/>
      <c r="J834" s="134"/>
      <c r="K834" s="54"/>
      <c r="L834" s="55"/>
      <c r="M834" s="133"/>
      <c r="N834" s="55"/>
      <c r="O834" s="52"/>
      <c r="P834" s="135" t="str">
        <f>IFERROR(VLOOKUP(C834,TD!$B$32:$F$36,2,0)," ")</f>
        <v xml:space="preserve"> </v>
      </c>
      <c r="Q834" s="135" t="str">
        <f>IFERROR(VLOOKUP(C834,TD!$B$32:$F$36,3,0)," ")</f>
        <v xml:space="preserve"> </v>
      </c>
      <c r="R834" s="135" t="str">
        <f>IFERROR(VLOOKUP(C834,TD!$B$32:$F$36,4,0)," ")</f>
        <v xml:space="preserve"> </v>
      </c>
      <c r="S834" s="52"/>
      <c r="T834" s="135" t="str">
        <f>IFERROR(VLOOKUP(S834,TD!$J$33:$K$43,2,0)," ")</f>
        <v xml:space="preserve"> </v>
      </c>
      <c r="U834" s="137" t="str">
        <f t="shared" si="52"/>
        <v xml:space="preserve">- </v>
      </c>
      <c r="V834" s="52"/>
      <c r="W834" s="135" t="str">
        <f>IFERROR(VLOOKUP(V834,TD!$N$33:$O$45,2,0)," ")</f>
        <v xml:space="preserve"> </v>
      </c>
      <c r="X834" s="137" t="str">
        <f t="shared" si="53"/>
        <v xml:space="preserve">_ </v>
      </c>
      <c r="Y834" s="137" t="str">
        <f t="shared" si="54"/>
        <v xml:space="preserve">-  _ </v>
      </c>
      <c r="Z834" s="135" t="str">
        <f t="shared" si="55"/>
        <v xml:space="preserve">   </v>
      </c>
      <c r="AA834" s="135" t="str">
        <f>IFERROR(VLOOKUP(Y834,TD!$K$46:$L$64,2,0)," ")</f>
        <v xml:space="preserve"> </v>
      </c>
      <c r="AB834" s="55"/>
      <c r="AC834" s="136"/>
    </row>
    <row r="835" spans="2:29" s="28" customFormat="1" ht="15" x14ac:dyDescent="0.2">
      <c r="B835" s="79"/>
      <c r="C835" s="51"/>
      <c r="D835" s="133"/>
      <c r="E835" s="52"/>
      <c r="F835" s="133"/>
      <c r="G835" s="133"/>
      <c r="H835" s="53"/>
      <c r="I835" s="141"/>
      <c r="J835" s="134"/>
      <c r="K835" s="54"/>
      <c r="L835" s="55"/>
      <c r="M835" s="133"/>
      <c r="N835" s="55"/>
      <c r="O835" s="52"/>
      <c r="P835" s="135" t="str">
        <f>IFERROR(VLOOKUP(C835,TD!$B$32:$F$36,2,0)," ")</f>
        <v xml:space="preserve"> </v>
      </c>
      <c r="Q835" s="135" t="str">
        <f>IFERROR(VLOOKUP(C835,TD!$B$32:$F$36,3,0)," ")</f>
        <v xml:space="preserve"> </v>
      </c>
      <c r="R835" s="135" t="str">
        <f>IFERROR(VLOOKUP(C835,TD!$B$32:$F$36,4,0)," ")</f>
        <v xml:space="preserve"> </v>
      </c>
      <c r="S835" s="52"/>
      <c r="T835" s="135" t="str">
        <f>IFERROR(VLOOKUP(S835,TD!$J$33:$K$43,2,0)," ")</f>
        <v xml:space="preserve"> </v>
      </c>
      <c r="U835" s="137" t="str">
        <f t="shared" si="52"/>
        <v xml:space="preserve">- </v>
      </c>
      <c r="V835" s="52"/>
      <c r="W835" s="135" t="str">
        <f>IFERROR(VLOOKUP(V835,TD!$N$33:$O$45,2,0)," ")</f>
        <v xml:space="preserve"> </v>
      </c>
      <c r="X835" s="137" t="str">
        <f t="shared" si="53"/>
        <v xml:space="preserve">_ </v>
      </c>
      <c r="Y835" s="137" t="str">
        <f t="shared" si="54"/>
        <v xml:space="preserve">-  _ </v>
      </c>
      <c r="Z835" s="135" t="str">
        <f t="shared" si="55"/>
        <v xml:space="preserve">   </v>
      </c>
      <c r="AA835" s="135" t="str">
        <f>IFERROR(VLOOKUP(Y835,TD!$K$46:$L$64,2,0)," ")</f>
        <v xml:space="preserve"> </v>
      </c>
      <c r="AB835" s="55"/>
      <c r="AC835" s="136"/>
    </row>
    <row r="836" spans="2:29" s="28" customFormat="1" ht="15" x14ac:dyDescent="0.2">
      <c r="B836" s="79"/>
      <c r="C836" s="51"/>
      <c r="D836" s="133"/>
      <c r="E836" s="52"/>
      <c r="F836" s="133"/>
      <c r="G836" s="133"/>
      <c r="H836" s="53"/>
      <c r="I836" s="141"/>
      <c r="J836" s="134"/>
      <c r="K836" s="54"/>
      <c r="L836" s="55"/>
      <c r="M836" s="133"/>
      <c r="N836" s="55"/>
      <c r="O836" s="52"/>
      <c r="P836" s="135" t="str">
        <f>IFERROR(VLOOKUP(C836,TD!$B$32:$F$36,2,0)," ")</f>
        <v xml:space="preserve"> </v>
      </c>
      <c r="Q836" s="135" t="str">
        <f>IFERROR(VLOOKUP(C836,TD!$B$32:$F$36,3,0)," ")</f>
        <v xml:space="preserve"> </v>
      </c>
      <c r="R836" s="135" t="str">
        <f>IFERROR(VLOOKUP(C836,TD!$B$32:$F$36,4,0)," ")</f>
        <v xml:space="preserve"> </v>
      </c>
      <c r="S836" s="52"/>
      <c r="T836" s="135" t="str">
        <f>IFERROR(VLOOKUP(S836,TD!$J$33:$K$43,2,0)," ")</f>
        <v xml:space="preserve"> </v>
      </c>
      <c r="U836" s="137" t="str">
        <f t="shared" si="52"/>
        <v xml:space="preserve">- </v>
      </c>
      <c r="V836" s="52"/>
      <c r="W836" s="135" t="str">
        <f>IFERROR(VLOOKUP(V836,TD!$N$33:$O$45,2,0)," ")</f>
        <v xml:space="preserve"> </v>
      </c>
      <c r="X836" s="137" t="str">
        <f t="shared" si="53"/>
        <v xml:space="preserve">_ </v>
      </c>
      <c r="Y836" s="137" t="str">
        <f t="shared" si="54"/>
        <v xml:space="preserve">-  _ </v>
      </c>
      <c r="Z836" s="135" t="str">
        <f t="shared" si="55"/>
        <v xml:space="preserve">   </v>
      </c>
      <c r="AA836" s="135" t="str">
        <f>IFERROR(VLOOKUP(Y836,TD!$K$46:$L$64,2,0)," ")</f>
        <v xml:space="preserve"> </v>
      </c>
      <c r="AB836" s="55"/>
      <c r="AC836" s="136"/>
    </row>
    <row r="837" spans="2:29" s="28" customFormat="1" ht="15" x14ac:dyDescent="0.2">
      <c r="B837" s="79"/>
      <c r="C837" s="51"/>
      <c r="D837" s="133"/>
      <c r="E837" s="52"/>
      <c r="F837" s="133"/>
      <c r="G837" s="133"/>
      <c r="H837" s="53"/>
      <c r="I837" s="141"/>
      <c r="J837" s="134"/>
      <c r="K837" s="54"/>
      <c r="L837" s="55"/>
      <c r="M837" s="133"/>
      <c r="N837" s="55"/>
      <c r="O837" s="52"/>
      <c r="P837" s="135" t="str">
        <f>IFERROR(VLOOKUP(C837,TD!$B$32:$F$36,2,0)," ")</f>
        <v xml:space="preserve"> </v>
      </c>
      <c r="Q837" s="135" t="str">
        <f>IFERROR(VLOOKUP(C837,TD!$B$32:$F$36,3,0)," ")</f>
        <v xml:space="preserve"> </v>
      </c>
      <c r="R837" s="135" t="str">
        <f>IFERROR(VLOOKUP(C837,TD!$B$32:$F$36,4,0)," ")</f>
        <v xml:space="preserve"> </v>
      </c>
      <c r="S837" s="52"/>
      <c r="T837" s="135" t="str">
        <f>IFERROR(VLOOKUP(S837,TD!$J$33:$K$43,2,0)," ")</f>
        <v xml:space="preserve"> </v>
      </c>
      <c r="U837" s="137" t="str">
        <f t="shared" si="52"/>
        <v xml:space="preserve">- </v>
      </c>
      <c r="V837" s="52"/>
      <c r="W837" s="135" t="str">
        <f>IFERROR(VLOOKUP(V837,TD!$N$33:$O$45,2,0)," ")</f>
        <v xml:space="preserve"> </v>
      </c>
      <c r="X837" s="137" t="str">
        <f t="shared" si="53"/>
        <v xml:space="preserve">_ </v>
      </c>
      <c r="Y837" s="137" t="str">
        <f t="shared" si="54"/>
        <v xml:space="preserve">-  _ </v>
      </c>
      <c r="Z837" s="135" t="str">
        <f t="shared" si="55"/>
        <v xml:space="preserve">   </v>
      </c>
      <c r="AA837" s="135" t="str">
        <f>IFERROR(VLOOKUP(Y837,TD!$K$46:$L$64,2,0)," ")</f>
        <v xml:space="preserve"> </v>
      </c>
      <c r="AB837" s="55"/>
      <c r="AC837" s="136"/>
    </row>
    <row r="838" spans="2:29" s="28" customFormat="1" ht="15" x14ac:dyDescent="0.2">
      <c r="B838" s="79"/>
      <c r="C838" s="51"/>
      <c r="D838" s="133"/>
      <c r="E838" s="52"/>
      <c r="F838" s="133"/>
      <c r="G838" s="133"/>
      <c r="H838" s="53"/>
      <c r="I838" s="141"/>
      <c r="J838" s="134"/>
      <c r="K838" s="54"/>
      <c r="L838" s="55"/>
      <c r="M838" s="133"/>
      <c r="N838" s="55"/>
      <c r="O838" s="52"/>
      <c r="P838" s="135" t="str">
        <f>IFERROR(VLOOKUP(C838,TD!$B$32:$F$36,2,0)," ")</f>
        <v xml:space="preserve"> </v>
      </c>
      <c r="Q838" s="135" t="str">
        <f>IFERROR(VLOOKUP(C838,TD!$B$32:$F$36,3,0)," ")</f>
        <v xml:space="preserve"> </v>
      </c>
      <c r="R838" s="135" t="str">
        <f>IFERROR(VLOOKUP(C838,TD!$B$32:$F$36,4,0)," ")</f>
        <v xml:space="preserve"> </v>
      </c>
      <c r="S838" s="52"/>
      <c r="T838" s="135" t="str">
        <f>IFERROR(VLOOKUP(S838,TD!$J$33:$K$43,2,0)," ")</f>
        <v xml:space="preserve"> </v>
      </c>
      <c r="U838" s="137" t="str">
        <f t="shared" si="52"/>
        <v xml:space="preserve">- </v>
      </c>
      <c r="V838" s="52"/>
      <c r="W838" s="135" t="str">
        <f>IFERROR(VLOOKUP(V838,TD!$N$33:$O$45,2,0)," ")</f>
        <v xml:space="preserve"> </v>
      </c>
      <c r="X838" s="137" t="str">
        <f t="shared" si="53"/>
        <v xml:space="preserve">_ </v>
      </c>
      <c r="Y838" s="137" t="str">
        <f t="shared" si="54"/>
        <v xml:space="preserve">-  _ </v>
      </c>
      <c r="Z838" s="135" t="str">
        <f t="shared" si="55"/>
        <v xml:space="preserve">   </v>
      </c>
      <c r="AA838" s="135" t="str">
        <f>IFERROR(VLOOKUP(Y838,TD!$K$46:$L$64,2,0)," ")</f>
        <v xml:space="preserve"> </v>
      </c>
      <c r="AB838" s="55"/>
      <c r="AC838" s="136"/>
    </row>
    <row r="839" spans="2:29" s="28" customFormat="1" ht="15" x14ac:dyDescent="0.2">
      <c r="B839" s="79"/>
      <c r="C839" s="51"/>
      <c r="D839" s="133"/>
      <c r="E839" s="52"/>
      <c r="F839" s="133"/>
      <c r="G839" s="133"/>
      <c r="H839" s="53"/>
      <c r="I839" s="141"/>
      <c r="J839" s="134"/>
      <c r="K839" s="54"/>
      <c r="L839" s="55"/>
      <c r="M839" s="133"/>
      <c r="N839" s="55"/>
      <c r="O839" s="52"/>
      <c r="P839" s="135" t="str">
        <f>IFERROR(VLOOKUP(C839,TD!$B$32:$F$36,2,0)," ")</f>
        <v xml:space="preserve"> </v>
      </c>
      <c r="Q839" s="135" t="str">
        <f>IFERROR(VLOOKUP(C839,TD!$B$32:$F$36,3,0)," ")</f>
        <v xml:space="preserve"> </v>
      </c>
      <c r="R839" s="135" t="str">
        <f>IFERROR(VLOOKUP(C839,TD!$B$32:$F$36,4,0)," ")</f>
        <v xml:space="preserve"> </v>
      </c>
      <c r="S839" s="52"/>
      <c r="T839" s="135" t="str">
        <f>IFERROR(VLOOKUP(S839,TD!$J$33:$K$43,2,0)," ")</f>
        <v xml:space="preserve"> </v>
      </c>
      <c r="U839" s="137" t="str">
        <f t="shared" si="52"/>
        <v xml:space="preserve">- </v>
      </c>
      <c r="V839" s="52"/>
      <c r="W839" s="135" t="str">
        <f>IFERROR(VLOOKUP(V839,TD!$N$33:$O$45,2,0)," ")</f>
        <v xml:space="preserve"> </v>
      </c>
      <c r="X839" s="137" t="str">
        <f t="shared" si="53"/>
        <v xml:space="preserve">_ </v>
      </c>
      <c r="Y839" s="137" t="str">
        <f t="shared" si="54"/>
        <v xml:space="preserve">-  _ </v>
      </c>
      <c r="Z839" s="135" t="str">
        <f t="shared" si="55"/>
        <v xml:space="preserve">   </v>
      </c>
      <c r="AA839" s="135" t="str">
        <f>IFERROR(VLOOKUP(Y839,TD!$K$46:$L$64,2,0)," ")</f>
        <v xml:space="preserve"> </v>
      </c>
      <c r="AB839" s="55"/>
      <c r="AC839" s="136"/>
    </row>
    <row r="840" spans="2:29" s="28" customFormat="1" ht="15" x14ac:dyDescent="0.2">
      <c r="B840" s="79"/>
      <c r="C840" s="51"/>
      <c r="D840" s="133"/>
      <c r="E840" s="52"/>
      <c r="F840" s="133"/>
      <c r="G840" s="133"/>
      <c r="H840" s="53"/>
      <c r="I840" s="141"/>
      <c r="J840" s="134"/>
      <c r="K840" s="54"/>
      <c r="L840" s="55"/>
      <c r="M840" s="133"/>
      <c r="N840" s="55"/>
      <c r="O840" s="52"/>
      <c r="P840" s="135" t="str">
        <f>IFERROR(VLOOKUP(C840,TD!$B$32:$F$36,2,0)," ")</f>
        <v xml:space="preserve"> </v>
      </c>
      <c r="Q840" s="135" t="str">
        <f>IFERROR(VLOOKUP(C840,TD!$B$32:$F$36,3,0)," ")</f>
        <v xml:space="preserve"> </v>
      </c>
      <c r="R840" s="135" t="str">
        <f>IFERROR(VLOOKUP(C840,TD!$B$32:$F$36,4,0)," ")</f>
        <v xml:space="preserve"> </v>
      </c>
      <c r="S840" s="52"/>
      <c r="T840" s="135" t="str">
        <f>IFERROR(VLOOKUP(S840,TD!$J$33:$K$43,2,0)," ")</f>
        <v xml:space="preserve"> </v>
      </c>
      <c r="U840" s="137" t="str">
        <f t="shared" si="52"/>
        <v xml:space="preserve">- </v>
      </c>
      <c r="V840" s="52"/>
      <c r="W840" s="135" t="str">
        <f>IFERROR(VLOOKUP(V840,TD!$N$33:$O$45,2,0)," ")</f>
        <v xml:space="preserve"> </v>
      </c>
      <c r="X840" s="137" t="str">
        <f t="shared" si="53"/>
        <v xml:space="preserve">_ </v>
      </c>
      <c r="Y840" s="137" t="str">
        <f t="shared" si="54"/>
        <v xml:space="preserve">-  _ </v>
      </c>
      <c r="Z840" s="135" t="str">
        <f t="shared" si="55"/>
        <v xml:space="preserve">   </v>
      </c>
      <c r="AA840" s="135" t="str">
        <f>IFERROR(VLOOKUP(Y840,TD!$K$46:$L$64,2,0)," ")</f>
        <v xml:space="preserve"> </v>
      </c>
      <c r="AB840" s="55"/>
      <c r="AC840" s="136"/>
    </row>
    <row r="841" spans="2:29" s="28" customFormat="1" ht="15" x14ac:dyDescent="0.2">
      <c r="B841" s="79"/>
      <c r="C841" s="51"/>
      <c r="D841" s="133"/>
      <c r="E841" s="52"/>
      <c r="F841" s="133"/>
      <c r="G841" s="133"/>
      <c r="H841" s="53"/>
      <c r="I841" s="141"/>
      <c r="J841" s="134"/>
      <c r="K841" s="54"/>
      <c r="L841" s="55"/>
      <c r="M841" s="133"/>
      <c r="N841" s="55"/>
      <c r="O841" s="52"/>
      <c r="P841" s="135" t="str">
        <f>IFERROR(VLOOKUP(C841,TD!$B$32:$F$36,2,0)," ")</f>
        <v xml:space="preserve"> </v>
      </c>
      <c r="Q841" s="135" t="str">
        <f>IFERROR(VLOOKUP(C841,TD!$B$32:$F$36,3,0)," ")</f>
        <v xml:space="preserve"> </v>
      </c>
      <c r="R841" s="135" t="str">
        <f>IFERROR(VLOOKUP(C841,TD!$B$32:$F$36,4,0)," ")</f>
        <v xml:space="preserve"> </v>
      </c>
      <c r="S841" s="52"/>
      <c r="T841" s="135" t="str">
        <f>IFERROR(VLOOKUP(S841,TD!$J$33:$K$43,2,0)," ")</f>
        <v xml:space="preserve"> </v>
      </c>
      <c r="U841" s="137" t="str">
        <f t="shared" si="52"/>
        <v xml:space="preserve">- </v>
      </c>
      <c r="V841" s="52"/>
      <c r="W841" s="135" t="str">
        <f>IFERROR(VLOOKUP(V841,TD!$N$33:$O$45,2,0)," ")</f>
        <v xml:space="preserve"> </v>
      </c>
      <c r="X841" s="137" t="str">
        <f t="shared" si="53"/>
        <v xml:space="preserve">_ </v>
      </c>
      <c r="Y841" s="137" t="str">
        <f t="shared" si="54"/>
        <v xml:space="preserve">-  _ </v>
      </c>
      <c r="Z841" s="135" t="str">
        <f t="shared" si="55"/>
        <v xml:space="preserve">   </v>
      </c>
      <c r="AA841" s="135" t="str">
        <f>IFERROR(VLOOKUP(Y841,TD!$K$46:$L$64,2,0)," ")</f>
        <v xml:space="preserve"> </v>
      </c>
      <c r="AB841" s="55"/>
      <c r="AC841" s="136"/>
    </row>
    <row r="842" spans="2:29" s="28" customFormat="1" ht="15" x14ac:dyDescent="0.2">
      <c r="B842" s="79"/>
      <c r="C842" s="51"/>
      <c r="D842" s="133"/>
      <c r="E842" s="52"/>
      <c r="F842" s="133"/>
      <c r="G842" s="133"/>
      <c r="H842" s="53"/>
      <c r="I842" s="141"/>
      <c r="J842" s="134"/>
      <c r="K842" s="54"/>
      <c r="L842" s="55"/>
      <c r="M842" s="133"/>
      <c r="N842" s="55"/>
      <c r="O842" s="52"/>
      <c r="P842" s="135" t="str">
        <f>IFERROR(VLOOKUP(C842,TD!$B$32:$F$36,2,0)," ")</f>
        <v xml:space="preserve"> </v>
      </c>
      <c r="Q842" s="135" t="str">
        <f>IFERROR(VLOOKUP(C842,TD!$B$32:$F$36,3,0)," ")</f>
        <v xml:space="preserve"> </v>
      </c>
      <c r="R842" s="135" t="str">
        <f>IFERROR(VLOOKUP(C842,TD!$B$32:$F$36,4,0)," ")</f>
        <v xml:space="preserve"> </v>
      </c>
      <c r="S842" s="52"/>
      <c r="T842" s="135" t="str">
        <f>IFERROR(VLOOKUP(S842,TD!$J$33:$K$43,2,0)," ")</f>
        <v xml:space="preserve"> </v>
      </c>
      <c r="U842" s="137" t="str">
        <f t="shared" si="52"/>
        <v xml:space="preserve">- </v>
      </c>
      <c r="V842" s="52"/>
      <c r="W842" s="135" t="str">
        <f>IFERROR(VLOOKUP(V842,TD!$N$33:$O$45,2,0)," ")</f>
        <v xml:space="preserve"> </v>
      </c>
      <c r="X842" s="137" t="str">
        <f t="shared" si="53"/>
        <v xml:space="preserve">_ </v>
      </c>
      <c r="Y842" s="137" t="str">
        <f t="shared" si="54"/>
        <v xml:space="preserve">-  _ </v>
      </c>
      <c r="Z842" s="135" t="str">
        <f t="shared" si="55"/>
        <v xml:space="preserve">   </v>
      </c>
      <c r="AA842" s="135" t="str">
        <f>IFERROR(VLOOKUP(Y842,TD!$K$46:$L$64,2,0)," ")</f>
        <v xml:space="preserve"> </v>
      </c>
      <c r="AB842" s="55"/>
      <c r="AC842" s="136"/>
    </row>
    <row r="843" spans="2:29" s="28" customFormat="1" ht="15" x14ac:dyDescent="0.2">
      <c r="B843" s="79"/>
      <c r="C843" s="51"/>
      <c r="D843" s="133"/>
      <c r="E843" s="52"/>
      <c r="F843" s="133"/>
      <c r="G843" s="133"/>
      <c r="H843" s="53"/>
      <c r="I843" s="141"/>
      <c r="J843" s="134"/>
      <c r="K843" s="54"/>
      <c r="L843" s="55"/>
      <c r="M843" s="133"/>
      <c r="N843" s="55"/>
      <c r="O843" s="52"/>
      <c r="P843" s="135" t="str">
        <f>IFERROR(VLOOKUP(C843,TD!$B$32:$F$36,2,0)," ")</f>
        <v xml:space="preserve"> </v>
      </c>
      <c r="Q843" s="135" t="str">
        <f>IFERROR(VLOOKUP(C843,TD!$B$32:$F$36,3,0)," ")</f>
        <v xml:space="preserve"> </v>
      </c>
      <c r="R843" s="135" t="str">
        <f>IFERROR(VLOOKUP(C843,TD!$B$32:$F$36,4,0)," ")</f>
        <v xml:space="preserve"> </v>
      </c>
      <c r="S843" s="52"/>
      <c r="T843" s="135" t="str">
        <f>IFERROR(VLOOKUP(S843,TD!$J$33:$K$43,2,0)," ")</f>
        <v xml:space="preserve"> </v>
      </c>
      <c r="U843" s="137" t="str">
        <f t="shared" si="52"/>
        <v xml:space="preserve">- </v>
      </c>
      <c r="V843" s="52"/>
      <c r="W843" s="135" t="str">
        <f>IFERROR(VLOOKUP(V843,TD!$N$33:$O$45,2,0)," ")</f>
        <v xml:space="preserve"> </v>
      </c>
      <c r="X843" s="137" t="str">
        <f t="shared" si="53"/>
        <v xml:space="preserve">_ </v>
      </c>
      <c r="Y843" s="137" t="str">
        <f t="shared" si="54"/>
        <v xml:space="preserve">-  _ </v>
      </c>
      <c r="Z843" s="135" t="str">
        <f t="shared" si="55"/>
        <v xml:space="preserve">   </v>
      </c>
      <c r="AA843" s="135" t="str">
        <f>IFERROR(VLOOKUP(Y843,TD!$K$46:$L$64,2,0)," ")</f>
        <v xml:space="preserve"> </v>
      </c>
      <c r="AB843" s="55"/>
      <c r="AC843" s="136"/>
    </row>
    <row r="844" spans="2:29" s="28" customFormat="1" ht="15" x14ac:dyDescent="0.2">
      <c r="B844" s="79"/>
      <c r="C844" s="51"/>
      <c r="D844" s="133"/>
      <c r="E844" s="52"/>
      <c r="F844" s="133"/>
      <c r="G844" s="133"/>
      <c r="H844" s="53"/>
      <c r="I844" s="141"/>
      <c r="J844" s="134"/>
      <c r="K844" s="54"/>
      <c r="L844" s="55"/>
      <c r="M844" s="133"/>
      <c r="N844" s="55"/>
      <c r="O844" s="52"/>
      <c r="P844" s="135" t="str">
        <f>IFERROR(VLOOKUP(C844,TD!$B$32:$F$36,2,0)," ")</f>
        <v xml:space="preserve"> </v>
      </c>
      <c r="Q844" s="135" t="str">
        <f>IFERROR(VLOOKUP(C844,TD!$B$32:$F$36,3,0)," ")</f>
        <v xml:space="preserve"> </v>
      </c>
      <c r="R844" s="135" t="str">
        <f>IFERROR(VLOOKUP(C844,TD!$B$32:$F$36,4,0)," ")</f>
        <v xml:space="preserve"> </v>
      </c>
      <c r="S844" s="52"/>
      <c r="T844" s="135" t="str">
        <f>IFERROR(VLOOKUP(S844,TD!$J$33:$K$43,2,0)," ")</f>
        <v xml:space="preserve"> </v>
      </c>
      <c r="U844" s="137" t="str">
        <f t="shared" si="52"/>
        <v xml:space="preserve">- </v>
      </c>
      <c r="V844" s="52"/>
      <c r="W844" s="135" t="str">
        <f>IFERROR(VLOOKUP(V844,TD!$N$33:$O$45,2,0)," ")</f>
        <v xml:space="preserve"> </v>
      </c>
      <c r="X844" s="137" t="str">
        <f t="shared" si="53"/>
        <v xml:space="preserve">_ </v>
      </c>
      <c r="Y844" s="137" t="str">
        <f t="shared" si="54"/>
        <v xml:space="preserve">-  _ </v>
      </c>
      <c r="Z844" s="135" t="str">
        <f t="shared" si="55"/>
        <v xml:space="preserve">   </v>
      </c>
      <c r="AA844" s="135" t="str">
        <f>IFERROR(VLOOKUP(Y844,TD!$K$46:$L$64,2,0)," ")</f>
        <v xml:space="preserve"> </v>
      </c>
      <c r="AB844" s="55"/>
      <c r="AC844" s="136"/>
    </row>
    <row r="845" spans="2:29" s="28" customFormat="1" ht="15" x14ac:dyDescent="0.2">
      <c r="B845" s="79"/>
      <c r="C845" s="51"/>
      <c r="D845" s="133"/>
      <c r="E845" s="52"/>
      <c r="F845" s="133"/>
      <c r="G845" s="133"/>
      <c r="H845" s="53"/>
      <c r="I845" s="141"/>
      <c r="J845" s="134"/>
      <c r="K845" s="54"/>
      <c r="L845" s="55"/>
      <c r="M845" s="133"/>
      <c r="N845" s="55"/>
      <c r="O845" s="52"/>
      <c r="P845" s="135" t="str">
        <f>IFERROR(VLOOKUP(C845,TD!$B$32:$F$36,2,0)," ")</f>
        <v xml:space="preserve"> </v>
      </c>
      <c r="Q845" s="135" t="str">
        <f>IFERROR(VLOOKUP(C845,TD!$B$32:$F$36,3,0)," ")</f>
        <v xml:space="preserve"> </v>
      </c>
      <c r="R845" s="135" t="str">
        <f>IFERROR(VLOOKUP(C845,TD!$B$32:$F$36,4,0)," ")</f>
        <v xml:space="preserve"> </v>
      </c>
      <c r="S845" s="52"/>
      <c r="T845" s="135" t="str">
        <f>IFERROR(VLOOKUP(S845,TD!$J$33:$K$43,2,0)," ")</f>
        <v xml:space="preserve"> </v>
      </c>
      <c r="U845" s="137" t="str">
        <f t="shared" si="52"/>
        <v xml:space="preserve">- </v>
      </c>
      <c r="V845" s="52"/>
      <c r="W845" s="135" t="str">
        <f>IFERROR(VLOOKUP(V845,TD!$N$33:$O$45,2,0)," ")</f>
        <v xml:space="preserve"> </v>
      </c>
      <c r="X845" s="137" t="str">
        <f t="shared" si="53"/>
        <v xml:space="preserve">_ </v>
      </c>
      <c r="Y845" s="137" t="str">
        <f t="shared" si="54"/>
        <v xml:space="preserve">-  _ </v>
      </c>
      <c r="Z845" s="135" t="str">
        <f t="shared" si="55"/>
        <v xml:space="preserve">   </v>
      </c>
      <c r="AA845" s="135" t="str">
        <f>IFERROR(VLOOKUP(Y845,TD!$K$46:$L$64,2,0)," ")</f>
        <v xml:space="preserve"> </v>
      </c>
      <c r="AB845" s="55"/>
      <c r="AC845" s="136"/>
    </row>
    <row r="846" spans="2:29" s="28" customFormat="1" ht="15" x14ac:dyDescent="0.2">
      <c r="B846" s="79"/>
      <c r="C846" s="51"/>
      <c r="D846" s="133"/>
      <c r="E846" s="52"/>
      <c r="F846" s="133"/>
      <c r="G846" s="133"/>
      <c r="H846" s="53"/>
      <c r="I846" s="141"/>
      <c r="J846" s="134"/>
      <c r="K846" s="54"/>
      <c r="L846" s="55"/>
      <c r="M846" s="133"/>
      <c r="N846" s="55"/>
      <c r="O846" s="52"/>
      <c r="P846" s="135" t="str">
        <f>IFERROR(VLOOKUP(C846,TD!$B$32:$F$36,2,0)," ")</f>
        <v xml:space="preserve"> </v>
      </c>
      <c r="Q846" s="135" t="str">
        <f>IFERROR(VLOOKUP(C846,TD!$B$32:$F$36,3,0)," ")</f>
        <v xml:space="preserve"> </v>
      </c>
      <c r="R846" s="135" t="str">
        <f>IFERROR(VLOOKUP(C846,TD!$B$32:$F$36,4,0)," ")</f>
        <v xml:space="preserve"> </v>
      </c>
      <c r="S846" s="52"/>
      <c r="T846" s="135" t="str">
        <f>IFERROR(VLOOKUP(S846,TD!$J$33:$K$43,2,0)," ")</f>
        <v xml:space="preserve"> </v>
      </c>
      <c r="U846" s="137" t="str">
        <f t="shared" si="52"/>
        <v xml:space="preserve">- </v>
      </c>
      <c r="V846" s="52"/>
      <c r="W846" s="135" t="str">
        <f>IFERROR(VLOOKUP(V846,TD!$N$33:$O$45,2,0)," ")</f>
        <v xml:space="preserve"> </v>
      </c>
      <c r="X846" s="137" t="str">
        <f t="shared" si="53"/>
        <v xml:space="preserve">_ </v>
      </c>
      <c r="Y846" s="137" t="str">
        <f t="shared" si="54"/>
        <v xml:space="preserve">-  _ </v>
      </c>
      <c r="Z846" s="135" t="str">
        <f t="shared" si="55"/>
        <v xml:space="preserve">   </v>
      </c>
      <c r="AA846" s="135" t="str">
        <f>IFERROR(VLOOKUP(Y846,TD!$K$46:$L$64,2,0)," ")</f>
        <v xml:space="preserve"> </v>
      </c>
      <c r="AB846" s="55"/>
      <c r="AC846" s="136"/>
    </row>
    <row r="847" spans="2:29" s="28" customFormat="1" ht="15" x14ac:dyDescent="0.2">
      <c r="B847" s="79"/>
      <c r="C847" s="51"/>
      <c r="D847" s="133"/>
      <c r="E847" s="52"/>
      <c r="F847" s="133"/>
      <c r="G847" s="133"/>
      <c r="H847" s="53"/>
      <c r="I847" s="141"/>
      <c r="J847" s="134"/>
      <c r="K847" s="54"/>
      <c r="L847" s="55"/>
      <c r="M847" s="133"/>
      <c r="N847" s="55"/>
      <c r="O847" s="52"/>
      <c r="P847" s="135" t="str">
        <f>IFERROR(VLOOKUP(C847,TD!$B$32:$F$36,2,0)," ")</f>
        <v xml:space="preserve"> </v>
      </c>
      <c r="Q847" s="135" t="str">
        <f>IFERROR(VLOOKUP(C847,TD!$B$32:$F$36,3,0)," ")</f>
        <v xml:space="preserve"> </v>
      </c>
      <c r="R847" s="135" t="str">
        <f>IFERROR(VLOOKUP(C847,TD!$B$32:$F$36,4,0)," ")</f>
        <v xml:space="preserve"> </v>
      </c>
      <c r="S847" s="52"/>
      <c r="T847" s="135" t="str">
        <f>IFERROR(VLOOKUP(S847,TD!$J$33:$K$43,2,0)," ")</f>
        <v xml:space="preserve"> </v>
      </c>
      <c r="U847" s="137" t="str">
        <f t="shared" si="52"/>
        <v xml:space="preserve">- </v>
      </c>
      <c r="V847" s="52"/>
      <c r="W847" s="135" t="str">
        <f>IFERROR(VLOOKUP(V847,TD!$N$33:$O$45,2,0)," ")</f>
        <v xml:space="preserve"> </v>
      </c>
      <c r="X847" s="137" t="str">
        <f t="shared" si="53"/>
        <v xml:space="preserve">_ </v>
      </c>
      <c r="Y847" s="137" t="str">
        <f t="shared" si="54"/>
        <v xml:space="preserve">-  _ </v>
      </c>
      <c r="Z847" s="135" t="str">
        <f t="shared" si="55"/>
        <v xml:space="preserve">   </v>
      </c>
      <c r="AA847" s="135" t="str">
        <f>IFERROR(VLOOKUP(Y847,TD!$K$46:$L$64,2,0)," ")</f>
        <v xml:space="preserve"> </v>
      </c>
      <c r="AB847" s="55"/>
      <c r="AC847" s="136"/>
    </row>
    <row r="848" spans="2:29" s="28" customFormat="1" ht="15" x14ac:dyDescent="0.2">
      <c r="B848" s="79"/>
      <c r="C848" s="51"/>
      <c r="D848" s="133"/>
      <c r="E848" s="52"/>
      <c r="F848" s="133"/>
      <c r="G848" s="133"/>
      <c r="H848" s="53"/>
      <c r="I848" s="141"/>
      <c r="J848" s="134"/>
      <c r="K848" s="54"/>
      <c r="L848" s="55"/>
      <c r="M848" s="133"/>
      <c r="N848" s="55"/>
      <c r="O848" s="52"/>
      <c r="P848" s="135" t="str">
        <f>IFERROR(VLOOKUP(C848,TD!$B$32:$F$36,2,0)," ")</f>
        <v xml:space="preserve"> </v>
      </c>
      <c r="Q848" s="135" t="str">
        <f>IFERROR(VLOOKUP(C848,TD!$B$32:$F$36,3,0)," ")</f>
        <v xml:space="preserve"> </v>
      </c>
      <c r="R848" s="135" t="str">
        <f>IFERROR(VLOOKUP(C848,TD!$B$32:$F$36,4,0)," ")</f>
        <v xml:space="preserve"> </v>
      </c>
      <c r="S848" s="52"/>
      <c r="T848" s="135" t="str">
        <f>IFERROR(VLOOKUP(S848,TD!$J$33:$K$43,2,0)," ")</f>
        <v xml:space="preserve"> </v>
      </c>
      <c r="U848" s="137" t="str">
        <f t="shared" si="52"/>
        <v xml:space="preserve">- </v>
      </c>
      <c r="V848" s="52"/>
      <c r="W848" s="135" t="str">
        <f>IFERROR(VLOOKUP(V848,TD!$N$33:$O$45,2,0)," ")</f>
        <v xml:space="preserve"> </v>
      </c>
      <c r="X848" s="137" t="str">
        <f t="shared" si="53"/>
        <v xml:space="preserve">_ </v>
      </c>
      <c r="Y848" s="137" t="str">
        <f t="shared" si="54"/>
        <v xml:space="preserve">-  _ </v>
      </c>
      <c r="Z848" s="135" t="str">
        <f t="shared" si="55"/>
        <v xml:space="preserve">   </v>
      </c>
      <c r="AA848" s="135" t="str">
        <f>IFERROR(VLOOKUP(Y848,TD!$K$46:$L$64,2,0)," ")</f>
        <v xml:space="preserve"> </v>
      </c>
      <c r="AB848" s="55"/>
      <c r="AC848" s="136"/>
    </row>
    <row r="849" spans="2:29" s="28" customFormat="1" ht="15" x14ac:dyDescent="0.2">
      <c r="B849" s="79"/>
      <c r="C849" s="51"/>
      <c r="D849" s="133"/>
      <c r="E849" s="52"/>
      <c r="F849" s="133"/>
      <c r="G849" s="133"/>
      <c r="H849" s="53"/>
      <c r="I849" s="141"/>
      <c r="J849" s="134"/>
      <c r="K849" s="54"/>
      <c r="L849" s="55"/>
      <c r="M849" s="133"/>
      <c r="N849" s="55"/>
      <c r="O849" s="52"/>
      <c r="P849" s="135" t="str">
        <f>IFERROR(VLOOKUP(C849,TD!$B$32:$F$36,2,0)," ")</f>
        <v xml:space="preserve"> </v>
      </c>
      <c r="Q849" s="135" t="str">
        <f>IFERROR(VLOOKUP(C849,TD!$B$32:$F$36,3,0)," ")</f>
        <v xml:space="preserve"> </v>
      </c>
      <c r="R849" s="135" t="str">
        <f>IFERROR(VLOOKUP(C849,TD!$B$32:$F$36,4,0)," ")</f>
        <v xml:space="preserve"> </v>
      </c>
      <c r="S849" s="52"/>
      <c r="T849" s="135" t="str">
        <f>IFERROR(VLOOKUP(S849,TD!$J$33:$K$43,2,0)," ")</f>
        <v xml:space="preserve"> </v>
      </c>
      <c r="U849" s="137" t="str">
        <f t="shared" si="52"/>
        <v xml:space="preserve">- </v>
      </c>
      <c r="V849" s="52"/>
      <c r="W849" s="135" t="str">
        <f>IFERROR(VLOOKUP(V849,TD!$N$33:$O$45,2,0)," ")</f>
        <v xml:space="preserve"> </v>
      </c>
      <c r="X849" s="137" t="str">
        <f t="shared" si="53"/>
        <v xml:space="preserve">_ </v>
      </c>
      <c r="Y849" s="137" t="str">
        <f t="shared" si="54"/>
        <v xml:space="preserve">-  _ </v>
      </c>
      <c r="Z849" s="135" t="str">
        <f t="shared" si="55"/>
        <v xml:space="preserve">   </v>
      </c>
      <c r="AA849" s="135" t="str">
        <f>IFERROR(VLOOKUP(Y849,TD!$K$46:$L$64,2,0)," ")</f>
        <v xml:space="preserve"> </v>
      </c>
      <c r="AB849" s="55"/>
      <c r="AC849" s="136"/>
    </row>
    <row r="850" spans="2:29" s="28" customFormat="1" ht="15" x14ac:dyDescent="0.2">
      <c r="B850" s="79"/>
      <c r="C850" s="51"/>
      <c r="D850" s="133"/>
      <c r="E850" s="52"/>
      <c r="F850" s="133"/>
      <c r="G850" s="133"/>
      <c r="H850" s="53"/>
      <c r="I850" s="141"/>
      <c r="J850" s="134"/>
      <c r="K850" s="54"/>
      <c r="L850" s="55"/>
      <c r="M850" s="133"/>
      <c r="N850" s="55"/>
      <c r="O850" s="52"/>
      <c r="P850" s="135" t="str">
        <f>IFERROR(VLOOKUP(C850,TD!$B$32:$F$36,2,0)," ")</f>
        <v xml:space="preserve"> </v>
      </c>
      <c r="Q850" s="135" t="str">
        <f>IFERROR(VLOOKUP(C850,TD!$B$32:$F$36,3,0)," ")</f>
        <v xml:space="preserve"> </v>
      </c>
      <c r="R850" s="135" t="str">
        <f>IFERROR(VLOOKUP(C850,TD!$B$32:$F$36,4,0)," ")</f>
        <v xml:space="preserve"> </v>
      </c>
      <c r="S850" s="52"/>
      <c r="T850" s="135" t="str">
        <f>IFERROR(VLOOKUP(S850,TD!$J$33:$K$43,2,0)," ")</f>
        <v xml:space="preserve"> </v>
      </c>
      <c r="U850" s="137" t="str">
        <f t="shared" si="52"/>
        <v xml:space="preserve">- </v>
      </c>
      <c r="V850" s="52"/>
      <c r="W850" s="135" t="str">
        <f>IFERROR(VLOOKUP(V850,TD!$N$33:$O$45,2,0)," ")</f>
        <v xml:space="preserve"> </v>
      </c>
      <c r="X850" s="137" t="str">
        <f t="shared" si="53"/>
        <v xml:space="preserve">_ </v>
      </c>
      <c r="Y850" s="137" t="str">
        <f t="shared" si="54"/>
        <v xml:space="preserve">-  _ </v>
      </c>
      <c r="Z850" s="135" t="str">
        <f t="shared" si="55"/>
        <v xml:space="preserve">   </v>
      </c>
      <c r="AA850" s="135" t="str">
        <f>IFERROR(VLOOKUP(Y850,TD!$K$46:$L$64,2,0)," ")</f>
        <v xml:space="preserve"> </v>
      </c>
      <c r="AB850" s="55"/>
      <c r="AC850" s="136"/>
    </row>
    <row r="851" spans="2:29" s="28" customFormat="1" ht="15" x14ac:dyDescent="0.2">
      <c r="B851" s="79"/>
      <c r="C851" s="51"/>
      <c r="D851" s="133"/>
      <c r="E851" s="52"/>
      <c r="F851" s="133"/>
      <c r="G851" s="133"/>
      <c r="H851" s="53"/>
      <c r="I851" s="141"/>
      <c r="J851" s="134"/>
      <c r="K851" s="54"/>
      <c r="L851" s="55"/>
      <c r="M851" s="133"/>
      <c r="N851" s="55"/>
      <c r="O851" s="52"/>
      <c r="P851" s="135" t="str">
        <f>IFERROR(VLOOKUP(C851,TD!$B$32:$F$36,2,0)," ")</f>
        <v xml:space="preserve"> </v>
      </c>
      <c r="Q851" s="135" t="str">
        <f>IFERROR(VLOOKUP(C851,TD!$B$32:$F$36,3,0)," ")</f>
        <v xml:space="preserve"> </v>
      </c>
      <c r="R851" s="135" t="str">
        <f>IFERROR(VLOOKUP(C851,TD!$B$32:$F$36,4,0)," ")</f>
        <v xml:space="preserve"> </v>
      </c>
      <c r="S851" s="52"/>
      <c r="T851" s="135" t="str">
        <f>IFERROR(VLOOKUP(S851,TD!$J$33:$K$43,2,0)," ")</f>
        <v xml:space="preserve"> </v>
      </c>
      <c r="U851" s="137" t="str">
        <f t="shared" si="52"/>
        <v xml:space="preserve">- </v>
      </c>
      <c r="V851" s="52"/>
      <c r="W851" s="135" t="str">
        <f>IFERROR(VLOOKUP(V851,TD!$N$33:$O$45,2,0)," ")</f>
        <v xml:space="preserve"> </v>
      </c>
      <c r="X851" s="137" t="str">
        <f t="shared" si="53"/>
        <v xml:space="preserve">_ </v>
      </c>
      <c r="Y851" s="137" t="str">
        <f t="shared" si="54"/>
        <v xml:space="preserve">-  _ </v>
      </c>
      <c r="Z851" s="135" t="str">
        <f t="shared" si="55"/>
        <v xml:space="preserve">   </v>
      </c>
      <c r="AA851" s="135" t="str">
        <f>IFERROR(VLOOKUP(Y851,TD!$K$46:$L$64,2,0)," ")</f>
        <v xml:space="preserve"> </v>
      </c>
      <c r="AB851" s="55"/>
      <c r="AC851" s="136"/>
    </row>
    <row r="852" spans="2:29" s="28" customFormat="1" ht="15" x14ac:dyDescent="0.2">
      <c r="B852" s="79"/>
      <c r="C852" s="51"/>
      <c r="D852" s="133"/>
      <c r="E852" s="52"/>
      <c r="F852" s="133"/>
      <c r="G852" s="133"/>
      <c r="H852" s="53"/>
      <c r="I852" s="141"/>
      <c r="J852" s="134"/>
      <c r="K852" s="54"/>
      <c r="L852" s="55"/>
      <c r="M852" s="133"/>
      <c r="N852" s="55"/>
      <c r="O852" s="52"/>
      <c r="P852" s="135" t="str">
        <f>IFERROR(VLOOKUP(C852,TD!$B$32:$F$36,2,0)," ")</f>
        <v xml:space="preserve"> </v>
      </c>
      <c r="Q852" s="135" t="str">
        <f>IFERROR(VLOOKUP(C852,TD!$B$32:$F$36,3,0)," ")</f>
        <v xml:space="preserve"> </v>
      </c>
      <c r="R852" s="135" t="str">
        <f>IFERROR(VLOOKUP(C852,TD!$B$32:$F$36,4,0)," ")</f>
        <v xml:space="preserve"> </v>
      </c>
      <c r="S852" s="52"/>
      <c r="T852" s="135" t="str">
        <f>IFERROR(VLOOKUP(S852,TD!$J$33:$K$43,2,0)," ")</f>
        <v xml:space="preserve"> </v>
      </c>
      <c r="U852" s="137" t="str">
        <f t="shared" si="52"/>
        <v xml:space="preserve">- </v>
      </c>
      <c r="V852" s="52"/>
      <c r="W852" s="135" t="str">
        <f>IFERROR(VLOOKUP(V852,TD!$N$33:$O$45,2,0)," ")</f>
        <v xml:space="preserve"> </v>
      </c>
      <c r="X852" s="137" t="str">
        <f t="shared" si="53"/>
        <v xml:space="preserve">_ </v>
      </c>
      <c r="Y852" s="137" t="str">
        <f t="shared" si="54"/>
        <v xml:space="preserve">-  _ </v>
      </c>
      <c r="Z852" s="135" t="str">
        <f t="shared" si="55"/>
        <v xml:space="preserve">   </v>
      </c>
      <c r="AA852" s="135" t="str">
        <f>IFERROR(VLOOKUP(Y852,TD!$K$46:$L$64,2,0)," ")</f>
        <v xml:space="preserve"> </v>
      </c>
      <c r="AB852" s="55"/>
      <c r="AC852" s="136"/>
    </row>
    <row r="853" spans="2:29" s="28" customFormat="1" ht="15" x14ac:dyDescent="0.2">
      <c r="B853" s="79"/>
      <c r="C853" s="51"/>
      <c r="D853" s="133"/>
      <c r="E853" s="52"/>
      <c r="F853" s="133"/>
      <c r="G853" s="133"/>
      <c r="H853" s="53"/>
      <c r="I853" s="141"/>
      <c r="J853" s="134"/>
      <c r="K853" s="54"/>
      <c r="L853" s="55"/>
      <c r="M853" s="133"/>
      <c r="N853" s="55"/>
      <c r="O853" s="52"/>
      <c r="P853" s="135" t="str">
        <f>IFERROR(VLOOKUP(C853,TD!$B$32:$F$36,2,0)," ")</f>
        <v xml:space="preserve"> </v>
      </c>
      <c r="Q853" s="135" t="str">
        <f>IFERROR(VLOOKUP(C853,TD!$B$32:$F$36,3,0)," ")</f>
        <v xml:space="preserve"> </v>
      </c>
      <c r="R853" s="135" t="str">
        <f>IFERROR(VLOOKUP(C853,TD!$B$32:$F$36,4,0)," ")</f>
        <v xml:space="preserve"> </v>
      </c>
      <c r="S853" s="52"/>
      <c r="T853" s="135" t="str">
        <f>IFERROR(VLOOKUP(S853,TD!$J$33:$K$43,2,0)," ")</f>
        <v xml:space="preserve"> </v>
      </c>
      <c r="U853" s="137" t="str">
        <f t="shared" si="52"/>
        <v xml:space="preserve">- </v>
      </c>
      <c r="V853" s="52"/>
      <c r="W853" s="135" t="str">
        <f>IFERROR(VLOOKUP(V853,TD!$N$33:$O$45,2,0)," ")</f>
        <v xml:space="preserve"> </v>
      </c>
      <c r="X853" s="137" t="str">
        <f t="shared" si="53"/>
        <v xml:space="preserve">_ </v>
      </c>
      <c r="Y853" s="137" t="str">
        <f t="shared" si="54"/>
        <v xml:space="preserve">-  _ </v>
      </c>
      <c r="Z853" s="135" t="str">
        <f t="shared" si="55"/>
        <v xml:space="preserve">   </v>
      </c>
      <c r="AA853" s="135" t="str">
        <f>IFERROR(VLOOKUP(Y853,TD!$K$46:$L$64,2,0)," ")</f>
        <v xml:space="preserve"> </v>
      </c>
      <c r="AB853" s="55"/>
      <c r="AC853" s="136"/>
    </row>
    <row r="854" spans="2:29" s="28" customFormat="1" ht="15" x14ac:dyDescent="0.2">
      <c r="B854" s="79"/>
      <c r="C854" s="51"/>
      <c r="D854" s="133"/>
      <c r="E854" s="52"/>
      <c r="F854" s="133"/>
      <c r="G854" s="133"/>
      <c r="H854" s="53"/>
      <c r="I854" s="141"/>
      <c r="J854" s="134"/>
      <c r="K854" s="54"/>
      <c r="L854" s="55"/>
      <c r="M854" s="133"/>
      <c r="N854" s="55"/>
      <c r="O854" s="52"/>
      <c r="P854" s="135" t="str">
        <f>IFERROR(VLOOKUP(C854,TD!$B$32:$F$36,2,0)," ")</f>
        <v xml:space="preserve"> </v>
      </c>
      <c r="Q854" s="135" t="str">
        <f>IFERROR(VLOOKUP(C854,TD!$B$32:$F$36,3,0)," ")</f>
        <v xml:space="preserve"> </v>
      </c>
      <c r="R854" s="135" t="str">
        <f>IFERROR(VLOOKUP(C854,TD!$B$32:$F$36,4,0)," ")</f>
        <v xml:space="preserve"> </v>
      </c>
      <c r="S854" s="52"/>
      <c r="T854" s="135" t="str">
        <f>IFERROR(VLOOKUP(S854,TD!$J$33:$K$43,2,0)," ")</f>
        <v xml:space="preserve"> </v>
      </c>
      <c r="U854" s="137" t="str">
        <f t="shared" si="52"/>
        <v xml:space="preserve">- </v>
      </c>
      <c r="V854" s="52"/>
      <c r="W854" s="135" t="str">
        <f>IFERROR(VLOOKUP(V854,TD!$N$33:$O$45,2,0)," ")</f>
        <v xml:space="preserve"> </v>
      </c>
      <c r="X854" s="137" t="str">
        <f t="shared" si="53"/>
        <v xml:space="preserve">_ </v>
      </c>
      <c r="Y854" s="137" t="str">
        <f t="shared" si="54"/>
        <v xml:space="preserve">-  _ </v>
      </c>
      <c r="Z854" s="135" t="str">
        <f t="shared" si="55"/>
        <v xml:space="preserve">   </v>
      </c>
      <c r="AA854" s="135" t="str">
        <f>IFERROR(VLOOKUP(Y854,TD!$K$46:$L$64,2,0)," ")</f>
        <v xml:space="preserve"> </v>
      </c>
      <c r="AB854" s="55"/>
      <c r="AC854" s="136"/>
    </row>
    <row r="855" spans="2:29" s="28" customFormat="1" ht="15" x14ac:dyDescent="0.2">
      <c r="B855" s="79"/>
      <c r="C855" s="51"/>
      <c r="D855" s="133"/>
      <c r="E855" s="52"/>
      <c r="F855" s="133"/>
      <c r="G855" s="133"/>
      <c r="H855" s="53"/>
      <c r="I855" s="141"/>
      <c r="J855" s="134"/>
      <c r="K855" s="54"/>
      <c r="L855" s="55"/>
      <c r="M855" s="133"/>
      <c r="N855" s="55"/>
      <c r="O855" s="52"/>
      <c r="P855" s="135" t="str">
        <f>IFERROR(VLOOKUP(C855,TD!$B$32:$F$36,2,0)," ")</f>
        <v xml:space="preserve"> </v>
      </c>
      <c r="Q855" s="135" t="str">
        <f>IFERROR(VLOOKUP(C855,TD!$B$32:$F$36,3,0)," ")</f>
        <v xml:space="preserve"> </v>
      </c>
      <c r="R855" s="135" t="str">
        <f>IFERROR(VLOOKUP(C855,TD!$B$32:$F$36,4,0)," ")</f>
        <v xml:space="preserve"> </v>
      </c>
      <c r="S855" s="52"/>
      <c r="T855" s="135" t="str">
        <f>IFERROR(VLOOKUP(S855,TD!$J$33:$K$43,2,0)," ")</f>
        <v xml:space="preserve"> </v>
      </c>
      <c r="U855" s="137" t="str">
        <f t="shared" si="52"/>
        <v xml:space="preserve">- </v>
      </c>
      <c r="V855" s="52"/>
      <c r="W855" s="135" t="str">
        <f>IFERROR(VLOOKUP(V855,TD!$N$33:$O$45,2,0)," ")</f>
        <v xml:space="preserve"> </v>
      </c>
      <c r="X855" s="137" t="str">
        <f t="shared" si="53"/>
        <v xml:space="preserve">_ </v>
      </c>
      <c r="Y855" s="137" t="str">
        <f t="shared" si="54"/>
        <v xml:space="preserve">-  _ </v>
      </c>
      <c r="Z855" s="135" t="str">
        <f t="shared" si="55"/>
        <v xml:space="preserve">   </v>
      </c>
      <c r="AA855" s="135" t="str">
        <f>IFERROR(VLOOKUP(Y855,TD!$K$46:$L$64,2,0)," ")</f>
        <v xml:space="preserve"> </v>
      </c>
      <c r="AB855" s="55"/>
      <c r="AC855" s="136"/>
    </row>
    <row r="856" spans="2:29" s="28" customFormat="1" ht="15" x14ac:dyDescent="0.2">
      <c r="B856" s="79"/>
      <c r="C856" s="51"/>
      <c r="D856" s="133"/>
      <c r="E856" s="52"/>
      <c r="F856" s="133"/>
      <c r="G856" s="133"/>
      <c r="H856" s="53"/>
      <c r="I856" s="141"/>
      <c r="J856" s="134"/>
      <c r="K856" s="54"/>
      <c r="L856" s="55"/>
      <c r="M856" s="133"/>
      <c r="N856" s="55"/>
      <c r="O856" s="52"/>
      <c r="P856" s="135" t="str">
        <f>IFERROR(VLOOKUP(C856,TD!$B$32:$F$36,2,0)," ")</f>
        <v xml:space="preserve"> </v>
      </c>
      <c r="Q856" s="135" t="str">
        <f>IFERROR(VLOOKUP(C856,TD!$B$32:$F$36,3,0)," ")</f>
        <v xml:space="preserve"> </v>
      </c>
      <c r="R856" s="135" t="str">
        <f>IFERROR(VLOOKUP(C856,TD!$B$32:$F$36,4,0)," ")</f>
        <v xml:space="preserve"> </v>
      </c>
      <c r="S856" s="52"/>
      <c r="T856" s="135" t="str">
        <f>IFERROR(VLOOKUP(S856,TD!$J$33:$K$43,2,0)," ")</f>
        <v xml:space="preserve"> </v>
      </c>
      <c r="U856" s="137" t="str">
        <f t="shared" si="52"/>
        <v xml:space="preserve">- </v>
      </c>
      <c r="V856" s="52"/>
      <c r="W856" s="135" t="str">
        <f>IFERROR(VLOOKUP(V856,TD!$N$33:$O$45,2,0)," ")</f>
        <v xml:space="preserve"> </v>
      </c>
      <c r="X856" s="137" t="str">
        <f t="shared" si="53"/>
        <v xml:space="preserve">_ </v>
      </c>
      <c r="Y856" s="137" t="str">
        <f t="shared" si="54"/>
        <v xml:space="preserve">-  _ </v>
      </c>
      <c r="Z856" s="135" t="str">
        <f t="shared" si="55"/>
        <v xml:space="preserve">   </v>
      </c>
      <c r="AA856" s="135" t="str">
        <f>IFERROR(VLOOKUP(Y856,TD!$K$46:$L$64,2,0)," ")</f>
        <v xml:space="preserve"> </v>
      </c>
      <c r="AB856" s="55"/>
      <c r="AC856" s="136"/>
    </row>
    <row r="857" spans="2:29" s="28" customFormat="1" ht="15" x14ac:dyDescent="0.2">
      <c r="B857" s="80"/>
      <c r="C857" s="81"/>
      <c r="D857" s="142"/>
      <c r="E857" s="143"/>
      <c r="F857" s="142"/>
      <c r="G857" s="142"/>
      <c r="H857" s="82"/>
      <c r="I857" s="144"/>
      <c r="J857" s="145"/>
      <c r="K857" s="83"/>
      <c r="L857" s="84"/>
      <c r="M857" s="142"/>
      <c r="N857" s="84"/>
      <c r="O857" s="143"/>
      <c r="P857" s="146" t="str">
        <f>IFERROR(VLOOKUP(C857,TD!$B$32:$F$36,2,0)," ")</f>
        <v xml:space="preserve"> </v>
      </c>
      <c r="Q857" s="146" t="str">
        <f>IFERROR(VLOOKUP(C857,TD!$B$32:$F$36,3,0)," ")</f>
        <v xml:space="preserve"> </v>
      </c>
      <c r="R857" s="146" t="str">
        <f>IFERROR(VLOOKUP(C857,TD!$B$32:$F$36,4,0)," ")</f>
        <v xml:space="preserve"> </v>
      </c>
      <c r="S857" s="143"/>
      <c r="T857" s="146"/>
      <c r="U857" s="155" t="str">
        <f t="shared" si="52"/>
        <v>-</v>
      </c>
      <c r="V857" s="143"/>
      <c r="W857" s="146"/>
      <c r="X857" s="155" t="str">
        <f t="shared" si="53"/>
        <v>_</v>
      </c>
      <c r="Y857" s="155" t="str">
        <f t="shared" si="54"/>
        <v>- _</v>
      </c>
      <c r="Z857" s="146" t="str">
        <f t="shared" si="55"/>
        <v xml:space="preserve">   </v>
      </c>
      <c r="AA857" s="146" t="str">
        <f>IFERROR(VLOOKUP(Y857,TD!$K$46:$L$64,2,0)," ")</f>
        <v xml:space="preserve"> </v>
      </c>
      <c r="AB857" s="84"/>
      <c r="AC857" s="147"/>
    </row>
    <row r="858" spans="2:29" ht="15" x14ac:dyDescent="0.2">
      <c r="B858" s="79"/>
      <c r="C858" s="51"/>
      <c r="D858" s="133"/>
      <c r="E858" s="52"/>
      <c r="F858" s="133"/>
      <c r="G858" s="133"/>
      <c r="H858" s="53"/>
      <c r="I858" s="141"/>
      <c r="J858" s="134"/>
      <c r="K858" s="54"/>
      <c r="L858" s="55"/>
      <c r="M858" s="133"/>
      <c r="N858" s="55"/>
      <c r="O858" s="52"/>
      <c r="P858" s="135" t="str">
        <f>IFERROR(VLOOKUP(C858,TD!$B$32:$F$36,2,0)," ")</f>
        <v xml:space="preserve"> </v>
      </c>
      <c r="Q858" s="135" t="str">
        <f>IFERROR(VLOOKUP(C858,TD!$B$32:$F$36,3,0)," ")</f>
        <v xml:space="preserve"> </v>
      </c>
      <c r="R858" s="135" t="str">
        <f>IFERROR(VLOOKUP(C858,TD!$B$32:$F$36,4,0)," ")</f>
        <v xml:space="preserve"> </v>
      </c>
      <c r="S858" s="52"/>
      <c r="T858" s="135"/>
      <c r="U858" s="137" t="str">
        <f t="shared" si="52"/>
        <v>-</v>
      </c>
      <c r="V858" s="52"/>
      <c r="W858" s="135"/>
      <c r="X858" s="137" t="str">
        <f t="shared" si="53"/>
        <v>_</v>
      </c>
      <c r="Y858" s="137" t="str">
        <f t="shared" si="54"/>
        <v>- _</v>
      </c>
      <c r="Z858" s="135" t="str">
        <f t="shared" si="55"/>
        <v xml:space="preserve">   </v>
      </c>
      <c r="AA858" s="135" t="str">
        <f>IFERROR(VLOOKUP(Y858,TD!$K$46:$L$64,2,0)," ")</f>
        <v xml:space="preserve"> </v>
      </c>
      <c r="AB858" s="55"/>
      <c r="AC858" s="136"/>
    </row>
    <row r="859" spans="2:29" ht="15" x14ac:dyDescent="0.2">
      <c r="B859" s="79"/>
      <c r="C859" s="51"/>
      <c r="D859" s="133"/>
      <c r="E859" s="52"/>
      <c r="F859" s="133"/>
      <c r="G859" s="133"/>
      <c r="H859" s="53"/>
      <c r="I859" s="141"/>
      <c r="J859" s="134"/>
      <c r="K859" s="54"/>
      <c r="L859" s="55"/>
      <c r="M859" s="133"/>
      <c r="N859" s="55"/>
      <c r="O859" s="52"/>
      <c r="P859" s="135" t="str">
        <f>IFERROR(VLOOKUP(C859,TD!$B$32:$F$36,2,0)," ")</f>
        <v xml:space="preserve"> </v>
      </c>
      <c r="Q859" s="135" t="str">
        <f>IFERROR(VLOOKUP(C859,TD!$B$32:$F$36,3,0)," ")</f>
        <v xml:space="preserve"> </v>
      </c>
      <c r="R859" s="135" t="str">
        <f>IFERROR(VLOOKUP(C859,TD!$B$32:$F$36,4,0)," ")</f>
        <v xml:space="preserve"> </v>
      </c>
      <c r="S859" s="52"/>
      <c r="T859" s="135"/>
      <c r="U859" s="137" t="str">
        <f t="shared" si="52"/>
        <v>-</v>
      </c>
      <c r="V859" s="52"/>
      <c r="W859" s="135"/>
      <c r="X859" s="137" t="str">
        <f t="shared" si="53"/>
        <v>_</v>
      </c>
      <c r="Y859" s="137" t="str">
        <f t="shared" si="54"/>
        <v>- _</v>
      </c>
      <c r="Z859" s="135" t="str">
        <f t="shared" si="55"/>
        <v xml:space="preserve">   </v>
      </c>
      <c r="AA859" s="135" t="str">
        <f>IFERROR(VLOOKUP(Y859,TD!$K$46:$L$64,2,0)," ")</f>
        <v xml:space="preserve"> </v>
      </c>
      <c r="AB859" s="55"/>
      <c r="AC859" s="136"/>
    </row>
    <row r="860" spans="2:29" ht="15" x14ac:dyDescent="0.2">
      <c r="B860" s="79"/>
      <c r="C860" s="51"/>
      <c r="D860" s="133"/>
      <c r="E860" s="52"/>
      <c r="F860" s="133"/>
      <c r="G860" s="133"/>
      <c r="H860" s="53"/>
      <c r="I860" s="141"/>
      <c r="J860" s="134"/>
      <c r="K860" s="54"/>
      <c r="L860" s="55"/>
      <c r="M860" s="133"/>
      <c r="N860" s="55"/>
      <c r="O860" s="52"/>
      <c r="P860" s="135" t="str">
        <f>IFERROR(VLOOKUP(C860,TD!$B$32:$F$36,2,0)," ")</f>
        <v xml:space="preserve"> </v>
      </c>
      <c r="Q860" s="135" t="str">
        <f>IFERROR(VLOOKUP(C860,TD!$B$32:$F$36,3,0)," ")</f>
        <v xml:space="preserve"> </v>
      </c>
      <c r="R860" s="135" t="str">
        <f>IFERROR(VLOOKUP(C860,TD!$B$32:$F$36,4,0)," ")</f>
        <v xml:space="preserve"> </v>
      </c>
      <c r="S860" s="52"/>
      <c r="T860" s="135"/>
      <c r="U860" s="137" t="str">
        <f t="shared" si="52"/>
        <v>-</v>
      </c>
      <c r="V860" s="52"/>
      <c r="W860" s="135"/>
      <c r="X860" s="137" t="str">
        <f t="shared" si="53"/>
        <v>_</v>
      </c>
      <c r="Y860" s="137" t="str">
        <f t="shared" si="54"/>
        <v>- _</v>
      </c>
      <c r="Z860" s="135" t="str">
        <f t="shared" si="55"/>
        <v xml:space="preserve">   </v>
      </c>
      <c r="AA860" s="135" t="str">
        <f>IFERROR(VLOOKUP(Y860,TD!$K$46:$L$64,2,0)," ")</f>
        <v xml:space="preserve"> </v>
      </c>
      <c r="AB860" s="55"/>
      <c r="AC860" s="136"/>
    </row>
    <row r="861" spans="2:29" ht="15" x14ac:dyDescent="0.2">
      <c r="B861" s="79"/>
      <c r="C861" s="51"/>
      <c r="D861" s="133"/>
      <c r="E861" s="52"/>
      <c r="F861" s="133"/>
      <c r="G861" s="133"/>
      <c r="H861" s="53"/>
      <c r="I861" s="141"/>
      <c r="J861" s="134"/>
      <c r="K861" s="54"/>
      <c r="L861" s="55"/>
      <c r="M861" s="133"/>
      <c r="N861" s="55"/>
      <c r="O861" s="52"/>
      <c r="P861" s="135" t="str">
        <f>IFERROR(VLOOKUP(C861,TD!$B$32:$F$36,2,0)," ")</f>
        <v xml:space="preserve"> </v>
      </c>
      <c r="Q861" s="135" t="str">
        <f>IFERROR(VLOOKUP(C861,TD!$B$32:$F$36,3,0)," ")</f>
        <v xml:space="preserve"> </v>
      </c>
      <c r="R861" s="135" t="str">
        <f>IFERROR(VLOOKUP(C861,TD!$B$32:$F$36,4,0)," ")</f>
        <v xml:space="preserve"> </v>
      </c>
      <c r="S861" s="52"/>
      <c r="T861" s="135"/>
      <c r="U861" s="137" t="str">
        <f t="shared" si="52"/>
        <v>-</v>
      </c>
      <c r="V861" s="52"/>
      <c r="W861" s="135"/>
      <c r="X861" s="137" t="str">
        <f t="shared" si="53"/>
        <v>_</v>
      </c>
      <c r="Y861" s="137" t="str">
        <f t="shared" si="54"/>
        <v>- _</v>
      </c>
      <c r="Z861" s="135" t="str">
        <f t="shared" si="55"/>
        <v xml:space="preserve">   </v>
      </c>
      <c r="AA861" s="135" t="str">
        <f>IFERROR(VLOOKUP(Y861,TD!$K$46:$L$64,2,0)," ")</f>
        <v xml:space="preserve"> </v>
      </c>
      <c r="AB861" s="55"/>
      <c r="AC861" s="136"/>
    </row>
    <row r="867" spans="6:27" x14ac:dyDescent="0.2">
      <c r="AA867" s="148"/>
    </row>
    <row r="868" spans="6:27" x14ac:dyDescent="0.2">
      <c r="AA868" s="148"/>
    </row>
    <row r="869" spans="6:27" x14ac:dyDescent="0.2">
      <c r="AA869" s="148"/>
    </row>
    <row r="872" spans="6:27" ht="15" x14ac:dyDescent="0.2">
      <c r="F872" s="86"/>
      <c r="G872" s="86"/>
    </row>
    <row r="873" spans="6:27" ht="15" x14ac:dyDescent="0.2">
      <c r="F873" s="86"/>
      <c r="G873" s="86"/>
    </row>
  </sheetData>
  <mergeCells count="7">
    <mergeCell ref="M6:O6"/>
    <mergeCell ref="B2:C2"/>
    <mergeCell ref="E3:L3"/>
    <mergeCell ref="E4:L4"/>
    <mergeCell ref="E5:L5"/>
    <mergeCell ref="M4:O4"/>
    <mergeCell ref="M5:O5"/>
  </mergeCells>
  <conditionalFormatting sqref="B1:B1048576">
    <cfRule type="duplicateValues" dxfId="40" priority="3955"/>
    <cfRule type="duplicateValues" dxfId="39" priority="5"/>
    <cfRule type="duplicateValues" dxfId="38" priority="3956"/>
  </conditionalFormatting>
  <conditionalFormatting sqref="B5:B65420">
    <cfRule type="duplicateValues" dxfId="37" priority="11705" stopIfTrue="1"/>
    <cfRule type="duplicateValues" dxfId="36" priority="11704"/>
    <cfRule type="duplicateValues" dxfId="35" priority="11703"/>
    <cfRule type="duplicateValues" dxfId="34" priority="11702"/>
  </conditionalFormatting>
  <conditionalFormatting sqref="B10:B65420">
    <cfRule type="duplicateValues" dxfId="33" priority="11717" stopIfTrue="1"/>
    <cfRule type="duplicateValues" dxfId="32" priority="11728" stopIfTrue="1"/>
    <cfRule type="duplicateValues" dxfId="31" priority="11733"/>
    <cfRule type="duplicateValues" dxfId="30" priority="11732"/>
    <cfRule type="duplicateValues" dxfId="29" priority="11731"/>
    <cfRule type="duplicateValues" dxfId="28" priority="11730"/>
    <cfRule type="expression" dxfId="27" priority="11710" stopIfTrue="1">
      <formula>AND(COUNTIF(#REF!, B10)+COUNTIF($B$2:$B$10, B10)+COUNTIF($B$11:$B$861, B10)&gt;1,NOT(ISBLANK(B10)))</formula>
    </cfRule>
    <cfRule type="expression" dxfId="26" priority="11711" stopIfTrue="1">
      <formula>AND(COUNTIF($B$2:$B$10, B10)+COUNTIF($B$11:$B$861, B10)&gt;1,NOT(ISBLANK(B10)))</formula>
    </cfRule>
    <cfRule type="expression" dxfId="25" priority="11712" stopIfTrue="1">
      <formula>AND(COUNTIF(#REF!, B10)+COUNTIF($B$10:$B$10, B10)&gt;1,NOT(ISBLANK(B10)))</formula>
    </cfRule>
    <cfRule type="duplicateValues" dxfId="24" priority="11713" stopIfTrue="1"/>
    <cfRule type="duplicateValues" dxfId="23" priority="11714" stopIfTrue="1"/>
    <cfRule type="duplicateValues" dxfId="22" priority="11715" stopIfTrue="1"/>
    <cfRule type="duplicateValues" dxfId="21" priority="11716" stopIfTrue="1"/>
    <cfRule type="duplicateValues" dxfId="20" priority="11729" stopIfTrue="1"/>
    <cfRule type="duplicateValues" dxfId="19" priority="11718"/>
    <cfRule type="duplicateValues" dxfId="18" priority="11719"/>
    <cfRule type="duplicateValues" dxfId="17" priority="11720" stopIfTrue="1"/>
    <cfRule type="duplicateValues" dxfId="16" priority="11721" stopIfTrue="1"/>
    <cfRule type="duplicateValues" dxfId="15" priority="11722" stopIfTrue="1"/>
    <cfRule type="duplicateValues" dxfId="14" priority="11723" stopIfTrue="1"/>
    <cfRule type="duplicateValues" dxfId="13" priority="11724" stopIfTrue="1"/>
    <cfRule type="duplicateValues" dxfId="12" priority="11725" stopIfTrue="1"/>
    <cfRule type="duplicateValues" dxfId="11" priority="11726" stopIfTrue="1"/>
    <cfRule type="duplicateValues" dxfId="10" priority="11727" stopIfTrue="1"/>
  </conditionalFormatting>
  <conditionalFormatting sqref="B11:B861">
    <cfRule type="duplicateValues" dxfId="9" priority="11761"/>
    <cfRule type="duplicateValues" dxfId="8" priority="11758"/>
    <cfRule type="duplicateValues" dxfId="7" priority="11759"/>
    <cfRule type="duplicateValues" dxfId="6" priority="11760"/>
  </conditionalFormatting>
  <conditionalFormatting sqref="E3:E5">
    <cfRule type="duplicateValues" dxfId="5" priority="149" stopIfTrue="1"/>
    <cfRule type="duplicateValues" dxfId="4" priority="150" stopIfTrue="1"/>
    <cfRule type="duplicateValues" dxfId="3" priority="151"/>
    <cfRule type="duplicateValues" dxfId="2" priority="152"/>
    <cfRule type="duplicateValues" dxfId="1" priority="153"/>
  </conditionalFormatting>
  <conditionalFormatting sqref="E3:E8 B5:B65420">
    <cfRule type="expression" dxfId="0" priority="3614" stopIfTrue="1">
      <formula>AND(COUNTIF($E$3:$E$8, B3)+COUNTIF(#REF!, B3)&gt;1,NOT(ISBLANK(B3)))</formula>
    </cfRule>
  </conditionalFormatting>
  <pageMargins left="0.7" right="0.7" top="0.75" bottom="0.75" header="0.3" footer="0.3"/>
  <pageSetup paperSize="9" scale="12" orientation="portrait" horizontalDpi="4294967294" verticalDpi="4294967294" r:id="rId1"/>
  <customProperties>
    <customPr name="EpmWorksheetKeyString_GUID" r:id="rId2"/>
  </customProperties>
  <ignoredErrors>
    <ignoredError sqref="P4:P6" unlockedFormula="1"/>
  </ignoredErrors>
  <drawing r:id="rId3"/>
  <legacyDrawing r:id="rId4"/>
  <tableParts count="1">
    <tablePart r:id="rId5"/>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TD!$J$3:$J$23</xm:f>
          </x14:formula1>
          <xm:sqref>O462:O861 O11:O454</xm:sqref>
        </x14:dataValidation>
        <x14:dataValidation type="list" allowBlank="1" showInputMessage="1" showErrorMessage="1" xr:uid="{00000000-0002-0000-0100-000001000000}">
          <x14:formula1>
            <xm:f>TD!$F$2:$F$26</xm:f>
          </x14:formula1>
          <xm:sqref>AB461:AB861 AB11:AB231 AB232:AB454</xm:sqref>
        </x14:dataValidation>
        <x14:dataValidation type="list" allowBlank="1" showInputMessage="1" showErrorMessage="1" xr:uid="{00000000-0002-0000-0100-000007000000}">
          <x14:formula1>
            <xm:f>TD!$Q$2:$Q$5</xm:f>
          </x14:formula1>
          <xm:sqref>N862:N1048576 M11:M861</xm:sqref>
        </x14:dataValidation>
        <x14:dataValidation type="list" allowBlank="1" showInputMessage="1" showErrorMessage="1" xr:uid="{00000000-0002-0000-0100-000002000000}">
          <x14:formula1>
            <xm:f>TD!$D$2:$D$29</xm:f>
          </x14:formula1>
          <xm:sqref>G11:G861</xm:sqref>
        </x14:dataValidation>
        <x14:dataValidation type="list" allowBlank="1" showInputMessage="1" showErrorMessage="1" xr:uid="{00000000-0002-0000-0100-000003000000}">
          <x14:formula1>
            <xm:f>TD!$J$33:$J$43</xm:f>
          </x14:formula1>
          <xm:sqref>S11:S861</xm:sqref>
        </x14:dataValidation>
        <x14:dataValidation type="list" allowBlank="1" showInputMessage="1" showErrorMessage="1" xr:uid="{00000000-0002-0000-0100-000004000000}">
          <x14:formula1>
            <xm:f>TD!$X$33:$X$34</xm:f>
          </x14:formula1>
          <xm:sqref>AC11:AC861</xm:sqref>
        </x14:dataValidation>
        <x14:dataValidation type="list" allowBlank="1" showInputMessage="1" showErrorMessage="1" xr:uid="{00000000-0002-0000-0100-000005000000}">
          <x14:formula1>
            <xm:f>TD!$B$2:$B$11</xm:f>
          </x14:formula1>
          <xm:sqref>N11:N861</xm:sqref>
        </x14:dataValidation>
        <x14:dataValidation type="list" allowBlank="1" showInputMessage="1" showErrorMessage="1" xr:uid="{00000000-0002-0000-0100-000006000000}">
          <x14:formula1>
            <xm:f>TD!$L$2:$L$5</xm:f>
          </x14:formula1>
          <xm:sqref>C11:C1048576</xm:sqref>
        </x14:dataValidation>
        <x14:dataValidation type="list" allowBlank="1" showInputMessage="1" showErrorMessage="1" xr:uid="{00000000-0002-0000-0100-000008000000}">
          <x14:formula1>
            <xm:f>TD!$O$2:$O$15</xm:f>
          </x14:formula1>
          <xm:sqref>D11:D1048576</xm:sqref>
        </x14:dataValidation>
        <x14:dataValidation type="list" allowBlank="1" showInputMessage="1" showErrorMessage="1" xr:uid="{00000000-0002-0000-0100-000009000000}">
          <x14:formula1>
            <xm:f>TD!$N$33:$N$45</xm:f>
          </x14:formula1>
          <xm:sqref>V11:V861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M39"/>
  <sheetViews>
    <sheetView topLeftCell="B1" zoomScale="70" zoomScaleNormal="70" workbookViewId="0">
      <selection activeCell="J15" sqref="J15"/>
    </sheetView>
  </sheetViews>
  <sheetFormatPr baseColWidth="10" defaultColWidth="17.1640625" defaultRowHeight="15" x14ac:dyDescent="0.2"/>
  <cols>
    <col min="1" max="1" width="5.5" style="86" customWidth="1"/>
    <col min="2" max="3" width="17.1640625" style="86"/>
    <col min="4" max="4" width="20.5" style="86" customWidth="1"/>
    <col min="5" max="5" width="29.5" style="86" customWidth="1"/>
    <col min="6" max="6" width="20.5" style="87" customWidth="1"/>
    <col min="7" max="7" width="6.5" style="86" customWidth="1"/>
    <col min="8" max="9" width="24.5" style="86" customWidth="1"/>
    <col min="10" max="10" width="19.1640625" style="86" customWidth="1"/>
    <col min="11" max="11" width="28.83203125" style="87" bestFit="1" customWidth="1"/>
    <col min="12" max="12" width="21.5" style="86" customWidth="1"/>
    <col min="13" max="16384" width="17.1640625" style="86"/>
  </cols>
  <sheetData>
    <row r="2" spans="2:13" ht="16" x14ac:dyDescent="0.2">
      <c r="B2" s="85" t="s">
        <v>445</v>
      </c>
      <c r="C2" s="85"/>
      <c r="H2" s="85" t="s">
        <v>452</v>
      </c>
    </row>
    <row r="3" spans="2:13" ht="16" x14ac:dyDescent="0.2">
      <c r="B3" s="85" t="s">
        <v>446</v>
      </c>
      <c r="H3" s="85" t="s">
        <v>446</v>
      </c>
    </row>
    <row r="4" spans="2:13" ht="16" x14ac:dyDescent="0.2">
      <c r="B4" s="85" t="s">
        <v>208</v>
      </c>
      <c r="C4" s="85"/>
      <c r="H4" s="85" t="s">
        <v>208</v>
      </c>
      <c r="I4" s="85"/>
    </row>
    <row r="5" spans="2:13" s="25" customFormat="1" ht="34" x14ac:dyDescent="0.2">
      <c r="B5" s="57" t="s">
        <v>52</v>
      </c>
      <c r="C5" s="57" t="s">
        <v>0</v>
      </c>
      <c r="D5" s="66" t="s">
        <v>2</v>
      </c>
      <c r="E5" s="57" t="s">
        <v>231</v>
      </c>
      <c r="F5" s="94" t="s">
        <v>444</v>
      </c>
      <c r="G5" s="24"/>
      <c r="H5" s="57" t="s">
        <v>52</v>
      </c>
      <c r="I5" s="57" t="s">
        <v>0</v>
      </c>
      <c r="J5" s="66" t="s">
        <v>2</v>
      </c>
      <c r="K5" s="57" t="s">
        <v>231</v>
      </c>
      <c r="L5" s="94" t="s">
        <v>444</v>
      </c>
      <c r="M5" s="94" t="s">
        <v>447</v>
      </c>
    </row>
    <row r="6" spans="2:13" x14ac:dyDescent="0.2">
      <c r="B6" s="89" t="s">
        <v>208</v>
      </c>
      <c r="C6" s="89" t="s">
        <v>45</v>
      </c>
      <c r="D6" s="89" t="s">
        <v>219</v>
      </c>
      <c r="E6" s="89" t="s">
        <v>266</v>
      </c>
      <c r="F6" s="90">
        <v>260870960</v>
      </c>
      <c r="H6" s="89" t="s">
        <v>208</v>
      </c>
      <c r="I6" s="89" t="s">
        <v>45</v>
      </c>
      <c r="J6" s="89" t="s">
        <v>219</v>
      </c>
      <c r="K6" s="89" t="s">
        <v>266</v>
      </c>
      <c r="L6" s="90">
        <v>260870960</v>
      </c>
      <c r="M6" s="92">
        <f t="shared" ref="M6:M19" si="0">+F6-L6</f>
        <v>0</v>
      </c>
    </row>
    <row r="7" spans="2:13" x14ac:dyDescent="0.2">
      <c r="B7" s="89" t="s">
        <v>208</v>
      </c>
      <c r="C7" s="89" t="s">
        <v>161</v>
      </c>
      <c r="D7" s="89" t="s">
        <v>220</v>
      </c>
      <c r="E7" s="89" t="s">
        <v>273</v>
      </c>
      <c r="F7" s="90">
        <v>260870960</v>
      </c>
      <c r="H7" s="89" t="s">
        <v>208</v>
      </c>
      <c r="I7" s="89" t="s">
        <v>161</v>
      </c>
      <c r="J7" s="89" t="s">
        <v>220</v>
      </c>
      <c r="K7" s="89" t="s">
        <v>273</v>
      </c>
      <c r="L7" s="90">
        <v>260870960</v>
      </c>
      <c r="M7" s="92">
        <f t="shared" si="0"/>
        <v>0</v>
      </c>
    </row>
    <row r="8" spans="2:13" x14ac:dyDescent="0.2">
      <c r="B8" s="89" t="s">
        <v>208</v>
      </c>
      <c r="C8" s="89" t="s">
        <v>162</v>
      </c>
      <c r="D8" s="89" t="s">
        <v>214</v>
      </c>
      <c r="E8" s="89" t="s">
        <v>269</v>
      </c>
      <c r="F8" s="90">
        <v>481960117</v>
      </c>
      <c r="H8" s="89" t="s">
        <v>208</v>
      </c>
      <c r="I8" s="89" t="s">
        <v>162</v>
      </c>
      <c r="J8" s="89" t="s">
        <v>214</v>
      </c>
      <c r="K8" s="89" t="s">
        <v>269</v>
      </c>
      <c r="L8" s="90">
        <v>481960117</v>
      </c>
      <c r="M8" s="92">
        <f t="shared" si="0"/>
        <v>0</v>
      </c>
    </row>
    <row r="9" spans="2:13" x14ac:dyDescent="0.2">
      <c r="B9" s="89" t="s">
        <v>208</v>
      </c>
      <c r="C9" s="89" t="s">
        <v>162</v>
      </c>
      <c r="D9" s="89" t="s">
        <v>215</v>
      </c>
      <c r="E9" s="89" t="s">
        <v>269</v>
      </c>
      <c r="F9" s="90">
        <v>926338572</v>
      </c>
      <c r="H9" s="89" t="s">
        <v>208</v>
      </c>
      <c r="I9" s="89" t="s">
        <v>162</v>
      </c>
      <c r="J9" s="89" t="s">
        <v>215</v>
      </c>
      <c r="K9" s="89" t="s">
        <v>269</v>
      </c>
      <c r="L9" s="90">
        <v>926338572</v>
      </c>
      <c r="M9" s="92">
        <f t="shared" si="0"/>
        <v>0</v>
      </c>
    </row>
    <row r="10" spans="2:13" x14ac:dyDescent="0.2">
      <c r="B10" s="89" t="s">
        <v>208</v>
      </c>
      <c r="C10" s="89" t="s">
        <v>162</v>
      </c>
      <c r="D10" s="89" t="s">
        <v>216</v>
      </c>
      <c r="E10" s="89" t="s">
        <v>269</v>
      </c>
      <c r="F10" s="90">
        <v>475003732</v>
      </c>
      <c r="H10" s="89" t="s">
        <v>208</v>
      </c>
      <c r="I10" s="89" t="s">
        <v>162</v>
      </c>
      <c r="J10" s="89" t="s">
        <v>216</v>
      </c>
      <c r="K10" s="89" t="s">
        <v>269</v>
      </c>
      <c r="L10" s="90">
        <v>475003732</v>
      </c>
      <c r="M10" s="92">
        <f t="shared" si="0"/>
        <v>0</v>
      </c>
    </row>
    <row r="11" spans="2:13" x14ac:dyDescent="0.2">
      <c r="B11" s="89" t="s">
        <v>208</v>
      </c>
      <c r="C11" s="89" t="s">
        <v>162</v>
      </c>
      <c r="D11" s="89" t="s">
        <v>217</v>
      </c>
      <c r="E11" s="89" t="s">
        <v>269</v>
      </c>
      <c r="F11" s="90">
        <v>175876971</v>
      </c>
      <c r="H11" s="89" t="s">
        <v>208</v>
      </c>
      <c r="I11" s="89" t="s">
        <v>162</v>
      </c>
      <c r="J11" s="89" t="s">
        <v>217</v>
      </c>
      <c r="K11" s="89" t="s">
        <v>269</v>
      </c>
      <c r="L11" s="90">
        <v>175876971</v>
      </c>
      <c r="M11" s="92">
        <f t="shared" si="0"/>
        <v>0</v>
      </c>
    </row>
    <row r="12" spans="2:13" x14ac:dyDescent="0.2">
      <c r="B12" s="89" t="s">
        <v>208</v>
      </c>
      <c r="C12" s="89" t="s">
        <v>36</v>
      </c>
      <c r="D12" s="89" t="s">
        <v>211</v>
      </c>
      <c r="E12" s="89" t="s">
        <v>271</v>
      </c>
      <c r="F12" s="90">
        <v>336851064</v>
      </c>
      <c r="H12" s="89" t="s">
        <v>208</v>
      </c>
      <c r="I12" s="89" t="s">
        <v>36</v>
      </c>
      <c r="J12" s="89" t="s">
        <v>211</v>
      </c>
      <c r="K12" s="89" t="s">
        <v>271</v>
      </c>
      <c r="L12" s="90">
        <v>336851064</v>
      </c>
      <c r="M12" s="92">
        <f t="shared" si="0"/>
        <v>0</v>
      </c>
    </row>
    <row r="13" spans="2:13" x14ac:dyDescent="0.2">
      <c r="B13" s="89" t="s">
        <v>208</v>
      </c>
      <c r="C13" s="89" t="s">
        <v>36</v>
      </c>
      <c r="D13" s="89" t="s">
        <v>212</v>
      </c>
      <c r="E13" s="89" t="s">
        <v>272</v>
      </c>
      <c r="F13" s="90">
        <v>168425532</v>
      </c>
      <c r="H13" s="89" t="s">
        <v>208</v>
      </c>
      <c r="I13" s="89" t="s">
        <v>36</v>
      </c>
      <c r="J13" s="89" t="s">
        <v>212</v>
      </c>
      <c r="K13" s="89" t="s">
        <v>272</v>
      </c>
      <c r="L13" s="90">
        <v>168425532</v>
      </c>
      <c r="M13" s="92">
        <f t="shared" si="0"/>
        <v>0</v>
      </c>
    </row>
    <row r="14" spans="2:13" x14ac:dyDescent="0.2">
      <c r="B14" s="89" t="s">
        <v>208</v>
      </c>
      <c r="C14" s="89" t="s">
        <v>36</v>
      </c>
      <c r="D14" s="89" t="s">
        <v>213</v>
      </c>
      <c r="E14" s="89" t="s">
        <v>272</v>
      </c>
      <c r="F14" s="90">
        <v>56141844</v>
      </c>
      <c r="H14" s="89" t="s">
        <v>208</v>
      </c>
      <c r="I14" s="89" t="s">
        <v>36</v>
      </c>
      <c r="J14" s="89" t="s">
        <v>213</v>
      </c>
      <c r="K14" s="89" t="s">
        <v>272</v>
      </c>
      <c r="L14" s="90">
        <v>56141844</v>
      </c>
      <c r="M14" s="92">
        <f t="shared" si="0"/>
        <v>0</v>
      </c>
    </row>
    <row r="15" spans="2:13" x14ac:dyDescent="0.2">
      <c r="B15" s="89" t="s">
        <v>208</v>
      </c>
      <c r="C15" s="89" t="s">
        <v>46</v>
      </c>
      <c r="D15" s="89" t="s">
        <v>219</v>
      </c>
      <c r="E15" s="89" t="s">
        <v>266</v>
      </c>
      <c r="F15" s="90">
        <v>206558000</v>
      </c>
      <c r="H15" s="89" t="s">
        <v>208</v>
      </c>
      <c r="I15" s="89" t="s">
        <v>46</v>
      </c>
      <c r="J15" s="89" t="s">
        <v>219</v>
      </c>
      <c r="K15" s="89" t="s">
        <v>266</v>
      </c>
      <c r="L15" s="90">
        <v>206558000</v>
      </c>
      <c r="M15" s="92">
        <f t="shared" si="0"/>
        <v>0</v>
      </c>
    </row>
    <row r="16" spans="2:13" x14ac:dyDescent="0.2">
      <c r="B16" s="89" t="s">
        <v>208</v>
      </c>
      <c r="C16" s="89" t="s">
        <v>163</v>
      </c>
      <c r="D16" s="89" t="s">
        <v>219</v>
      </c>
      <c r="E16" s="89" t="s">
        <v>266</v>
      </c>
      <c r="F16" s="90">
        <v>171068294</v>
      </c>
      <c r="H16" s="89" t="s">
        <v>208</v>
      </c>
      <c r="I16" s="89" t="s">
        <v>163</v>
      </c>
      <c r="J16" s="89" t="s">
        <v>219</v>
      </c>
      <c r="K16" s="89" t="s">
        <v>266</v>
      </c>
      <c r="L16" s="90">
        <v>171068294</v>
      </c>
      <c r="M16" s="92">
        <f t="shared" si="0"/>
        <v>0</v>
      </c>
    </row>
    <row r="17" spans="2:13" x14ac:dyDescent="0.2">
      <c r="B17" s="89" t="s">
        <v>208</v>
      </c>
      <c r="C17" s="89" t="s">
        <v>164</v>
      </c>
      <c r="D17" s="89" t="s">
        <v>219</v>
      </c>
      <c r="E17" s="89" t="s">
        <v>266</v>
      </c>
      <c r="F17" s="90">
        <v>229431788</v>
      </c>
      <c r="H17" s="89" t="s">
        <v>208</v>
      </c>
      <c r="I17" s="89" t="s">
        <v>164</v>
      </c>
      <c r="J17" s="89" t="s">
        <v>219</v>
      </c>
      <c r="K17" s="89" t="s">
        <v>266</v>
      </c>
      <c r="L17" s="90">
        <v>229431788</v>
      </c>
      <c r="M17" s="92">
        <f t="shared" si="0"/>
        <v>0</v>
      </c>
    </row>
    <row r="18" spans="2:13" x14ac:dyDescent="0.2">
      <c r="B18" s="89" t="s">
        <v>208</v>
      </c>
      <c r="C18" s="89" t="s">
        <v>166</v>
      </c>
      <c r="D18" s="89" t="s">
        <v>218</v>
      </c>
      <c r="E18" s="89" t="s">
        <v>266</v>
      </c>
      <c r="F18" s="90">
        <v>1239712750</v>
      </c>
      <c r="H18" s="89" t="s">
        <v>208</v>
      </c>
      <c r="I18" s="89" t="s">
        <v>166</v>
      </c>
      <c r="J18" s="89" t="s">
        <v>218</v>
      </c>
      <c r="K18" s="89" t="s">
        <v>266</v>
      </c>
      <c r="L18" s="90">
        <v>1239712750</v>
      </c>
      <c r="M18" s="92">
        <f t="shared" si="0"/>
        <v>0</v>
      </c>
    </row>
    <row r="19" spans="2:13" x14ac:dyDescent="0.2">
      <c r="B19" s="89" t="s">
        <v>208</v>
      </c>
      <c r="C19" s="89" t="s">
        <v>166</v>
      </c>
      <c r="D19" s="89" t="s">
        <v>219</v>
      </c>
      <c r="E19" s="89" t="s">
        <v>266</v>
      </c>
      <c r="F19" s="90">
        <v>248759474</v>
      </c>
      <c r="H19" s="89" t="s">
        <v>208</v>
      </c>
      <c r="I19" s="89" t="s">
        <v>166</v>
      </c>
      <c r="J19" s="89" t="s">
        <v>219</v>
      </c>
      <c r="K19" s="89" t="s">
        <v>266</v>
      </c>
      <c r="L19" s="90">
        <v>248759474</v>
      </c>
      <c r="M19" s="92">
        <f t="shared" si="0"/>
        <v>0</v>
      </c>
    </row>
    <row r="20" spans="2:13" ht="16" x14ac:dyDescent="0.2">
      <c r="B20" s="85" t="s">
        <v>27</v>
      </c>
      <c r="C20" s="85"/>
      <c r="D20" s="85"/>
      <c r="E20" s="85"/>
      <c r="F20" s="91">
        <f>SUM(F6:F19)</f>
        <v>5237870058</v>
      </c>
      <c r="H20" s="85" t="s">
        <v>27</v>
      </c>
      <c r="K20" s="86"/>
      <c r="L20" s="93">
        <f>SUM(L6:L19)</f>
        <v>5237870058</v>
      </c>
      <c r="M20" s="87">
        <f>SUM(M6:M19)</f>
        <v>0</v>
      </c>
    </row>
    <row r="21" spans="2:13" x14ac:dyDescent="0.2">
      <c r="K21" s="86"/>
      <c r="L21" s="87"/>
    </row>
    <row r="22" spans="2:13" ht="16" x14ac:dyDescent="0.2">
      <c r="B22" s="85" t="s">
        <v>445</v>
      </c>
      <c r="H22" s="85" t="s">
        <v>452</v>
      </c>
      <c r="K22" s="86"/>
      <c r="L22" s="87"/>
    </row>
    <row r="23" spans="2:13" ht="16" x14ac:dyDescent="0.2">
      <c r="B23" s="85" t="s">
        <v>446</v>
      </c>
      <c r="H23" s="85" t="s">
        <v>446</v>
      </c>
      <c r="K23" s="86"/>
      <c r="L23" s="87"/>
    </row>
    <row r="24" spans="2:13" ht="16" x14ac:dyDescent="0.2">
      <c r="B24" s="85" t="s">
        <v>209</v>
      </c>
      <c r="H24" s="85" t="s">
        <v>209</v>
      </c>
      <c r="K24" s="86"/>
      <c r="L24" s="87"/>
    </row>
    <row r="25" spans="2:13" s="25" customFormat="1" ht="34" x14ac:dyDescent="0.2">
      <c r="B25" s="57" t="s">
        <v>52</v>
      </c>
      <c r="C25" s="57" t="s">
        <v>0</v>
      </c>
      <c r="D25" s="66" t="s">
        <v>2</v>
      </c>
      <c r="E25" s="57" t="s">
        <v>231</v>
      </c>
      <c r="F25" s="94" t="s">
        <v>444</v>
      </c>
      <c r="H25" s="57" t="s">
        <v>52</v>
      </c>
      <c r="I25" s="57" t="s">
        <v>0</v>
      </c>
      <c r="J25" s="57" t="s">
        <v>2</v>
      </c>
      <c r="K25" s="57" t="s">
        <v>231</v>
      </c>
      <c r="L25" s="94" t="s">
        <v>444</v>
      </c>
      <c r="M25" s="94" t="s">
        <v>447</v>
      </c>
    </row>
    <row r="26" spans="2:13" x14ac:dyDescent="0.2">
      <c r="B26" s="89" t="s">
        <v>209</v>
      </c>
      <c r="C26" s="89" t="s">
        <v>166</v>
      </c>
      <c r="D26" s="89" t="s">
        <v>230</v>
      </c>
      <c r="E26" s="89" t="s">
        <v>274</v>
      </c>
      <c r="F26" s="90">
        <v>99912253</v>
      </c>
      <c r="H26" s="89" t="s">
        <v>209</v>
      </c>
      <c r="I26" s="89" t="s">
        <v>166</v>
      </c>
      <c r="J26" s="89" t="s">
        <v>230</v>
      </c>
      <c r="K26" s="89" t="s">
        <v>274</v>
      </c>
      <c r="L26" s="90">
        <v>99912253</v>
      </c>
      <c r="M26" s="92">
        <f t="shared" ref="M26:M37" si="1">+F26-L26</f>
        <v>0</v>
      </c>
    </row>
    <row r="27" spans="2:13" x14ac:dyDescent="0.2">
      <c r="B27" s="89" t="s">
        <v>209</v>
      </c>
      <c r="C27" s="89" t="s">
        <v>166</v>
      </c>
      <c r="D27" s="89" t="s">
        <v>227</v>
      </c>
      <c r="E27" s="89" t="s">
        <v>264</v>
      </c>
      <c r="F27" s="90">
        <v>899210268</v>
      </c>
      <c r="H27" s="89" t="s">
        <v>209</v>
      </c>
      <c r="I27" s="89" t="s">
        <v>166</v>
      </c>
      <c r="J27" s="89" t="s">
        <v>227</v>
      </c>
      <c r="K27" s="89" t="s">
        <v>264</v>
      </c>
      <c r="L27" s="90">
        <v>899210268</v>
      </c>
      <c r="M27" s="92">
        <f t="shared" si="1"/>
        <v>0</v>
      </c>
    </row>
    <row r="28" spans="2:13" x14ac:dyDescent="0.2">
      <c r="B28" s="89" t="s">
        <v>209</v>
      </c>
      <c r="C28" s="89" t="s">
        <v>165</v>
      </c>
      <c r="D28" s="89" t="s">
        <v>229</v>
      </c>
      <c r="E28" s="89" t="s">
        <v>263</v>
      </c>
      <c r="F28" s="90">
        <v>2793994517</v>
      </c>
      <c r="H28" s="89" t="s">
        <v>209</v>
      </c>
      <c r="I28" s="89" t="s">
        <v>165</v>
      </c>
      <c r="J28" s="89" t="s">
        <v>229</v>
      </c>
      <c r="K28" s="89" t="s">
        <v>263</v>
      </c>
      <c r="L28" s="90">
        <v>2793994517</v>
      </c>
      <c r="M28" s="92">
        <f t="shared" si="1"/>
        <v>0</v>
      </c>
    </row>
    <row r="29" spans="2:13" x14ac:dyDescent="0.2">
      <c r="B29" s="89" t="s">
        <v>209</v>
      </c>
      <c r="C29" s="89" t="s">
        <v>167</v>
      </c>
      <c r="D29" s="89" t="s">
        <v>221</v>
      </c>
      <c r="E29" s="89" t="s">
        <v>259</v>
      </c>
      <c r="F29" s="99">
        <v>162500000</v>
      </c>
      <c r="H29" s="89" t="s">
        <v>209</v>
      </c>
      <c r="I29" s="89" t="s">
        <v>167</v>
      </c>
      <c r="J29" s="89" t="s">
        <v>221</v>
      </c>
      <c r="K29" s="89" t="s">
        <v>259</v>
      </c>
      <c r="L29" s="99">
        <v>162500000</v>
      </c>
      <c r="M29" s="92">
        <f t="shared" si="1"/>
        <v>0</v>
      </c>
    </row>
    <row r="30" spans="2:13" x14ac:dyDescent="0.2">
      <c r="B30" s="89" t="s">
        <v>209</v>
      </c>
      <c r="C30" s="89" t="s">
        <v>167</v>
      </c>
      <c r="D30" s="89" t="s">
        <v>221</v>
      </c>
      <c r="E30" s="89" t="s">
        <v>260</v>
      </c>
      <c r="F30" s="99">
        <v>698601047</v>
      </c>
      <c r="H30" s="89" t="s">
        <v>209</v>
      </c>
      <c r="I30" s="89" t="s">
        <v>167</v>
      </c>
      <c r="J30" s="89" t="s">
        <v>221</v>
      </c>
      <c r="K30" s="89" t="s">
        <v>260</v>
      </c>
      <c r="L30" s="99">
        <v>698601047</v>
      </c>
      <c r="M30" s="92">
        <f t="shared" si="1"/>
        <v>0</v>
      </c>
    </row>
    <row r="31" spans="2:13" x14ac:dyDescent="0.2">
      <c r="B31" s="89" t="s">
        <v>209</v>
      </c>
      <c r="C31" s="89" t="s">
        <v>167</v>
      </c>
      <c r="D31" s="89" t="s">
        <v>221</v>
      </c>
      <c r="E31" s="89" t="s">
        <v>262</v>
      </c>
      <c r="F31" s="99">
        <v>387093222</v>
      </c>
      <c r="H31" s="89" t="s">
        <v>209</v>
      </c>
      <c r="I31" s="89" t="s">
        <v>167</v>
      </c>
      <c r="J31" s="89" t="s">
        <v>221</v>
      </c>
      <c r="K31" s="89" t="s">
        <v>262</v>
      </c>
      <c r="L31" s="99">
        <v>387093222</v>
      </c>
      <c r="M31" s="92">
        <f t="shared" si="1"/>
        <v>0</v>
      </c>
    </row>
    <row r="32" spans="2:13" x14ac:dyDescent="0.2">
      <c r="B32" s="89" t="s">
        <v>209</v>
      </c>
      <c r="C32" s="89" t="s">
        <v>167</v>
      </c>
      <c r="D32" s="89" t="s">
        <v>225</v>
      </c>
      <c r="E32" s="89" t="s">
        <v>261</v>
      </c>
      <c r="F32" s="90">
        <v>639843601</v>
      </c>
      <c r="H32" s="89" t="s">
        <v>209</v>
      </c>
      <c r="I32" s="89" t="s">
        <v>167</v>
      </c>
      <c r="J32" s="89" t="s">
        <v>225</v>
      </c>
      <c r="K32" s="89" t="s">
        <v>261</v>
      </c>
      <c r="L32" s="90">
        <v>639843601</v>
      </c>
      <c r="M32" s="92">
        <f t="shared" si="1"/>
        <v>0</v>
      </c>
    </row>
    <row r="33" spans="2:13" x14ac:dyDescent="0.2">
      <c r="B33" s="89" t="s">
        <v>209</v>
      </c>
      <c r="C33" s="89" t="s">
        <v>167</v>
      </c>
      <c r="D33" s="89" t="s">
        <v>226</v>
      </c>
      <c r="E33" s="89" t="s">
        <v>261</v>
      </c>
      <c r="F33" s="90">
        <v>51767209</v>
      </c>
      <c r="H33" s="89" t="s">
        <v>209</v>
      </c>
      <c r="I33" s="89" t="s">
        <v>167</v>
      </c>
      <c r="J33" s="89" t="s">
        <v>226</v>
      </c>
      <c r="K33" s="89" t="s">
        <v>261</v>
      </c>
      <c r="L33" s="90">
        <v>51767209</v>
      </c>
      <c r="M33" s="92">
        <f t="shared" si="1"/>
        <v>0</v>
      </c>
    </row>
    <row r="34" spans="2:13" x14ac:dyDescent="0.2">
      <c r="B34" s="89" t="s">
        <v>209</v>
      </c>
      <c r="C34" s="89" t="s">
        <v>168</v>
      </c>
      <c r="D34" s="89" t="s">
        <v>224</v>
      </c>
      <c r="E34" s="89" t="s">
        <v>267</v>
      </c>
      <c r="F34" s="90">
        <v>4450000000</v>
      </c>
      <c r="H34" s="89" t="s">
        <v>209</v>
      </c>
      <c r="I34" s="89" t="s">
        <v>168</v>
      </c>
      <c r="J34" s="89" t="s">
        <v>224</v>
      </c>
      <c r="K34" s="89" t="s">
        <v>267</v>
      </c>
      <c r="L34" s="90">
        <v>4450000000</v>
      </c>
      <c r="M34" s="92">
        <f t="shared" si="1"/>
        <v>0</v>
      </c>
    </row>
    <row r="35" spans="2:13" x14ac:dyDescent="0.2">
      <c r="B35" s="89" t="s">
        <v>209</v>
      </c>
      <c r="C35" s="89" t="s">
        <v>168</v>
      </c>
      <c r="D35" s="89" t="s">
        <v>224</v>
      </c>
      <c r="E35" s="89" t="s">
        <v>270</v>
      </c>
      <c r="F35" s="90">
        <v>1071405909</v>
      </c>
      <c r="H35" s="89" t="s">
        <v>209</v>
      </c>
      <c r="I35" s="89" t="s">
        <v>168</v>
      </c>
      <c r="J35" s="89" t="s">
        <v>224</v>
      </c>
      <c r="K35" s="89" t="s">
        <v>270</v>
      </c>
      <c r="L35" s="90">
        <v>1071405909</v>
      </c>
      <c r="M35" s="92">
        <f t="shared" si="1"/>
        <v>0</v>
      </c>
    </row>
    <row r="36" spans="2:13" x14ac:dyDescent="0.2">
      <c r="B36" s="89" t="s">
        <v>209</v>
      </c>
      <c r="C36" s="89" t="s">
        <v>169</v>
      </c>
      <c r="D36" s="89" t="s">
        <v>222</v>
      </c>
      <c r="E36" s="89" t="s">
        <v>258</v>
      </c>
      <c r="F36" s="90">
        <v>1275620000</v>
      </c>
      <c r="H36" s="89" t="s">
        <v>209</v>
      </c>
      <c r="I36" s="89" t="s">
        <v>169</v>
      </c>
      <c r="J36" s="89" t="s">
        <v>222</v>
      </c>
      <c r="K36" s="89" t="s">
        <v>258</v>
      </c>
      <c r="L36" s="90">
        <v>1275620000</v>
      </c>
      <c r="M36" s="92">
        <f t="shared" si="1"/>
        <v>0</v>
      </c>
    </row>
    <row r="37" spans="2:13" x14ac:dyDescent="0.2">
      <c r="B37" s="89" t="s">
        <v>209</v>
      </c>
      <c r="C37" s="89" t="s">
        <v>169</v>
      </c>
      <c r="D37" s="89" t="s">
        <v>222</v>
      </c>
      <c r="E37" s="89" t="s">
        <v>268</v>
      </c>
      <c r="F37" s="90">
        <v>5739596933</v>
      </c>
      <c r="H37" s="89" t="s">
        <v>209</v>
      </c>
      <c r="I37" s="89" t="s">
        <v>169</v>
      </c>
      <c r="J37" s="89" t="s">
        <v>222</v>
      </c>
      <c r="K37" s="89" t="s">
        <v>268</v>
      </c>
      <c r="L37" s="90">
        <v>5739596933</v>
      </c>
      <c r="M37" s="92">
        <f t="shared" si="1"/>
        <v>0</v>
      </c>
    </row>
    <row r="38" spans="2:13" ht="16" x14ac:dyDescent="0.2">
      <c r="B38" s="85" t="s">
        <v>27</v>
      </c>
      <c r="F38" s="91">
        <v>18269544959</v>
      </c>
      <c r="H38" s="85" t="s">
        <v>27</v>
      </c>
      <c r="K38" s="86"/>
      <c r="L38" s="91">
        <v>18269544959</v>
      </c>
      <c r="M38" s="88"/>
    </row>
    <row r="39" spans="2:13" x14ac:dyDescent="0.2">
      <c r="M39" s="8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8" tint="0.39997558519241921"/>
  </sheetPr>
  <dimension ref="B2:K39"/>
  <sheetViews>
    <sheetView showGridLines="0" zoomScale="55" zoomScaleNormal="55" workbookViewId="0">
      <selection activeCell="B4" sqref="B4:G4"/>
    </sheetView>
  </sheetViews>
  <sheetFormatPr baseColWidth="10" defaultColWidth="10.83203125" defaultRowHeight="15" x14ac:dyDescent="0.2"/>
  <cols>
    <col min="1" max="1" width="10.83203125" style="22"/>
    <col min="2" max="2" width="58.1640625" style="25" customWidth="1"/>
    <col min="3" max="3" width="15.83203125" style="23" customWidth="1"/>
    <col min="4" max="4" width="20" style="61" bestFit="1" customWidth="1"/>
    <col min="5" max="5" width="31.5" style="23" customWidth="1"/>
    <col min="6" max="6" width="36.5" style="23" customWidth="1"/>
    <col min="7" max="7" width="53.1640625" style="25" customWidth="1"/>
    <col min="8" max="11" width="10.83203125" style="25"/>
    <col min="12" max="16384" width="10.83203125" style="22"/>
  </cols>
  <sheetData>
    <row r="2" spans="2:7" ht="16" x14ac:dyDescent="0.2">
      <c r="B2" s="57">
        <v>8126</v>
      </c>
    </row>
    <row r="3" spans="2:7" ht="51" x14ac:dyDescent="0.2">
      <c r="B3" s="57" t="s">
        <v>88</v>
      </c>
      <c r="C3" s="57" t="s">
        <v>305</v>
      </c>
      <c r="D3" s="62" t="s">
        <v>306</v>
      </c>
      <c r="E3" s="66" t="s">
        <v>206</v>
      </c>
      <c r="F3" s="57" t="s">
        <v>207</v>
      </c>
      <c r="G3" s="57" t="s">
        <v>307</v>
      </c>
    </row>
    <row r="4" spans="2:7" ht="48" x14ac:dyDescent="0.2">
      <c r="B4" s="58" t="s">
        <v>93</v>
      </c>
      <c r="C4" s="59" t="s">
        <v>308</v>
      </c>
      <c r="D4" s="63">
        <v>336851064</v>
      </c>
      <c r="E4" s="59" t="s">
        <v>309</v>
      </c>
      <c r="F4" s="59" t="s">
        <v>271</v>
      </c>
      <c r="G4" s="58" t="s">
        <v>138</v>
      </c>
    </row>
    <row r="5" spans="2:7" ht="96" x14ac:dyDescent="0.2">
      <c r="B5" s="58" t="s">
        <v>98</v>
      </c>
      <c r="C5" s="59" t="s">
        <v>308</v>
      </c>
      <c r="D5" s="63">
        <v>168425532</v>
      </c>
      <c r="E5" s="59" t="s">
        <v>310</v>
      </c>
      <c r="F5" s="59" t="s">
        <v>272</v>
      </c>
      <c r="G5" s="58" t="s">
        <v>138</v>
      </c>
    </row>
    <row r="6" spans="2:7" ht="32" x14ac:dyDescent="0.2">
      <c r="B6" s="58" t="s">
        <v>103</v>
      </c>
      <c r="C6" s="59" t="s">
        <v>308</v>
      </c>
      <c r="D6" s="63">
        <v>56141844</v>
      </c>
      <c r="E6" s="59" t="s">
        <v>310</v>
      </c>
      <c r="F6" s="59" t="s">
        <v>272</v>
      </c>
      <c r="G6" s="58" t="s">
        <v>138</v>
      </c>
    </row>
    <row r="7" spans="2:7" ht="80" x14ac:dyDescent="0.2">
      <c r="B7" s="58" t="s">
        <v>106</v>
      </c>
      <c r="C7" s="59" t="s">
        <v>311</v>
      </c>
      <c r="D7" s="63">
        <v>481960117</v>
      </c>
      <c r="E7" s="59" t="s">
        <v>312</v>
      </c>
      <c r="F7" s="59" t="s">
        <v>269</v>
      </c>
      <c r="G7" s="58" t="s">
        <v>313</v>
      </c>
    </row>
    <row r="8" spans="2:7" ht="96" x14ac:dyDescent="0.2">
      <c r="B8" s="58" t="s">
        <v>111</v>
      </c>
      <c r="C8" s="59" t="s">
        <v>311</v>
      </c>
      <c r="D8" s="63">
        <v>926338572</v>
      </c>
      <c r="E8" s="59" t="s">
        <v>312</v>
      </c>
      <c r="F8" s="59" t="s">
        <v>269</v>
      </c>
      <c r="G8" s="58" t="s">
        <v>314</v>
      </c>
    </row>
    <row r="9" spans="2:7" ht="32" x14ac:dyDescent="0.2">
      <c r="B9" s="58" t="s">
        <v>116</v>
      </c>
      <c r="C9" s="59" t="s">
        <v>311</v>
      </c>
      <c r="D9" s="63">
        <v>475003732</v>
      </c>
      <c r="E9" s="59" t="s">
        <v>312</v>
      </c>
      <c r="F9" s="59" t="s">
        <v>269</v>
      </c>
      <c r="G9" s="58" t="s">
        <v>138</v>
      </c>
    </row>
    <row r="10" spans="2:7" ht="48" x14ac:dyDescent="0.2">
      <c r="B10" s="58" t="s">
        <v>121</v>
      </c>
      <c r="C10" s="59" t="s">
        <v>311</v>
      </c>
      <c r="D10" s="63">
        <v>175876971</v>
      </c>
      <c r="E10" s="59" t="s">
        <v>312</v>
      </c>
      <c r="F10" s="59" t="s">
        <v>269</v>
      </c>
      <c r="G10" s="58" t="s">
        <v>37</v>
      </c>
    </row>
    <row r="11" spans="2:7" ht="144" x14ac:dyDescent="0.2">
      <c r="B11" s="58" t="s">
        <v>126</v>
      </c>
      <c r="C11" s="59" t="s">
        <v>315</v>
      </c>
      <c r="D11" s="63">
        <v>1239712750</v>
      </c>
      <c r="E11" s="59" t="s">
        <v>316</v>
      </c>
      <c r="F11" s="59" t="s">
        <v>266</v>
      </c>
      <c r="G11" s="58" t="s">
        <v>317</v>
      </c>
    </row>
    <row r="12" spans="2:7" ht="49.5" customHeight="1" x14ac:dyDescent="0.2">
      <c r="B12" s="184" t="s">
        <v>131</v>
      </c>
      <c r="C12" s="59" t="s">
        <v>318</v>
      </c>
      <c r="D12" s="63">
        <v>260870960</v>
      </c>
      <c r="E12" s="59" t="s">
        <v>316</v>
      </c>
      <c r="F12" s="59" t="s">
        <v>266</v>
      </c>
      <c r="G12" s="58" t="s">
        <v>138</v>
      </c>
    </row>
    <row r="13" spans="2:7" ht="32" x14ac:dyDescent="0.2">
      <c r="B13" s="188"/>
      <c r="C13" s="59" t="s">
        <v>319</v>
      </c>
      <c r="D13" s="63">
        <v>206558000</v>
      </c>
      <c r="E13" s="59" t="s">
        <v>316</v>
      </c>
      <c r="F13" s="59" t="s">
        <v>266</v>
      </c>
      <c r="G13" s="58" t="s">
        <v>138</v>
      </c>
    </row>
    <row r="14" spans="2:7" ht="32" x14ac:dyDescent="0.2">
      <c r="B14" s="188"/>
      <c r="C14" s="59" t="s">
        <v>320</v>
      </c>
      <c r="D14" s="63">
        <v>171068294</v>
      </c>
      <c r="E14" s="59" t="s">
        <v>316</v>
      </c>
      <c r="F14" s="59" t="s">
        <v>266</v>
      </c>
      <c r="G14" s="58" t="s">
        <v>138</v>
      </c>
    </row>
    <row r="15" spans="2:7" ht="32" x14ac:dyDescent="0.2">
      <c r="B15" s="188"/>
      <c r="C15" s="59" t="s">
        <v>321</v>
      </c>
      <c r="D15" s="63">
        <v>229431788</v>
      </c>
      <c r="E15" s="59" t="s">
        <v>316</v>
      </c>
      <c r="F15" s="59" t="s">
        <v>266</v>
      </c>
      <c r="G15" s="58" t="s">
        <v>138</v>
      </c>
    </row>
    <row r="16" spans="2:7" ht="32" x14ac:dyDescent="0.2">
      <c r="B16" s="185"/>
      <c r="C16" s="59" t="s">
        <v>315</v>
      </c>
      <c r="D16" s="63">
        <v>248759474</v>
      </c>
      <c r="E16" s="59" t="s">
        <v>316</v>
      </c>
      <c r="F16" s="59" t="s">
        <v>266</v>
      </c>
      <c r="G16" s="58" t="s">
        <v>138</v>
      </c>
    </row>
    <row r="17" spans="2:11" ht="64" x14ac:dyDescent="0.2">
      <c r="B17" s="58" t="s">
        <v>135</v>
      </c>
      <c r="C17" s="59" t="s">
        <v>318</v>
      </c>
      <c r="D17" s="63">
        <v>260870960</v>
      </c>
      <c r="E17" s="59" t="s">
        <v>322</v>
      </c>
      <c r="F17" s="59" t="s">
        <v>273</v>
      </c>
      <c r="G17" s="58" t="s">
        <v>138</v>
      </c>
    </row>
    <row r="18" spans="2:11" ht="16" x14ac:dyDescent="0.2">
      <c r="B18" s="24" t="s">
        <v>344</v>
      </c>
      <c r="D18" s="64">
        <v>5237870058</v>
      </c>
    </row>
    <row r="19" spans="2:11" x14ac:dyDescent="0.2">
      <c r="F19" s="23" t="s">
        <v>323</v>
      </c>
    </row>
    <row r="20" spans="2:11" x14ac:dyDescent="0.2">
      <c r="F20" s="23" t="s">
        <v>323</v>
      </c>
    </row>
    <row r="21" spans="2:11" ht="16" x14ac:dyDescent="0.2">
      <c r="B21" s="57">
        <v>8173</v>
      </c>
      <c r="C21" s="59"/>
      <c r="D21" s="63"/>
      <c r="E21" s="59"/>
      <c r="F21" s="59" t="s">
        <v>323</v>
      </c>
      <c r="G21" s="60"/>
    </row>
    <row r="22" spans="2:11" s="98" customFormat="1" ht="51" x14ac:dyDescent="0.2">
      <c r="B22" s="57" t="s">
        <v>89</v>
      </c>
      <c r="C22" s="57" t="s">
        <v>305</v>
      </c>
      <c r="D22" s="62" t="s">
        <v>306</v>
      </c>
      <c r="E22" s="66" t="s">
        <v>206</v>
      </c>
      <c r="F22" s="57" t="s">
        <v>207</v>
      </c>
      <c r="G22" s="57" t="s">
        <v>307</v>
      </c>
      <c r="H22" s="24"/>
      <c r="I22" s="24"/>
      <c r="J22" s="24"/>
      <c r="K22" s="24"/>
    </row>
    <row r="23" spans="2:11" ht="32" x14ac:dyDescent="0.2">
      <c r="B23" s="189" t="s">
        <v>94</v>
      </c>
      <c r="C23" s="192" t="s">
        <v>324</v>
      </c>
      <c r="D23" s="95">
        <v>162500000</v>
      </c>
      <c r="E23" s="97" t="s">
        <v>325</v>
      </c>
      <c r="F23" s="97" t="s">
        <v>259</v>
      </c>
      <c r="G23" s="96" t="s">
        <v>138</v>
      </c>
    </row>
    <row r="24" spans="2:11" ht="32" x14ac:dyDescent="0.2">
      <c r="B24" s="190"/>
      <c r="C24" s="193"/>
      <c r="D24" s="95">
        <v>698601047</v>
      </c>
      <c r="E24" s="97" t="s">
        <v>326</v>
      </c>
      <c r="F24" s="97" t="s">
        <v>260</v>
      </c>
      <c r="G24" s="96" t="s">
        <v>327</v>
      </c>
    </row>
    <row r="25" spans="2:11" ht="32" x14ac:dyDescent="0.2">
      <c r="B25" s="191"/>
      <c r="C25" s="194"/>
      <c r="D25" s="95">
        <v>387093222</v>
      </c>
      <c r="E25" s="97" t="s">
        <v>328</v>
      </c>
      <c r="F25" s="97" t="s">
        <v>262</v>
      </c>
      <c r="G25" s="96" t="s">
        <v>138</v>
      </c>
    </row>
    <row r="26" spans="2:11" ht="32" x14ac:dyDescent="0.2">
      <c r="B26" s="184" t="s">
        <v>99</v>
      </c>
      <c r="C26" s="186" t="s">
        <v>329</v>
      </c>
      <c r="D26" s="63">
        <v>1275620000</v>
      </c>
      <c r="E26" s="59" t="s">
        <v>330</v>
      </c>
      <c r="F26" s="59" t="s">
        <v>258</v>
      </c>
      <c r="G26" s="58" t="s">
        <v>138</v>
      </c>
    </row>
    <row r="27" spans="2:11" ht="32" x14ac:dyDescent="0.2">
      <c r="B27" s="185"/>
      <c r="C27" s="187"/>
      <c r="D27" s="63">
        <v>5739596933</v>
      </c>
      <c r="E27" s="59" t="s">
        <v>331</v>
      </c>
      <c r="F27" s="59" t="s">
        <v>268</v>
      </c>
      <c r="G27" s="58" t="s">
        <v>332</v>
      </c>
    </row>
    <row r="28" spans="2:11" ht="48" x14ac:dyDescent="0.2">
      <c r="B28" s="58" t="s">
        <v>104</v>
      </c>
      <c r="C28" s="59" t="s">
        <v>329</v>
      </c>
      <c r="D28" s="63">
        <v>0</v>
      </c>
      <c r="E28" s="59" t="s">
        <v>333</v>
      </c>
      <c r="F28" s="59" t="s">
        <v>267</v>
      </c>
      <c r="G28" s="58" t="s">
        <v>304</v>
      </c>
    </row>
    <row r="29" spans="2:11" ht="112" x14ac:dyDescent="0.2">
      <c r="B29" s="184" t="s">
        <v>107</v>
      </c>
      <c r="C29" s="186" t="s">
        <v>334</v>
      </c>
      <c r="D29" s="63">
        <v>4450000000</v>
      </c>
      <c r="E29" s="59" t="s">
        <v>333</v>
      </c>
      <c r="F29" s="59" t="s">
        <v>267</v>
      </c>
      <c r="G29" s="58" t="s">
        <v>453</v>
      </c>
    </row>
    <row r="30" spans="2:11" ht="32" x14ac:dyDescent="0.2">
      <c r="B30" s="185"/>
      <c r="C30" s="187"/>
      <c r="D30" s="63">
        <v>1071405909</v>
      </c>
      <c r="E30" s="59" t="s">
        <v>335</v>
      </c>
      <c r="F30" s="59" t="s">
        <v>270</v>
      </c>
      <c r="G30" s="58" t="s">
        <v>138</v>
      </c>
    </row>
    <row r="31" spans="2:11" ht="32" x14ac:dyDescent="0.2">
      <c r="B31" s="96" t="s">
        <v>112</v>
      </c>
      <c r="C31" s="97" t="s">
        <v>324</v>
      </c>
      <c r="D31" s="95">
        <v>639843601</v>
      </c>
      <c r="E31" s="97" t="s">
        <v>336</v>
      </c>
      <c r="F31" s="97" t="s">
        <v>261</v>
      </c>
      <c r="G31" s="96" t="s">
        <v>138</v>
      </c>
    </row>
    <row r="32" spans="2:11" ht="48" x14ac:dyDescent="0.2">
      <c r="B32" s="96" t="s">
        <v>117</v>
      </c>
      <c r="C32" s="97" t="s">
        <v>324</v>
      </c>
      <c r="D32" s="95">
        <v>51767209</v>
      </c>
      <c r="E32" s="97" t="s">
        <v>336</v>
      </c>
      <c r="F32" s="97" t="s">
        <v>261</v>
      </c>
      <c r="G32" s="96" t="s">
        <v>138</v>
      </c>
    </row>
    <row r="33" spans="2:7" ht="32" x14ac:dyDescent="0.2">
      <c r="B33" s="60" t="s">
        <v>122</v>
      </c>
      <c r="C33" s="59" t="s">
        <v>315</v>
      </c>
      <c r="D33" s="63">
        <v>899210268</v>
      </c>
      <c r="E33" s="59" t="s">
        <v>337</v>
      </c>
      <c r="F33" s="59" t="s">
        <v>264</v>
      </c>
      <c r="G33" s="58" t="s">
        <v>338</v>
      </c>
    </row>
    <row r="34" spans="2:7" ht="32" x14ac:dyDescent="0.2">
      <c r="B34" s="60" t="s">
        <v>127</v>
      </c>
      <c r="C34" s="59" t="s">
        <v>315</v>
      </c>
      <c r="D34" s="63">
        <v>0</v>
      </c>
      <c r="E34" s="59" t="s">
        <v>339</v>
      </c>
      <c r="F34" s="59" t="s">
        <v>265</v>
      </c>
      <c r="G34" s="58" t="s">
        <v>102</v>
      </c>
    </row>
    <row r="35" spans="2:7" ht="64" x14ac:dyDescent="0.2">
      <c r="B35" s="58" t="s">
        <v>132</v>
      </c>
      <c r="C35" s="59" t="s">
        <v>340</v>
      </c>
      <c r="D35" s="63">
        <v>2793994517</v>
      </c>
      <c r="E35" s="59" t="s">
        <v>341</v>
      </c>
      <c r="F35" s="59" t="s">
        <v>263</v>
      </c>
      <c r="G35" s="58" t="s">
        <v>342</v>
      </c>
    </row>
    <row r="36" spans="2:7" ht="32" x14ac:dyDescent="0.2">
      <c r="B36" s="58" t="s">
        <v>136</v>
      </c>
      <c r="C36" s="59" t="s">
        <v>315</v>
      </c>
      <c r="D36" s="63">
        <v>99912253</v>
      </c>
      <c r="E36" s="59" t="s">
        <v>343</v>
      </c>
      <c r="F36" s="59" t="s">
        <v>274</v>
      </c>
      <c r="G36" s="58" t="s">
        <v>138</v>
      </c>
    </row>
    <row r="37" spans="2:7" ht="16" x14ac:dyDescent="0.2">
      <c r="B37" s="24" t="s">
        <v>344</v>
      </c>
      <c r="D37" s="64">
        <f>SUM(D23:D36)</f>
        <v>18269544959</v>
      </c>
      <c r="F37" s="23" t="s">
        <v>323</v>
      </c>
    </row>
    <row r="39" spans="2:7" ht="16" x14ac:dyDescent="0.2">
      <c r="B39" s="24" t="s">
        <v>345</v>
      </c>
      <c r="C39" s="24"/>
      <c r="D39" s="65">
        <v>23507415017</v>
      </c>
      <c r="F39" s="23" t="s">
        <v>323</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Z75"/>
  <sheetViews>
    <sheetView topLeftCell="E1" zoomScale="55" zoomScaleNormal="55" workbookViewId="0">
      <selection activeCell="O14" sqref="O14:O15"/>
    </sheetView>
  </sheetViews>
  <sheetFormatPr baseColWidth="10" defaultRowHeight="16" x14ac:dyDescent="0.2"/>
  <cols>
    <col min="2" max="2" width="64.5" style="15" customWidth="1"/>
    <col min="3" max="3" width="15.1640625" style="15" customWidth="1"/>
    <col min="4" max="4" width="61" style="15" customWidth="1"/>
    <col min="5" max="5" width="19.5" style="15" customWidth="1"/>
    <col min="6" max="6" width="36.1640625" style="15" customWidth="1"/>
    <col min="7" max="7" width="23.1640625" style="15" customWidth="1"/>
    <col min="8" max="8" width="35.5" style="15" customWidth="1"/>
    <col min="9" max="10" width="10.83203125" style="15"/>
    <col min="11" max="11" width="13.5" style="15" customWidth="1"/>
    <col min="12" max="13" width="10.83203125" style="15"/>
    <col min="15" max="15" width="16.83203125" customWidth="1"/>
    <col min="19" max="19" width="16.5" customWidth="1"/>
  </cols>
  <sheetData>
    <row r="1" spans="2:19" ht="30" x14ac:dyDescent="0.2">
      <c r="B1" s="15" t="s">
        <v>83</v>
      </c>
      <c r="D1" s="15" t="s">
        <v>82</v>
      </c>
      <c r="F1" s="15" t="s">
        <v>84</v>
      </c>
      <c r="H1" s="16"/>
      <c r="J1" s="16"/>
      <c r="L1" s="15" t="s">
        <v>210</v>
      </c>
      <c r="M1"/>
      <c r="O1" t="s">
        <v>0</v>
      </c>
      <c r="Q1" t="s">
        <v>171</v>
      </c>
      <c r="S1" s="52" t="s">
        <v>77</v>
      </c>
    </row>
    <row r="2" spans="2:19" x14ac:dyDescent="0.2">
      <c r="B2" s="15" t="s">
        <v>85</v>
      </c>
      <c r="D2" s="15" t="s">
        <v>86</v>
      </c>
      <c r="F2" s="15" t="s">
        <v>87</v>
      </c>
      <c r="H2" s="17" t="s">
        <v>88</v>
      </c>
      <c r="J2" s="17" t="s">
        <v>89</v>
      </c>
      <c r="L2" s="15" t="s">
        <v>208</v>
      </c>
      <c r="M2"/>
      <c r="O2" t="s">
        <v>45</v>
      </c>
      <c r="Q2" t="s">
        <v>172</v>
      </c>
      <c r="S2" t="s">
        <v>204</v>
      </c>
    </row>
    <row r="3" spans="2:19" x14ac:dyDescent="0.2">
      <c r="B3" s="15" t="s">
        <v>90</v>
      </c>
      <c r="D3" s="15" t="s">
        <v>91</v>
      </c>
      <c r="F3" s="15" t="s">
        <v>92</v>
      </c>
      <c r="H3" s="15" t="s">
        <v>93</v>
      </c>
      <c r="I3" s="16">
        <v>8126</v>
      </c>
      <c r="J3" s="17" t="s">
        <v>211</v>
      </c>
      <c r="L3" s="15" t="s">
        <v>209</v>
      </c>
      <c r="M3"/>
      <c r="O3" t="s">
        <v>161</v>
      </c>
      <c r="Q3" t="s">
        <v>173</v>
      </c>
      <c r="S3" t="s">
        <v>205</v>
      </c>
    </row>
    <row r="4" spans="2:19" x14ac:dyDescent="0.2">
      <c r="B4" s="15" t="s">
        <v>95</v>
      </c>
      <c r="D4" s="15" t="s">
        <v>96</v>
      </c>
      <c r="F4" s="15" t="s">
        <v>97</v>
      </c>
      <c r="H4" s="15" t="s">
        <v>98</v>
      </c>
      <c r="I4" s="16">
        <v>8126</v>
      </c>
      <c r="J4" s="17" t="s">
        <v>212</v>
      </c>
      <c r="L4" s="15" t="s">
        <v>346</v>
      </c>
      <c r="M4"/>
      <c r="O4" t="s">
        <v>162</v>
      </c>
      <c r="Q4" t="s">
        <v>516</v>
      </c>
    </row>
    <row r="5" spans="2:19" x14ac:dyDescent="0.2">
      <c r="B5" s="15" t="s">
        <v>100</v>
      </c>
      <c r="D5" s="15" t="s">
        <v>101</v>
      </c>
      <c r="F5" s="15" t="s">
        <v>102</v>
      </c>
      <c r="H5" s="15" t="s">
        <v>103</v>
      </c>
      <c r="I5" s="16">
        <v>8126</v>
      </c>
      <c r="J5" s="17" t="s">
        <v>213</v>
      </c>
      <c r="L5" s="15" t="s">
        <v>417</v>
      </c>
      <c r="M5"/>
      <c r="O5" t="s">
        <v>36</v>
      </c>
      <c r="Q5" t="s">
        <v>417</v>
      </c>
    </row>
    <row r="6" spans="2:19" x14ac:dyDescent="0.2">
      <c r="B6" s="15" t="s">
        <v>108</v>
      </c>
      <c r="D6" s="15" t="s">
        <v>105</v>
      </c>
      <c r="F6" s="15" t="s">
        <v>102</v>
      </c>
      <c r="H6" s="15" t="s">
        <v>106</v>
      </c>
      <c r="I6" s="16">
        <v>8126</v>
      </c>
      <c r="J6" s="17" t="s">
        <v>214</v>
      </c>
      <c r="M6"/>
      <c r="O6" t="s">
        <v>46</v>
      </c>
    </row>
    <row r="7" spans="2:19" x14ac:dyDescent="0.2">
      <c r="B7" s="15" t="s">
        <v>113</v>
      </c>
      <c r="D7" s="15" t="s">
        <v>109</v>
      </c>
      <c r="F7" s="15" t="s">
        <v>110</v>
      </c>
      <c r="H7" s="15" t="s">
        <v>111</v>
      </c>
      <c r="I7" s="16">
        <v>8126</v>
      </c>
      <c r="J7" s="17" t="s">
        <v>215</v>
      </c>
      <c r="M7"/>
      <c r="O7" t="s">
        <v>163</v>
      </c>
    </row>
    <row r="8" spans="2:19" x14ac:dyDescent="0.2">
      <c r="B8" s="15" t="s">
        <v>118</v>
      </c>
      <c r="D8" s="15" t="s">
        <v>114</v>
      </c>
      <c r="F8" s="15" t="s">
        <v>115</v>
      </c>
      <c r="H8" s="15" t="s">
        <v>116</v>
      </c>
      <c r="I8" s="16">
        <v>8126</v>
      </c>
      <c r="J8" s="17" t="s">
        <v>216</v>
      </c>
      <c r="M8"/>
      <c r="O8" t="s">
        <v>164</v>
      </c>
    </row>
    <row r="9" spans="2:19" x14ac:dyDescent="0.2">
      <c r="B9" s="15" t="s">
        <v>123</v>
      </c>
      <c r="D9" s="15" t="s">
        <v>119</v>
      </c>
      <c r="F9" s="15" t="s">
        <v>120</v>
      </c>
      <c r="H9" s="15" t="s">
        <v>121</v>
      </c>
      <c r="I9" s="16">
        <v>8126</v>
      </c>
      <c r="J9" s="17" t="s">
        <v>217</v>
      </c>
      <c r="M9"/>
      <c r="O9" t="s">
        <v>166</v>
      </c>
    </row>
    <row r="10" spans="2:19" x14ac:dyDescent="0.2">
      <c r="B10" s="15" t="s">
        <v>128</v>
      </c>
      <c r="D10" s="15" t="s">
        <v>124</v>
      </c>
      <c r="F10" s="15" t="s">
        <v>125</v>
      </c>
      <c r="H10" s="15" t="s">
        <v>126</v>
      </c>
      <c r="I10" s="16">
        <v>8126</v>
      </c>
      <c r="J10" s="17" t="s">
        <v>218</v>
      </c>
      <c r="M10"/>
      <c r="O10" t="s">
        <v>165</v>
      </c>
    </row>
    <row r="11" spans="2:19" x14ac:dyDescent="0.2">
      <c r="B11" s="15" t="s">
        <v>348</v>
      </c>
      <c r="D11" s="15" t="s">
        <v>129</v>
      </c>
      <c r="F11" s="15" t="s">
        <v>130</v>
      </c>
      <c r="H11" s="15" t="s">
        <v>131</v>
      </c>
      <c r="I11" s="16">
        <v>8126</v>
      </c>
      <c r="J11" s="17" t="s">
        <v>219</v>
      </c>
      <c r="M11"/>
      <c r="O11" t="s">
        <v>167</v>
      </c>
    </row>
    <row r="12" spans="2:19" x14ac:dyDescent="0.2">
      <c r="D12" s="15" t="s">
        <v>133</v>
      </c>
      <c r="F12" s="15" t="s">
        <v>134</v>
      </c>
      <c r="H12" s="15" t="s">
        <v>135</v>
      </c>
      <c r="I12" s="16">
        <v>8126</v>
      </c>
      <c r="J12" s="17" t="s">
        <v>220</v>
      </c>
      <c r="M12"/>
      <c r="O12" t="s">
        <v>168</v>
      </c>
    </row>
    <row r="13" spans="2:19" x14ac:dyDescent="0.2">
      <c r="D13" s="15" t="s">
        <v>137</v>
      </c>
      <c r="F13" s="15" t="s">
        <v>138</v>
      </c>
      <c r="H13" s="15" t="s">
        <v>94</v>
      </c>
      <c r="I13" s="16">
        <v>8173</v>
      </c>
      <c r="J13" s="17" t="s">
        <v>221</v>
      </c>
      <c r="M13"/>
      <c r="O13" t="s">
        <v>169</v>
      </c>
    </row>
    <row r="14" spans="2:19" x14ac:dyDescent="0.2">
      <c r="D14" s="15" t="s">
        <v>139</v>
      </c>
      <c r="F14" s="15" t="s">
        <v>138</v>
      </c>
      <c r="H14" s="15" t="s">
        <v>99</v>
      </c>
      <c r="I14" s="16">
        <v>8173</v>
      </c>
      <c r="J14" s="17" t="s">
        <v>222</v>
      </c>
      <c r="M14"/>
    </row>
    <row r="15" spans="2:19" x14ac:dyDescent="0.2">
      <c r="D15" s="15" t="s">
        <v>140</v>
      </c>
      <c r="F15" s="15" t="s">
        <v>141</v>
      </c>
      <c r="H15" s="15" t="s">
        <v>104</v>
      </c>
      <c r="I15" s="16">
        <v>8173</v>
      </c>
      <c r="J15" s="17" t="s">
        <v>223</v>
      </c>
      <c r="M15"/>
    </row>
    <row r="16" spans="2:19" x14ac:dyDescent="0.2">
      <c r="D16" s="15" t="s">
        <v>142</v>
      </c>
      <c r="F16" s="15" t="s">
        <v>143</v>
      </c>
      <c r="H16" s="15" t="s">
        <v>107</v>
      </c>
      <c r="I16" s="16">
        <v>8173</v>
      </c>
      <c r="J16" s="17" t="s">
        <v>224</v>
      </c>
      <c r="M16"/>
    </row>
    <row r="17" spans="2:26" x14ac:dyDescent="0.2">
      <c r="D17" s="15" t="s">
        <v>144</v>
      </c>
      <c r="F17" s="15" t="s">
        <v>145</v>
      </c>
      <c r="H17" s="15" t="s">
        <v>112</v>
      </c>
      <c r="I17" s="16">
        <v>8173</v>
      </c>
      <c r="J17" s="17" t="s">
        <v>225</v>
      </c>
      <c r="M17"/>
    </row>
    <row r="18" spans="2:26" x14ac:dyDescent="0.2">
      <c r="D18" s="15" t="s">
        <v>146</v>
      </c>
      <c r="F18" s="15" t="s">
        <v>147</v>
      </c>
      <c r="H18" s="15" t="s">
        <v>117</v>
      </c>
      <c r="I18" s="16">
        <v>8173</v>
      </c>
      <c r="J18" s="17" t="s">
        <v>226</v>
      </c>
      <c r="M18"/>
    </row>
    <row r="19" spans="2:26" x14ac:dyDescent="0.2">
      <c r="D19" s="15" t="s">
        <v>148</v>
      </c>
      <c r="F19" s="15" t="s">
        <v>170</v>
      </c>
      <c r="H19" s="15" t="s">
        <v>122</v>
      </c>
      <c r="I19" s="16">
        <v>8173</v>
      </c>
      <c r="J19" s="17" t="s">
        <v>227</v>
      </c>
      <c r="M19"/>
    </row>
    <row r="20" spans="2:26" x14ac:dyDescent="0.2">
      <c r="D20" s="15" t="s">
        <v>149</v>
      </c>
      <c r="F20" s="15" t="s">
        <v>481</v>
      </c>
      <c r="H20" s="15" t="s">
        <v>127</v>
      </c>
      <c r="I20" s="16">
        <v>8173</v>
      </c>
      <c r="J20" s="17" t="s">
        <v>228</v>
      </c>
      <c r="M20"/>
    </row>
    <row r="21" spans="2:26" x14ac:dyDescent="0.2">
      <c r="D21" s="15" t="s">
        <v>150</v>
      </c>
      <c r="F21" s="15" t="s">
        <v>482</v>
      </c>
      <c r="H21" s="15" t="s">
        <v>132</v>
      </c>
      <c r="I21" s="16">
        <v>8173</v>
      </c>
      <c r="J21" s="17" t="s">
        <v>229</v>
      </c>
      <c r="M21"/>
    </row>
    <row r="22" spans="2:26" x14ac:dyDescent="0.2">
      <c r="D22" s="15" t="s">
        <v>151</v>
      </c>
      <c r="F22" s="15" t="s">
        <v>483</v>
      </c>
      <c r="H22" s="15" t="s">
        <v>136</v>
      </c>
      <c r="I22" s="16">
        <v>8173</v>
      </c>
      <c r="J22" s="17" t="s">
        <v>230</v>
      </c>
      <c r="M22"/>
    </row>
    <row r="23" spans="2:26" x14ac:dyDescent="0.2">
      <c r="D23" s="15" t="s">
        <v>152</v>
      </c>
      <c r="F23" s="15" t="s">
        <v>497</v>
      </c>
      <c r="J23" s="15" t="s">
        <v>347</v>
      </c>
      <c r="M23"/>
    </row>
    <row r="24" spans="2:26" x14ac:dyDescent="0.2">
      <c r="D24" s="15" t="s">
        <v>153</v>
      </c>
      <c r="F24" s="15" t="s">
        <v>496</v>
      </c>
      <c r="M24"/>
    </row>
    <row r="25" spans="2:26" x14ac:dyDescent="0.2">
      <c r="D25" s="15" t="s">
        <v>154</v>
      </c>
      <c r="F25" s="15" t="s">
        <v>813</v>
      </c>
      <c r="M25"/>
    </row>
    <row r="26" spans="2:26" x14ac:dyDescent="0.2">
      <c r="D26" s="15" t="s">
        <v>155</v>
      </c>
      <c r="F26" s="15" t="s">
        <v>348</v>
      </c>
      <c r="M26"/>
    </row>
    <row r="27" spans="2:26" x14ac:dyDescent="0.2">
      <c r="D27" s="15" t="s">
        <v>156</v>
      </c>
      <c r="H27" s="15" t="s">
        <v>418</v>
      </c>
      <c r="M27"/>
    </row>
    <row r="28" spans="2:26" x14ac:dyDescent="0.2">
      <c r="D28" s="15" t="s">
        <v>157</v>
      </c>
      <c r="M28"/>
    </row>
    <row r="29" spans="2:26" x14ac:dyDescent="0.2">
      <c r="D29" s="15" t="s">
        <v>158</v>
      </c>
      <c r="M29"/>
    </row>
    <row r="30" spans="2:26" x14ac:dyDescent="0.2">
      <c r="M30"/>
    </row>
    <row r="32" spans="2:26" ht="51" x14ac:dyDescent="0.2">
      <c r="B32" s="18" t="s">
        <v>210</v>
      </c>
      <c r="C32" s="18" t="s">
        <v>195</v>
      </c>
      <c r="D32" s="18" t="s">
        <v>196</v>
      </c>
      <c r="E32" s="18" t="s">
        <v>174</v>
      </c>
      <c r="F32" s="18" t="s">
        <v>203</v>
      </c>
      <c r="J32" s="18" t="s">
        <v>79</v>
      </c>
      <c r="K32" s="18" t="s">
        <v>80</v>
      </c>
      <c r="N32" s="18" t="s">
        <v>81</v>
      </c>
      <c r="O32" s="18" t="s">
        <v>257</v>
      </c>
      <c r="P32" s="20"/>
      <c r="Q32" s="15"/>
      <c r="R32" s="18" t="s">
        <v>195</v>
      </c>
      <c r="S32" s="15"/>
      <c r="T32" s="18" t="s">
        <v>196</v>
      </c>
      <c r="V32" s="18" t="s">
        <v>197</v>
      </c>
      <c r="X32" s="19" t="s">
        <v>77</v>
      </c>
      <c r="Z32" s="19" t="s">
        <v>243</v>
      </c>
    </row>
    <row r="33" spans="2:26" x14ac:dyDescent="0.2">
      <c r="B33" s="15" t="s">
        <v>209</v>
      </c>
      <c r="C33" s="16" t="s">
        <v>198</v>
      </c>
      <c r="D33" s="16" t="s">
        <v>199</v>
      </c>
      <c r="E33" s="16">
        <v>20240255</v>
      </c>
      <c r="F33" s="15" t="s">
        <v>160</v>
      </c>
      <c r="J33" s="15" t="s">
        <v>175</v>
      </c>
      <c r="K33" t="s">
        <v>176</v>
      </c>
      <c r="N33" t="s">
        <v>233</v>
      </c>
      <c r="O33" t="s">
        <v>246</v>
      </c>
      <c r="Q33" s="15"/>
      <c r="R33" s="15" t="s">
        <v>198</v>
      </c>
      <c r="S33" s="15"/>
      <c r="T33" s="15" t="s">
        <v>199</v>
      </c>
      <c r="V33" t="s">
        <v>201</v>
      </c>
      <c r="X33" t="s">
        <v>204</v>
      </c>
      <c r="Z33" t="s">
        <v>233</v>
      </c>
    </row>
    <row r="34" spans="2:26" x14ac:dyDescent="0.2">
      <c r="B34" s="15" t="s">
        <v>208</v>
      </c>
      <c r="C34" s="16" t="s">
        <v>198</v>
      </c>
      <c r="D34" s="16" t="s">
        <v>200</v>
      </c>
      <c r="E34" s="16">
        <v>20240207</v>
      </c>
      <c r="F34" s="15" t="s">
        <v>159</v>
      </c>
      <c r="J34" s="15" t="s">
        <v>177</v>
      </c>
      <c r="K34" t="s">
        <v>178</v>
      </c>
      <c r="N34" t="s">
        <v>232</v>
      </c>
      <c r="O34" t="s">
        <v>245</v>
      </c>
      <c r="Q34" s="15"/>
      <c r="R34" s="15"/>
      <c r="S34" s="15"/>
      <c r="T34" s="15" t="s">
        <v>200</v>
      </c>
      <c r="V34" t="s">
        <v>202</v>
      </c>
      <c r="X34" t="s">
        <v>205</v>
      </c>
      <c r="Z34" t="s">
        <v>232</v>
      </c>
    </row>
    <row r="35" spans="2:26" x14ac:dyDescent="0.2">
      <c r="B35" s="15" t="s">
        <v>346</v>
      </c>
      <c r="C35" s="10" t="s">
        <v>349</v>
      </c>
      <c r="D35" s="10" t="s">
        <v>349</v>
      </c>
      <c r="E35" s="10" t="s">
        <v>349</v>
      </c>
      <c r="F35" s="10" t="s">
        <v>349</v>
      </c>
      <c r="J35" s="15" t="s">
        <v>181</v>
      </c>
      <c r="K35" t="s">
        <v>182</v>
      </c>
      <c r="N35" t="s">
        <v>239</v>
      </c>
      <c r="O35" t="s">
        <v>252</v>
      </c>
      <c r="Q35" s="15"/>
      <c r="R35" s="15"/>
      <c r="S35" s="15"/>
      <c r="Z35" t="s">
        <v>239</v>
      </c>
    </row>
    <row r="36" spans="2:26" x14ac:dyDescent="0.2">
      <c r="B36" s="17" t="s">
        <v>417</v>
      </c>
      <c r="C36" s="10" t="s">
        <v>349</v>
      </c>
      <c r="D36" s="10" t="s">
        <v>349</v>
      </c>
      <c r="E36" s="10" t="s">
        <v>349</v>
      </c>
      <c r="F36" s="10" t="s">
        <v>349</v>
      </c>
      <c r="J36" s="15" t="s">
        <v>183</v>
      </c>
      <c r="K36" t="s">
        <v>184</v>
      </c>
      <c r="N36" t="s">
        <v>236</v>
      </c>
      <c r="O36" t="s">
        <v>249</v>
      </c>
      <c r="Q36" s="15"/>
      <c r="R36" s="15"/>
      <c r="S36" s="15"/>
      <c r="Z36" t="s">
        <v>236</v>
      </c>
    </row>
    <row r="37" spans="2:26" x14ac:dyDescent="0.2">
      <c r="B37"/>
      <c r="C37"/>
      <c r="D37"/>
      <c r="E37"/>
      <c r="J37" s="15" t="s">
        <v>185</v>
      </c>
      <c r="K37" t="s">
        <v>186</v>
      </c>
      <c r="N37" t="s">
        <v>237</v>
      </c>
      <c r="O37" t="s">
        <v>250</v>
      </c>
      <c r="Q37" s="15"/>
      <c r="R37" s="15"/>
      <c r="S37" s="15"/>
      <c r="Z37" t="s">
        <v>237</v>
      </c>
    </row>
    <row r="38" spans="2:26" x14ac:dyDescent="0.2">
      <c r="B38"/>
      <c r="C38"/>
      <c r="D38"/>
      <c r="E38"/>
      <c r="J38" s="15" t="s">
        <v>187</v>
      </c>
      <c r="K38" t="s">
        <v>188</v>
      </c>
      <c r="N38" t="s">
        <v>238</v>
      </c>
      <c r="O38" t="s">
        <v>251</v>
      </c>
      <c r="Q38" s="15"/>
      <c r="R38" s="15"/>
      <c r="S38" s="15"/>
      <c r="Z38" t="s">
        <v>238</v>
      </c>
    </row>
    <row r="39" spans="2:26" x14ac:dyDescent="0.2">
      <c r="B39"/>
      <c r="C39"/>
      <c r="D39"/>
      <c r="E39"/>
      <c r="J39" s="15" t="s">
        <v>189</v>
      </c>
      <c r="K39" t="s">
        <v>190</v>
      </c>
      <c r="N39" t="s">
        <v>235</v>
      </c>
      <c r="O39" t="s">
        <v>248</v>
      </c>
      <c r="Q39" s="15"/>
      <c r="R39" s="15"/>
      <c r="S39" s="15"/>
      <c r="Z39" t="s">
        <v>235</v>
      </c>
    </row>
    <row r="40" spans="2:26" x14ac:dyDescent="0.2">
      <c r="B40"/>
      <c r="C40"/>
      <c r="D40"/>
      <c r="E40"/>
      <c r="J40" s="15" t="s">
        <v>179</v>
      </c>
      <c r="K40" t="s">
        <v>180</v>
      </c>
      <c r="N40" s="15" t="s">
        <v>242</v>
      </c>
      <c r="O40" s="15" t="s">
        <v>255</v>
      </c>
      <c r="Q40" s="15"/>
      <c r="R40" s="15"/>
      <c r="S40" s="15"/>
      <c r="Z40" t="s">
        <v>242</v>
      </c>
    </row>
    <row r="41" spans="2:26" x14ac:dyDescent="0.2">
      <c r="B41"/>
      <c r="C41"/>
      <c r="D41"/>
      <c r="E41"/>
      <c r="J41" s="15" t="s">
        <v>191</v>
      </c>
      <c r="K41" t="s">
        <v>192</v>
      </c>
      <c r="N41" s="15" t="s">
        <v>241</v>
      </c>
      <c r="O41" s="15" t="s">
        <v>254</v>
      </c>
      <c r="Q41" s="15"/>
      <c r="R41" s="15"/>
      <c r="S41" s="15"/>
      <c r="Z41" t="s">
        <v>241</v>
      </c>
    </row>
    <row r="42" spans="2:26" x14ac:dyDescent="0.2">
      <c r="B42"/>
      <c r="C42"/>
      <c r="D42"/>
      <c r="E42"/>
      <c r="J42" s="15" t="s">
        <v>193</v>
      </c>
      <c r="K42" t="s">
        <v>194</v>
      </c>
      <c r="N42" s="15" t="s">
        <v>240</v>
      </c>
      <c r="O42" s="15" t="s">
        <v>253</v>
      </c>
      <c r="Q42" s="15"/>
      <c r="R42" s="15"/>
      <c r="S42" s="15"/>
      <c r="Z42" t="s">
        <v>240</v>
      </c>
    </row>
    <row r="43" spans="2:26" x14ac:dyDescent="0.2">
      <c r="B43"/>
      <c r="C43"/>
      <c r="D43"/>
      <c r="E43"/>
      <c r="J43" s="15" t="s">
        <v>417</v>
      </c>
      <c r="K43" s="15" t="s">
        <v>417</v>
      </c>
      <c r="N43" s="15" t="s">
        <v>294</v>
      </c>
      <c r="O43" s="15" t="s">
        <v>256</v>
      </c>
      <c r="Q43" s="15"/>
      <c r="R43" s="15"/>
      <c r="S43" s="15"/>
      <c r="Z43" t="s">
        <v>234</v>
      </c>
    </row>
    <row r="44" spans="2:26" x14ac:dyDescent="0.2">
      <c r="B44"/>
      <c r="C44"/>
      <c r="D44"/>
      <c r="E44"/>
      <c r="N44" t="s">
        <v>234</v>
      </c>
      <c r="O44" t="s">
        <v>247</v>
      </c>
      <c r="Q44" s="15"/>
      <c r="R44" s="15"/>
      <c r="S44" s="15"/>
    </row>
    <row r="45" spans="2:26" x14ac:dyDescent="0.2">
      <c r="B45"/>
      <c r="C45"/>
      <c r="D45"/>
      <c r="E45"/>
      <c r="K45" s="21" t="s">
        <v>276</v>
      </c>
      <c r="L45" s="21" t="s">
        <v>293</v>
      </c>
      <c r="N45" s="15" t="s">
        <v>417</v>
      </c>
      <c r="O45" s="15" t="s">
        <v>417</v>
      </c>
      <c r="P45" s="15"/>
      <c r="Q45" s="15"/>
      <c r="R45" s="15"/>
      <c r="S45" s="15"/>
    </row>
    <row r="46" spans="2:26" x14ac:dyDescent="0.2">
      <c r="B46"/>
      <c r="C46"/>
      <c r="D46"/>
      <c r="E46"/>
      <c r="J46"/>
      <c r="K46" s="15" t="s">
        <v>277</v>
      </c>
      <c r="L46" s="15" t="s">
        <v>258</v>
      </c>
      <c r="P46" s="15"/>
      <c r="Q46" s="15"/>
      <c r="R46" s="15"/>
      <c r="S46" s="15"/>
    </row>
    <row r="47" spans="2:26" x14ac:dyDescent="0.2">
      <c r="B47"/>
      <c r="C47"/>
      <c r="D47"/>
      <c r="E47"/>
      <c r="K47" s="15" t="s">
        <v>278</v>
      </c>
      <c r="L47" s="15" t="s">
        <v>259</v>
      </c>
      <c r="N47" s="15"/>
      <c r="O47" s="15"/>
      <c r="P47" s="15"/>
      <c r="Q47" s="15"/>
      <c r="R47" s="15"/>
      <c r="S47" s="15"/>
    </row>
    <row r="48" spans="2:26" x14ac:dyDescent="0.2">
      <c r="B48"/>
      <c r="C48"/>
      <c r="D48"/>
      <c r="E48"/>
      <c r="K48" s="15" t="s">
        <v>279</v>
      </c>
      <c r="L48" s="15" t="s">
        <v>260</v>
      </c>
      <c r="N48" s="15"/>
      <c r="O48" s="15"/>
      <c r="P48" s="15"/>
      <c r="Q48" s="15"/>
      <c r="R48" s="15"/>
      <c r="S48" s="15"/>
    </row>
    <row r="49" spans="2:19" x14ac:dyDescent="0.2">
      <c r="B49"/>
      <c r="C49"/>
      <c r="D49"/>
      <c r="E49"/>
      <c r="J49"/>
      <c r="K49" s="15" t="s">
        <v>281</v>
      </c>
      <c r="L49" s="15" t="s">
        <v>262</v>
      </c>
      <c r="N49" s="15"/>
      <c r="O49" s="15"/>
      <c r="Q49" s="15"/>
      <c r="R49" s="15"/>
      <c r="S49" s="15"/>
    </row>
    <row r="50" spans="2:19" x14ac:dyDescent="0.2">
      <c r="B50"/>
      <c r="C50"/>
      <c r="D50"/>
      <c r="E50"/>
      <c r="K50" s="15" t="s">
        <v>282</v>
      </c>
      <c r="L50" s="15" t="s">
        <v>263</v>
      </c>
      <c r="P50" s="15"/>
      <c r="Q50" s="15"/>
    </row>
    <row r="51" spans="2:19" x14ac:dyDescent="0.2">
      <c r="B51"/>
      <c r="C51"/>
      <c r="D51"/>
      <c r="E51"/>
      <c r="K51" s="15" t="s">
        <v>283</v>
      </c>
      <c r="L51" s="15" t="s">
        <v>264</v>
      </c>
      <c r="N51" s="15"/>
      <c r="O51" s="15"/>
      <c r="P51" s="15"/>
      <c r="Q51" s="15"/>
    </row>
    <row r="52" spans="2:19" x14ac:dyDescent="0.2">
      <c r="B52"/>
      <c r="C52"/>
      <c r="D52"/>
      <c r="E52"/>
      <c r="K52" s="15" t="s">
        <v>284</v>
      </c>
      <c r="L52" s="15" t="s">
        <v>265</v>
      </c>
      <c r="N52" s="15"/>
      <c r="O52" s="15"/>
      <c r="P52" s="15"/>
      <c r="Q52" s="15"/>
    </row>
    <row r="53" spans="2:19" x14ac:dyDescent="0.2">
      <c r="B53"/>
      <c r="C53"/>
      <c r="D53"/>
      <c r="E53"/>
      <c r="K53" s="15" t="s">
        <v>285</v>
      </c>
      <c r="L53" s="15" t="s">
        <v>266</v>
      </c>
      <c r="N53" s="15"/>
      <c r="O53" s="15"/>
      <c r="P53" s="15"/>
      <c r="Q53" s="15"/>
    </row>
    <row r="54" spans="2:19" x14ac:dyDescent="0.2">
      <c r="B54"/>
      <c r="C54"/>
      <c r="D54"/>
      <c r="E54"/>
      <c r="K54" s="15" t="s">
        <v>295</v>
      </c>
      <c r="L54" s="15" t="s">
        <v>274</v>
      </c>
      <c r="N54" s="15"/>
      <c r="O54" s="15"/>
      <c r="P54" s="15"/>
      <c r="Q54" s="15"/>
    </row>
    <row r="55" spans="2:19" x14ac:dyDescent="0.2">
      <c r="B55"/>
      <c r="C55"/>
      <c r="D55"/>
      <c r="E55"/>
      <c r="K55" s="15" t="s">
        <v>286</v>
      </c>
      <c r="L55" s="15" t="s">
        <v>267</v>
      </c>
      <c r="N55" s="15"/>
      <c r="O55" s="15"/>
      <c r="P55" s="15"/>
      <c r="Q55" s="15"/>
    </row>
    <row r="56" spans="2:19" x14ac:dyDescent="0.2">
      <c r="B56"/>
      <c r="C56"/>
      <c r="D56"/>
      <c r="E56"/>
      <c r="K56" s="15" t="s">
        <v>287</v>
      </c>
      <c r="L56" s="15" t="s">
        <v>268</v>
      </c>
      <c r="N56" s="15"/>
      <c r="O56" s="15"/>
      <c r="P56" s="15"/>
      <c r="Q56" s="15"/>
    </row>
    <row r="57" spans="2:19" x14ac:dyDescent="0.2">
      <c r="B57"/>
      <c r="C57"/>
      <c r="D57"/>
      <c r="E57"/>
      <c r="K57" s="15" t="s">
        <v>288</v>
      </c>
      <c r="L57" s="15" t="s">
        <v>269</v>
      </c>
      <c r="P57" s="15"/>
      <c r="Q57" s="15"/>
    </row>
    <row r="58" spans="2:19" x14ac:dyDescent="0.2">
      <c r="B58"/>
      <c r="C58"/>
      <c r="D58"/>
      <c r="K58" s="15" t="s">
        <v>280</v>
      </c>
      <c r="L58" s="15" t="s">
        <v>261</v>
      </c>
      <c r="N58" s="15"/>
      <c r="O58" s="15"/>
    </row>
    <row r="59" spans="2:19" x14ac:dyDescent="0.2">
      <c r="B59"/>
      <c r="C59"/>
      <c r="D59"/>
      <c r="K59" s="15" t="s">
        <v>289</v>
      </c>
      <c r="L59" s="15" t="s">
        <v>270</v>
      </c>
      <c r="N59" s="15"/>
      <c r="O59" s="15"/>
    </row>
    <row r="60" spans="2:19" x14ac:dyDescent="0.2">
      <c r="B60"/>
      <c r="C60"/>
      <c r="D60"/>
      <c r="E60"/>
      <c r="K60" s="15" t="s">
        <v>292</v>
      </c>
      <c r="L60" s="15" t="s">
        <v>273</v>
      </c>
      <c r="N60" s="15"/>
      <c r="O60" s="15"/>
      <c r="P60" s="15"/>
      <c r="Q60" s="15"/>
    </row>
    <row r="61" spans="2:19" x14ac:dyDescent="0.2">
      <c r="B61"/>
      <c r="C61"/>
      <c r="D61"/>
      <c r="E61"/>
      <c r="K61" s="15" t="s">
        <v>291</v>
      </c>
      <c r="L61" s="15" t="s">
        <v>272</v>
      </c>
      <c r="N61" s="15"/>
      <c r="O61" s="15"/>
      <c r="P61" s="15"/>
      <c r="Q61" s="15"/>
    </row>
    <row r="62" spans="2:19" x14ac:dyDescent="0.2">
      <c r="B62"/>
      <c r="C62"/>
      <c r="D62"/>
      <c r="E62"/>
      <c r="K62" s="15" t="s">
        <v>290</v>
      </c>
      <c r="L62" s="15" t="s">
        <v>271</v>
      </c>
      <c r="N62" s="15"/>
      <c r="O62" s="15"/>
      <c r="P62" s="15"/>
      <c r="Q62" s="15"/>
    </row>
    <row r="63" spans="2:19" x14ac:dyDescent="0.2">
      <c r="B63"/>
      <c r="C63"/>
      <c r="D63"/>
      <c r="E63"/>
      <c r="K63" s="15" t="s">
        <v>347</v>
      </c>
      <c r="L63" s="15" t="s">
        <v>347</v>
      </c>
      <c r="N63" s="15"/>
      <c r="O63" s="15"/>
      <c r="P63" s="15"/>
      <c r="Q63" s="15"/>
    </row>
    <row r="64" spans="2:19" x14ac:dyDescent="0.2">
      <c r="B64"/>
      <c r="C64"/>
      <c r="D64"/>
      <c r="E64"/>
      <c r="K64" s="15" t="s">
        <v>418</v>
      </c>
      <c r="L64" s="15" t="s">
        <v>417</v>
      </c>
      <c r="N64" s="15"/>
      <c r="O64" s="15"/>
      <c r="P64" s="15"/>
      <c r="Q64" s="15"/>
    </row>
    <row r="65" spans="2:17" x14ac:dyDescent="0.2">
      <c r="B65"/>
      <c r="C65"/>
      <c r="D65"/>
      <c r="E65"/>
      <c r="N65" s="15"/>
      <c r="O65" s="15"/>
      <c r="P65" s="15"/>
      <c r="Q65" s="15"/>
    </row>
    <row r="66" spans="2:17" x14ac:dyDescent="0.2">
      <c r="B66"/>
      <c r="C66"/>
      <c r="D66"/>
      <c r="E66"/>
      <c r="N66" s="15"/>
      <c r="O66" s="15"/>
      <c r="P66" s="15"/>
      <c r="Q66" s="15"/>
    </row>
    <row r="67" spans="2:17" x14ac:dyDescent="0.2">
      <c r="B67"/>
      <c r="C67"/>
      <c r="D67"/>
      <c r="E67"/>
      <c r="N67" s="15"/>
      <c r="O67" s="15"/>
      <c r="P67" s="15"/>
      <c r="Q67" s="15"/>
    </row>
    <row r="68" spans="2:17" x14ac:dyDescent="0.2">
      <c r="B68"/>
      <c r="C68"/>
      <c r="D68"/>
      <c r="E68"/>
      <c r="N68" s="15"/>
      <c r="O68" s="15"/>
      <c r="P68" s="15"/>
      <c r="Q68" s="15"/>
    </row>
    <row r="69" spans="2:17" x14ac:dyDescent="0.2">
      <c r="B69"/>
      <c r="C69"/>
      <c r="D69"/>
      <c r="E69"/>
      <c r="N69" s="15"/>
      <c r="O69" s="15"/>
      <c r="P69" s="15"/>
      <c r="Q69" s="15"/>
    </row>
    <row r="70" spans="2:17" x14ac:dyDescent="0.2">
      <c r="B70"/>
      <c r="C70"/>
      <c r="D70"/>
      <c r="E70"/>
      <c r="N70" s="15"/>
      <c r="O70" s="15"/>
      <c r="P70" s="15"/>
      <c r="Q70" s="15"/>
    </row>
    <row r="71" spans="2:17" x14ac:dyDescent="0.2">
      <c r="B71"/>
      <c r="C71"/>
      <c r="D71"/>
      <c r="E71"/>
      <c r="N71" s="15"/>
      <c r="O71" s="15"/>
      <c r="P71" s="15"/>
      <c r="Q71" s="15"/>
    </row>
    <row r="72" spans="2:17" x14ac:dyDescent="0.2">
      <c r="B72"/>
      <c r="C72"/>
      <c r="D72"/>
      <c r="E72"/>
      <c r="N72" s="15"/>
      <c r="O72" s="15"/>
      <c r="P72" s="15"/>
      <c r="Q72" s="15"/>
    </row>
    <row r="73" spans="2:17" x14ac:dyDescent="0.2">
      <c r="B73"/>
      <c r="C73"/>
      <c r="D73"/>
      <c r="E73"/>
      <c r="N73" s="15"/>
      <c r="O73" s="15"/>
      <c r="P73" s="15"/>
      <c r="Q73" s="15"/>
    </row>
    <row r="74" spans="2:17" x14ac:dyDescent="0.2">
      <c r="B74"/>
      <c r="C74"/>
      <c r="D74"/>
      <c r="E74"/>
      <c r="N74" s="15"/>
      <c r="O74" s="15"/>
      <c r="P74" s="15"/>
      <c r="Q74" s="15"/>
    </row>
    <row r="75" spans="2:17" x14ac:dyDescent="0.2">
      <c r="B75"/>
      <c r="C75"/>
      <c r="D75"/>
      <c r="E75"/>
      <c r="N75" s="15"/>
      <c r="O75" s="15"/>
      <c r="P75" s="15"/>
      <c r="Q75" s="15"/>
    </row>
  </sheetData>
  <autoFilter ref="K45:L45" xr:uid="{00000000-0009-0000-0000-000004000000}">
    <sortState xmlns:xlrd2="http://schemas.microsoft.com/office/spreadsheetml/2017/richdata2" ref="K46:L62">
      <sortCondition ref="K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3:J86"/>
  <sheetViews>
    <sheetView showGridLines="0" topLeftCell="A4" zoomScale="75" zoomScaleNormal="75" workbookViewId="0">
      <selection activeCell="E74" sqref="E74:F74"/>
    </sheetView>
  </sheetViews>
  <sheetFormatPr baseColWidth="10" defaultRowHeight="15" x14ac:dyDescent="0.2"/>
  <cols>
    <col min="2" max="2" width="10.83203125" style="10" customWidth="1"/>
    <col min="3" max="3" width="17.1640625" style="5" bestFit="1" customWidth="1"/>
    <col min="4" max="4" width="20.83203125" customWidth="1"/>
    <col min="5" max="5" width="33.5" bestFit="1" customWidth="1"/>
    <col min="6" max="6" width="34.1640625" customWidth="1"/>
    <col min="7" max="7" width="18.5" bestFit="1" customWidth="1"/>
    <col min="8" max="8" width="16.1640625" bestFit="1" customWidth="1"/>
    <col min="9" max="10" width="17.1640625" bestFit="1" customWidth="1"/>
  </cols>
  <sheetData>
    <row r="3" spans="2:10" x14ac:dyDescent="0.2">
      <c r="B3" s="14" t="s">
        <v>59</v>
      </c>
      <c r="C3" s="14"/>
      <c r="D3" s="14"/>
      <c r="E3" s="198" t="s">
        <v>60</v>
      </c>
      <c r="F3" s="198"/>
      <c r="G3" s="198"/>
      <c r="H3" s="198"/>
      <c r="I3" s="198"/>
      <c r="J3" s="198"/>
    </row>
    <row r="5" spans="2:10" x14ac:dyDescent="0.2">
      <c r="B5" s="9" t="s">
        <v>49</v>
      </c>
      <c r="C5" s="7" t="s">
        <v>50</v>
      </c>
      <c r="E5" s="9" t="s">
        <v>0</v>
      </c>
      <c r="F5" s="9" t="s">
        <v>52</v>
      </c>
      <c r="G5" s="11">
        <v>7637</v>
      </c>
      <c r="H5" s="11">
        <v>7655</v>
      </c>
      <c r="I5" s="11">
        <v>7658</v>
      </c>
      <c r="J5" s="9" t="s">
        <v>54</v>
      </c>
    </row>
    <row r="6" spans="2:10" x14ac:dyDescent="0.2">
      <c r="B6" s="1">
        <v>7658</v>
      </c>
      <c r="C6" s="4">
        <v>32529175840</v>
      </c>
      <c r="E6" s="199" t="s">
        <v>45</v>
      </c>
      <c r="F6" s="199"/>
      <c r="G6" s="4"/>
      <c r="H6" s="4">
        <v>596500000</v>
      </c>
      <c r="I6" s="4"/>
      <c r="J6" s="4">
        <v>596500000</v>
      </c>
    </row>
    <row r="7" spans="2:10" x14ac:dyDescent="0.2">
      <c r="B7" s="1">
        <v>7655</v>
      </c>
      <c r="C7" s="4">
        <v>6691034160</v>
      </c>
      <c r="E7" s="199" t="s">
        <v>44</v>
      </c>
      <c r="F7" s="199"/>
      <c r="G7" s="4"/>
      <c r="H7" s="4">
        <v>403500000</v>
      </c>
      <c r="I7" s="4"/>
      <c r="J7" s="4">
        <v>403500000</v>
      </c>
    </row>
    <row r="8" spans="2:10" x14ac:dyDescent="0.2">
      <c r="B8" s="1">
        <v>7637</v>
      </c>
      <c r="C8" s="4">
        <v>3299800000</v>
      </c>
      <c r="E8" s="199" t="s">
        <v>36</v>
      </c>
      <c r="F8" s="199"/>
      <c r="G8" s="4">
        <v>3299800000</v>
      </c>
      <c r="H8" s="4">
        <v>900200000</v>
      </c>
      <c r="I8" s="4"/>
      <c r="J8" s="4">
        <v>4200000000</v>
      </c>
    </row>
    <row r="9" spans="2:10" x14ac:dyDescent="0.2">
      <c r="B9" s="9" t="s">
        <v>51</v>
      </c>
      <c r="C9" s="8">
        <v>42520010000</v>
      </c>
      <c r="E9" s="199" t="s">
        <v>46</v>
      </c>
      <c r="F9" s="199"/>
      <c r="G9" s="4"/>
      <c r="H9" s="4">
        <v>432858000</v>
      </c>
      <c r="I9" s="4"/>
      <c r="J9" s="4">
        <v>432858000</v>
      </c>
    </row>
    <row r="10" spans="2:10" x14ac:dyDescent="0.2">
      <c r="E10" s="199" t="s">
        <v>32</v>
      </c>
      <c r="F10" s="199"/>
      <c r="G10" s="4"/>
      <c r="H10" s="4">
        <v>323006000</v>
      </c>
      <c r="I10" s="4"/>
      <c r="J10" s="4">
        <v>323006000</v>
      </c>
    </row>
    <row r="11" spans="2:10" x14ac:dyDescent="0.2">
      <c r="E11" s="199" t="s">
        <v>28</v>
      </c>
      <c r="F11" s="199"/>
      <c r="G11" s="4"/>
      <c r="H11" s="4">
        <v>1200000000</v>
      </c>
      <c r="I11" s="4"/>
      <c r="J11" s="4">
        <v>1200000000</v>
      </c>
    </row>
    <row r="12" spans="2:10" x14ac:dyDescent="0.2">
      <c r="E12" s="199" t="s">
        <v>3</v>
      </c>
      <c r="F12" s="199"/>
      <c r="G12" s="4"/>
      <c r="H12" s="4">
        <v>2214252160</v>
      </c>
      <c r="I12" s="4">
        <v>7786929840</v>
      </c>
      <c r="J12" s="4">
        <v>10001182000</v>
      </c>
    </row>
    <row r="13" spans="2:10" x14ac:dyDescent="0.2">
      <c r="E13" s="199" t="s">
        <v>29</v>
      </c>
      <c r="F13" s="199"/>
      <c r="G13" s="4"/>
      <c r="H13" s="4">
        <v>170000000</v>
      </c>
      <c r="I13" s="4">
        <v>3730000000</v>
      </c>
      <c r="J13" s="4">
        <v>3900000000</v>
      </c>
    </row>
    <row r="14" spans="2:10" x14ac:dyDescent="0.2">
      <c r="E14" s="199" t="s">
        <v>33</v>
      </c>
      <c r="F14" s="199"/>
      <c r="G14" s="4"/>
      <c r="H14" s="4">
        <v>450718000</v>
      </c>
      <c r="I14" s="4">
        <v>1449282000</v>
      </c>
      <c r="J14" s="4">
        <v>1900000000</v>
      </c>
    </row>
    <row r="15" spans="2:10" x14ac:dyDescent="0.2">
      <c r="E15" s="199" t="s">
        <v>19</v>
      </c>
      <c r="F15" s="199"/>
      <c r="G15" s="4"/>
      <c r="H15" s="4"/>
      <c r="I15" s="4">
        <v>10011982000</v>
      </c>
      <c r="J15" s="4">
        <v>10011982000</v>
      </c>
    </row>
    <row r="16" spans="2:10" x14ac:dyDescent="0.2">
      <c r="E16" s="199" t="s">
        <v>47</v>
      </c>
      <c r="F16" s="199"/>
      <c r="G16" s="4"/>
      <c r="H16" s="4"/>
      <c r="I16" s="4">
        <v>9550982000</v>
      </c>
      <c r="J16" s="4">
        <v>9550982000</v>
      </c>
    </row>
    <row r="17" spans="3:10" x14ac:dyDescent="0.2">
      <c r="E17" s="200" t="s">
        <v>53</v>
      </c>
      <c r="F17" s="202"/>
      <c r="G17" s="8">
        <v>3299800000</v>
      </c>
      <c r="H17" s="8">
        <v>6691034160</v>
      </c>
      <c r="I17" s="8">
        <v>32529175840</v>
      </c>
      <c r="J17" s="8">
        <v>42520010000</v>
      </c>
    </row>
    <row r="20" spans="3:10" x14ac:dyDescent="0.2">
      <c r="C20" s="203" t="s">
        <v>62</v>
      </c>
      <c r="D20" s="203"/>
      <c r="E20" s="203"/>
      <c r="F20" s="203"/>
      <c r="G20" s="203"/>
    </row>
    <row r="22" spans="3:10" x14ac:dyDescent="0.2">
      <c r="C22" s="12" t="s">
        <v>63</v>
      </c>
    </row>
    <row r="23" spans="3:10" x14ac:dyDescent="0.2">
      <c r="C23" s="9" t="s">
        <v>55</v>
      </c>
      <c r="D23" s="13" t="s">
        <v>56</v>
      </c>
      <c r="E23" s="195" t="s">
        <v>0</v>
      </c>
      <c r="F23" s="195"/>
      <c r="G23" s="9" t="s">
        <v>57</v>
      </c>
    </row>
    <row r="24" spans="3:10" x14ac:dyDescent="0.2">
      <c r="C24" s="3" t="s">
        <v>35</v>
      </c>
      <c r="D24" s="6" t="s">
        <v>34</v>
      </c>
      <c r="E24" s="199" t="s">
        <v>33</v>
      </c>
      <c r="F24" s="199"/>
      <c r="G24" s="4">
        <v>1449282000</v>
      </c>
    </row>
    <row r="25" spans="3:10" x14ac:dyDescent="0.2">
      <c r="C25" s="3" t="s">
        <v>31</v>
      </c>
      <c r="D25" s="6" t="s">
        <v>30</v>
      </c>
      <c r="E25" s="199" t="s">
        <v>29</v>
      </c>
      <c r="F25" s="199"/>
      <c r="G25" s="4">
        <v>3730000000</v>
      </c>
    </row>
    <row r="26" spans="3:10" x14ac:dyDescent="0.2">
      <c r="C26" s="3" t="s">
        <v>6</v>
      </c>
      <c r="D26" s="6" t="s">
        <v>9</v>
      </c>
      <c r="E26" s="199" t="s">
        <v>3</v>
      </c>
      <c r="F26" s="199"/>
      <c r="G26" s="4">
        <v>2822768000</v>
      </c>
    </row>
    <row r="27" spans="3:10" x14ac:dyDescent="0.2">
      <c r="C27" s="3" t="s">
        <v>6</v>
      </c>
      <c r="D27" s="6" t="s">
        <v>48</v>
      </c>
      <c r="E27" s="199" t="s">
        <v>47</v>
      </c>
      <c r="F27" s="199"/>
      <c r="G27" s="4">
        <v>9550982000</v>
      </c>
    </row>
    <row r="28" spans="3:10" x14ac:dyDescent="0.2">
      <c r="C28" s="3" t="s">
        <v>6</v>
      </c>
      <c r="D28" s="6" t="s">
        <v>23</v>
      </c>
      <c r="E28" s="199" t="s">
        <v>19</v>
      </c>
      <c r="F28" s="199"/>
      <c r="G28" s="4">
        <v>2028491000</v>
      </c>
    </row>
    <row r="29" spans="3:10" x14ac:dyDescent="0.2">
      <c r="C29" s="3" t="s">
        <v>6</v>
      </c>
      <c r="D29" s="6" t="s">
        <v>21</v>
      </c>
      <c r="E29" s="199" t="s">
        <v>19</v>
      </c>
      <c r="F29" s="199"/>
      <c r="G29" s="4">
        <v>7983491000</v>
      </c>
    </row>
    <row r="30" spans="3:10" x14ac:dyDescent="0.2">
      <c r="C30" s="3" t="s">
        <v>18</v>
      </c>
      <c r="D30" s="6" t="s">
        <v>17</v>
      </c>
      <c r="E30" s="199" t="s">
        <v>3</v>
      </c>
      <c r="F30" s="199"/>
      <c r="G30" s="4">
        <v>100000000</v>
      </c>
    </row>
    <row r="31" spans="3:10" x14ac:dyDescent="0.2">
      <c r="C31" s="3" t="s">
        <v>15</v>
      </c>
      <c r="D31" s="6" t="s">
        <v>14</v>
      </c>
      <c r="E31" s="199" t="s">
        <v>3</v>
      </c>
      <c r="F31" s="199"/>
      <c r="G31" s="4">
        <v>4864161840</v>
      </c>
    </row>
    <row r="32" spans="3:10" x14ac:dyDescent="0.2">
      <c r="C32" s="200" t="s">
        <v>27</v>
      </c>
      <c r="D32" s="201"/>
      <c r="E32" s="201"/>
      <c r="F32" s="202"/>
      <c r="G32" s="8">
        <f>SUM(G24:G31)</f>
        <v>32529175840</v>
      </c>
    </row>
    <row r="34" spans="3:7" x14ac:dyDescent="0.2">
      <c r="C34" s="12" t="s">
        <v>64</v>
      </c>
    </row>
    <row r="35" spans="3:7" x14ac:dyDescent="0.2">
      <c r="C35" s="9" t="s">
        <v>55</v>
      </c>
      <c r="D35" s="13" t="s">
        <v>56</v>
      </c>
      <c r="E35" s="195" t="s">
        <v>0</v>
      </c>
      <c r="F35" s="195"/>
      <c r="G35" s="9" t="s">
        <v>57</v>
      </c>
    </row>
    <row r="36" spans="3:7" x14ac:dyDescent="0.2">
      <c r="C36" s="6" t="s">
        <v>16</v>
      </c>
      <c r="D36" s="2" t="s">
        <v>5</v>
      </c>
      <c r="E36" s="199" t="s">
        <v>45</v>
      </c>
      <c r="F36" s="199"/>
      <c r="G36" s="2">
        <v>596500000</v>
      </c>
    </row>
    <row r="37" spans="3:7" x14ac:dyDescent="0.2">
      <c r="C37" s="6" t="s">
        <v>16</v>
      </c>
      <c r="D37" s="2" t="s">
        <v>5</v>
      </c>
      <c r="E37" s="199" t="s">
        <v>44</v>
      </c>
      <c r="F37" s="199"/>
      <c r="G37" s="2">
        <v>403500000</v>
      </c>
    </row>
    <row r="38" spans="3:7" x14ac:dyDescent="0.2">
      <c r="C38" s="6" t="s">
        <v>16</v>
      </c>
      <c r="D38" s="2" t="s">
        <v>5</v>
      </c>
      <c r="E38" s="199" t="s">
        <v>36</v>
      </c>
      <c r="F38" s="199"/>
      <c r="G38" s="2">
        <v>900200000</v>
      </c>
    </row>
    <row r="39" spans="3:7" x14ac:dyDescent="0.2">
      <c r="C39" s="6" t="s">
        <v>16</v>
      </c>
      <c r="D39" s="2" t="s">
        <v>5</v>
      </c>
      <c r="E39" s="199" t="s">
        <v>46</v>
      </c>
      <c r="F39" s="199"/>
      <c r="G39" s="2">
        <v>432858000</v>
      </c>
    </row>
    <row r="40" spans="3:7" x14ac:dyDescent="0.2">
      <c r="C40" s="6" t="s">
        <v>16</v>
      </c>
      <c r="D40" s="2" t="s">
        <v>5</v>
      </c>
      <c r="E40" s="199" t="s">
        <v>32</v>
      </c>
      <c r="F40" s="199"/>
      <c r="G40" s="2">
        <v>323006000</v>
      </c>
    </row>
    <row r="41" spans="3:7" x14ac:dyDescent="0.2">
      <c r="C41" s="6" t="s">
        <v>16</v>
      </c>
      <c r="D41" s="2" t="s">
        <v>5</v>
      </c>
      <c r="E41" s="199" t="s">
        <v>28</v>
      </c>
      <c r="F41" s="199"/>
      <c r="G41" s="2">
        <v>1200000000</v>
      </c>
    </row>
    <row r="42" spans="3:7" x14ac:dyDescent="0.2">
      <c r="C42" s="6" t="s">
        <v>16</v>
      </c>
      <c r="D42" s="2" t="s">
        <v>5</v>
      </c>
      <c r="E42" s="199" t="s">
        <v>3</v>
      </c>
      <c r="F42" s="199"/>
      <c r="G42" s="2">
        <v>2214252160</v>
      </c>
    </row>
    <row r="43" spans="3:7" x14ac:dyDescent="0.2">
      <c r="C43" s="6" t="s">
        <v>16</v>
      </c>
      <c r="D43" s="2" t="s">
        <v>5</v>
      </c>
      <c r="E43" s="199" t="s">
        <v>29</v>
      </c>
      <c r="F43" s="199"/>
      <c r="G43" s="2">
        <v>170000000</v>
      </c>
    </row>
    <row r="44" spans="3:7" x14ac:dyDescent="0.2">
      <c r="C44" s="6" t="s">
        <v>16</v>
      </c>
      <c r="D44" s="2" t="s">
        <v>5</v>
      </c>
      <c r="E44" s="199" t="s">
        <v>33</v>
      </c>
      <c r="F44" s="199"/>
      <c r="G44" s="2">
        <v>450718000</v>
      </c>
    </row>
    <row r="45" spans="3:7" x14ac:dyDescent="0.2">
      <c r="C45" s="200" t="s">
        <v>27</v>
      </c>
      <c r="D45" s="201"/>
      <c r="E45" s="201"/>
      <c r="F45" s="202"/>
      <c r="G45" s="8">
        <f>SUM(G36:G44)</f>
        <v>6691034160</v>
      </c>
    </row>
    <row r="47" spans="3:7" x14ac:dyDescent="0.2">
      <c r="C47" s="12" t="s">
        <v>65</v>
      </c>
    </row>
    <row r="48" spans="3:7" x14ac:dyDescent="0.2">
      <c r="C48" s="9" t="s">
        <v>55</v>
      </c>
      <c r="D48" s="13" t="s">
        <v>56</v>
      </c>
      <c r="E48" s="195" t="s">
        <v>0</v>
      </c>
      <c r="F48" s="195"/>
      <c r="G48" s="9" t="s">
        <v>57</v>
      </c>
    </row>
    <row r="49" spans="3:7" x14ac:dyDescent="0.2">
      <c r="C49" s="6" t="s">
        <v>39</v>
      </c>
      <c r="D49" s="2" t="s">
        <v>41</v>
      </c>
      <c r="E49" s="199" t="s">
        <v>36</v>
      </c>
      <c r="F49" s="199"/>
      <c r="G49" s="6">
        <v>575315000</v>
      </c>
    </row>
    <row r="50" spans="3:7" x14ac:dyDescent="0.2">
      <c r="C50" s="6" t="s">
        <v>39</v>
      </c>
      <c r="D50" s="2" t="s">
        <v>38</v>
      </c>
      <c r="E50" s="199" t="s">
        <v>36</v>
      </c>
      <c r="F50" s="199"/>
      <c r="G50" s="6">
        <v>2724485000</v>
      </c>
    </row>
    <row r="51" spans="3:7" x14ac:dyDescent="0.2">
      <c r="C51" s="200" t="s">
        <v>27</v>
      </c>
      <c r="D51" s="201"/>
      <c r="E51" s="201"/>
      <c r="F51" s="202"/>
      <c r="G51" s="7">
        <f>SUM(G49:G50)</f>
        <v>3299800000</v>
      </c>
    </row>
    <row r="54" spans="3:7" x14ac:dyDescent="0.2">
      <c r="C54" s="14"/>
      <c r="D54" s="14"/>
      <c r="E54" s="198" t="s">
        <v>58</v>
      </c>
      <c r="F54" s="198"/>
      <c r="G54" s="198"/>
    </row>
    <row r="56" spans="3:7" x14ac:dyDescent="0.2">
      <c r="E56" s="12" t="s">
        <v>63</v>
      </c>
    </row>
    <row r="57" spans="3:7" x14ac:dyDescent="0.2">
      <c r="E57" s="195" t="s">
        <v>61</v>
      </c>
      <c r="F57" s="195"/>
      <c r="G57" s="9" t="s">
        <v>57</v>
      </c>
    </row>
    <row r="58" spans="3:7" x14ac:dyDescent="0.2">
      <c r="E58" s="196" t="s">
        <v>10</v>
      </c>
      <c r="F58" s="196"/>
      <c r="G58" s="6">
        <v>2490000000</v>
      </c>
    </row>
    <row r="59" spans="3:7" x14ac:dyDescent="0.2">
      <c r="E59" s="196" t="s">
        <v>22</v>
      </c>
      <c r="F59" s="196"/>
      <c r="G59" s="6">
        <v>1400000000</v>
      </c>
    </row>
    <row r="60" spans="3:7" x14ac:dyDescent="0.2">
      <c r="E60" s="196" t="s">
        <v>26</v>
      </c>
      <c r="F60" s="196"/>
      <c r="G60" s="6">
        <v>60000000</v>
      </c>
    </row>
    <row r="61" spans="3:7" x14ac:dyDescent="0.2">
      <c r="E61" s="196" t="s">
        <v>11</v>
      </c>
      <c r="F61" s="196"/>
      <c r="G61" s="6">
        <v>12229155840</v>
      </c>
    </row>
    <row r="62" spans="3:7" x14ac:dyDescent="0.2">
      <c r="E62" s="196" t="s">
        <v>24</v>
      </c>
      <c r="F62" s="196"/>
      <c r="G62" s="6">
        <v>375000000</v>
      </c>
    </row>
    <row r="63" spans="3:7" x14ac:dyDescent="0.2">
      <c r="E63" s="196" t="s">
        <v>7</v>
      </c>
      <c r="F63" s="196"/>
      <c r="G63" s="6">
        <v>92758400</v>
      </c>
    </row>
    <row r="64" spans="3:7" x14ac:dyDescent="0.2">
      <c r="E64" s="196" t="s">
        <v>25</v>
      </c>
      <c r="F64" s="196"/>
      <c r="G64" s="6">
        <v>120000000</v>
      </c>
    </row>
    <row r="65" spans="5:7" x14ac:dyDescent="0.2">
      <c r="E65" s="196" t="s">
        <v>4</v>
      </c>
      <c r="F65" s="196"/>
      <c r="G65" s="6">
        <v>10259061600</v>
      </c>
    </row>
    <row r="66" spans="5:7" x14ac:dyDescent="0.2">
      <c r="E66" s="196" t="s">
        <v>13</v>
      </c>
      <c r="F66" s="196"/>
      <c r="G66" s="6">
        <v>500000000</v>
      </c>
    </row>
    <row r="67" spans="5:7" x14ac:dyDescent="0.2">
      <c r="E67" s="196" t="s">
        <v>12</v>
      </c>
      <c r="F67" s="196"/>
      <c r="G67" s="6">
        <v>100000000</v>
      </c>
    </row>
    <row r="68" spans="5:7" x14ac:dyDescent="0.2">
      <c r="E68" s="196" t="s">
        <v>20</v>
      </c>
      <c r="F68" s="196"/>
      <c r="G68" s="6">
        <v>4350000000</v>
      </c>
    </row>
    <row r="69" spans="5:7" x14ac:dyDescent="0.2">
      <c r="E69" s="196" t="s">
        <v>8</v>
      </c>
      <c r="F69" s="196"/>
      <c r="G69" s="6">
        <v>553200000</v>
      </c>
    </row>
    <row r="70" spans="5:7" x14ac:dyDescent="0.2">
      <c r="E70" s="197" t="s">
        <v>27</v>
      </c>
      <c r="F70" s="197"/>
      <c r="G70" s="7">
        <f>SUM(G58:G69)</f>
        <v>32529175840</v>
      </c>
    </row>
    <row r="72" spans="5:7" x14ac:dyDescent="0.2">
      <c r="E72" s="12" t="s">
        <v>64</v>
      </c>
    </row>
    <row r="73" spans="5:7" x14ac:dyDescent="0.2">
      <c r="E73" s="195" t="s">
        <v>61</v>
      </c>
      <c r="F73" s="195"/>
      <c r="G73" s="9" t="s">
        <v>57</v>
      </c>
    </row>
    <row r="74" spans="5:7" x14ac:dyDescent="0.2">
      <c r="E74" s="196" t="s">
        <v>7</v>
      </c>
      <c r="F74" s="196"/>
      <c r="G74" s="6">
        <v>1177022750</v>
      </c>
    </row>
    <row r="75" spans="5:7" x14ac:dyDescent="0.2">
      <c r="E75" s="196" t="s">
        <v>4</v>
      </c>
      <c r="F75" s="196"/>
      <c r="G75" s="6">
        <v>5514011410</v>
      </c>
    </row>
    <row r="76" spans="5:7" x14ac:dyDescent="0.2">
      <c r="E76" s="197" t="s">
        <v>27</v>
      </c>
      <c r="F76" s="197"/>
      <c r="G76" s="7">
        <f>SUM(G74:G75)</f>
        <v>6691034160</v>
      </c>
    </row>
    <row r="79" spans="5:7" x14ac:dyDescent="0.2">
      <c r="E79" s="12" t="s">
        <v>65</v>
      </c>
    </row>
    <row r="80" spans="5:7" x14ac:dyDescent="0.2">
      <c r="E80" s="195" t="s">
        <v>61</v>
      </c>
      <c r="F80" s="195"/>
      <c r="G80" s="9" t="s">
        <v>57</v>
      </c>
    </row>
    <row r="81" spans="5:7" x14ac:dyDescent="0.2">
      <c r="E81" s="2" t="s">
        <v>43</v>
      </c>
      <c r="F81" s="2"/>
      <c r="G81" s="6">
        <v>60000000</v>
      </c>
    </row>
    <row r="82" spans="5:7" x14ac:dyDescent="0.2">
      <c r="E82" s="2" t="s">
        <v>42</v>
      </c>
      <c r="F82" s="2"/>
      <c r="G82" s="6">
        <v>100000000</v>
      </c>
    </row>
    <row r="83" spans="5:7" x14ac:dyDescent="0.2">
      <c r="E83" s="2" t="s">
        <v>40</v>
      </c>
      <c r="F83" s="2"/>
      <c r="G83" s="6">
        <v>1103500000</v>
      </c>
    </row>
    <row r="84" spans="5:7" x14ac:dyDescent="0.2">
      <c r="E84" s="2" t="s">
        <v>37</v>
      </c>
      <c r="F84" s="2"/>
      <c r="G84" s="6">
        <v>1015756100</v>
      </c>
    </row>
    <row r="85" spans="5:7" x14ac:dyDescent="0.2">
      <c r="E85" s="2" t="s">
        <v>4</v>
      </c>
      <c r="F85" s="2"/>
      <c r="G85" s="6">
        <v>1020543900</v>
      </c>
    </row>
    <row r="86" spans="5:7" x14ac:dyDescent="0.2">
      <c r="E86" s="197" t="s">
        <v>27</v>
      </c>
      <c r="F86" s="197"/>
      <c r="G86" s="7">
        <f>SUM(G81:G85)</f>
        <v>3299800000</v>
      </c>
    </row>
  </sheetData>
  <mergeCells count="60">
    <mergeCell ref="E6:F6"/>
    <mergeCell ref="E7:F7"/>
    <mergeCell ref="E8:F8"/>
    <mergeCell ref="E9:F9"/>
    <mergeCell ref="E10:F10"/>
    <mergeCell ref="E11:F11"/>
    <mergeCell ref="E12:F12"/>
    <mergeCell ref="E13:F13"/>
    <mergeCell ref="E14:F14"/>
    <mergeCell ref="E15:F15"/>
    <mergeCell ref="E16:F16"/>
    <mergeCell ref="E26:F26"/>
    <mergeCell ref="E23:F23"/>
    <mergeCell ref="E24:F24"/>
    <mergeCell ref="E25:F25"/>
    <mergeCell ref="E17:F17"/>
    <mergeCell ref="C20:G20"/>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80:F80"/>
    <mergeCell ref="E64:F64"/>
    <mergeCell ref="E86:F86"/>
    <mergeCell ref="E66:F66"/>
    <mergeCell ref="E67:F67"/>
    <mergeCell ref="E68:F68"/>
    <mergeCell ref="E69:F69"/>
    <mergeCell ref="E70:F70"/>
    <mergeCell ref="E73:F73"/>
    <mergeCell ref="E74:F74"/>
    <mergeCell ref="E75:F75"/>
    <mergeCell ref="E76:F7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B57DF123491041833F85DAE8892874" ma:contentTypeVersion="18" ma:contentTypeDescription="Crear nuevo documento." ma:contentTypeScope="" ma:versionID="b27efbf0c3cc5b0574b2fdd97af5fcbd">
  <xsd:schema xmlns:xsd="http://www.w3.org/2001/XMLSchema" xmlns:xs="http://www.w3.org/2001/XMLSchema" xmlns:p="http://schemas.microsoft.com/office/2006/metadata/properties" xmlns:ns3="0935b897-e83e-4004-9f75-4e3807b73bb0" xmlns:ns4="da0db5d3-cc18-450f-b024-369bac33d3b9" targetNamespace="http://schemas.microsoft.com/office/2006/metadata/properties" ma:root="true" ma:fieldsID="e42919f83a11d829466631aa5283d21c" ns3:_="" ns4:_="">
    <xsd:import namespace="0935b897-e83e-4004-9f75-4e3807b73bb0"/>
    <xsd:import namespace="da0db5d3-cc18-450f-b024-369bac33d3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5b897-e83e-4004-9f75-4e3807b73b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db5d3-cc18-450f-b024-369bac33d3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a0db5d3-cc18-450f-b024-369bac33d3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6D45ED-8745-4657-A90C-E88EBF459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5b897-e83e-4004-9f75-4e3807b73bb0"/>
    <ds:schemaRef ds:uri="da0db5d3-cc18-450f-b024-369bac33d3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7BDB74-73D8-47CF-96D0-0A627028CE0E}">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0935b897-e83e-4004-9f75-4e3807b73bb0"/>
    <ds:schemaRef ds:uri="http://purl.org/dc/dcmitype/"/>
    <ds:schemaRef ds:uri="http://www.w3.org/XML/1998/namespace"/>
    <ds:schemaRef ds:uri="http://schemas.openxmlformats.org/package/2006/metadata/core-properties"/>
    <ds:schemaRef ds:uri="da0db5d3-cc18-450f-b024-369bac33d3b9"/>
  </ds:schemaRefs>
</ds:datastoreItem>
</file>

<file path=customXml/itemProps3.xml><?xml version="1.0" encoding="utf-8"?>
<ds:datastoreItem xmlns:ds="http://schemas.openxmlformats.org/officeDocument/2006/customXml" ds:itemID="{F46C19F8-7026-4C1D-A03A-C78DB94D6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PAA VR0 -2025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Sebastián Ayala Calderón</cp:lastModifiedBy>
  <cp:lastPrinted>2024-06-25T20:21:52Z</cp:lastPrinted>
  <dcterms:created xsi:type="dcterms:W3CDTF">2023-10-09T19:40:49Z</dcterms:created>
  <dcterms:modified xsi:type="dcterms:W3CDTF">2025-01-08T00:30:44Z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0x0101002AB57DF123491041833F85DAE8892874</vt:lpwstr>
  </property>
</Properties>
</file>