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28800" windowHeight="12135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C147" i="7" l="1"/>
  <c r="B147" i="7"/>
  <c r="D135" i="7"/>
  <c r="D125" i="7"/>
  <c r="D122" i="7"/>
  <c r="D129" i="7" s="1"/>
  <c r="D110" i="7"/>
  <c r="D104" i="7"/>
  <c r="D96" i="7"/>
  <c r="D92" i="7" s="1"/>
  <c r="D87" i="7"/>
  <c r="G85" i="7"/>
  <c r="F85" i="7"/>
  <c r="D73" i="7"/>
  <c r="G66" i="7"/>
  <c r="F66" i="7"/>
  <c r="D64" i="7"/>
  <c r="G63" i="7"/>
  <c r="G61" i="7"/>
  <c r="F61" i="7"/>
  <c r="G57" i="7"/>
  <c r="F57" i="7"/>
  <c r="G56" i="7"/>
  <c r="F56" i="7"/>
  <c r="D53" i="7"/>
  <c r="D45" i="7"/>
  <c r="D43" i="7" s="1"/>
  <c r="D36" i="7"/>
  <c r="D30" i="7"/>
  <c r="F27" i="7" s="1"/>
  <c r="G28" i="7"/>
  <c r="F28" i="7"/>
  <c r="G27" i="7"/>
  <c r="G25" i="7"/>
  <c r="F25" i="7"/>
  <c r="D25" i="7"/>
  <c r="G24" i="7"/>
  <c r="F24" i="7"/>
  <c r="G23" i="7"/>
  <c r="F23" i="7"/>
  <c r="D23" i="7"/>
  <c r="D22" i="7"/>
  <c r="D21" i="7"/>
  <c r="G20" i="7"/>
  <c r="F20" i="7"/>
  <c r="D20" i="7"/>
  <c r="G18" i="7"/>
  <c r="F18" i="7"/>
  <c r="D16" i="7"/>
  <c r="G16" i="7" s="1"/>
  <c r="G15" i="7"/>
  <c r="F15" i="7"/>
  <c r="D14" i="7"/>
  <c r="G14" i="7" s="1"/>
  <c r="F13" i="7"/>
  <c r="A2" i="7"/>
  <c r="K193" i="6"/>
  <c r="K190" i="6" s="1"/>
  <c r="D193" i="6"/>
  <c r="D190" i="6"/>
  <c r="D167" i="6"/>
  <c r="D155" i="6"/>
  <c r="K142" i="6"/>
  <c r="K133" i="6"/>
  <c r="D129" i="6"/>
  <c r="K128" i="6"/>
  <c r="K123" i="6"/>
  <c r="D121" i="6"/>
  <c r="D120" i="6"/>
  <c r="D119" i="6"/>
  <c r="D109" i="6"/>
  <c r="K103" i="6"/>
  <c r="D103" i="6"/>
  <c r="D100" i="6"/>
  <c r="D99" i="6"/>
  <c r="D98" i="6"/>
  <c r="D97" i="6"/>
  <c r="D96" i="6"/>
  <c r="D95" i="6"/>
  <c r="D90" i="6" s="1"/>
  <c r="K93" i="6"/>
  <c r="K82" i="6" s="1"/>
  <c r="D92" i="6"/>
  <c r="K85" i="6"/>
  <c r="D80" i="6"/>
  <c r="D79" i="6"/>
  <c r="D78" i="6"/>
  <c r="K74" i="6"/>
  <c r="K12" i="6" s="1"/>
  <c r="K150" i="6" s="1"/>
  <c r="D73" i="6"/>
  <c r="K63" i="6"/>
  <c r="D63" i="6"/>
  <c r="K59" i="6"/>
  <c r="K54" i="6"/>
  <c r="M54" i="6" s="1"/>
  <c r="D42" i="6"/>
  <c r="K32" i="6"/>
  <c r="D32" i="6"/>
  <c r="K22" i="6"/>
  <c r="D22" i="6"/>
  <c r="K14" i="6"/>
  <c r="D14" i="6"/>
  <c r="A2" i="6"/>
  <c r="D68" i="6" l="1"/>
  <c r="D18" i="7"/>
  <c r="D12" i="6"/>
  <c r="M68" i="6"/>
  <c r="F16" i="7"/>
  <c r="F63" i="7"/>
  <c r="D51" i="7"/>
  <c r="D12" i="7"/>
  <c r="F14" i="7"/>
  <c r="G13" i="7"/>
  <c r="G10" i="7" s="1"/>
  <c r="D88" i="6"/>
  <c r="D187" i="6" s="1"/>
  <c r="D10" i="7" l="1"/>
  <c r="F10" i="7" l="1"/>
  <c r="D119" i="7"/>
  <c r="D132" i="7" s="1"/>
  <c r="K160" i="6" l="1"/>
  <c r="K156" i="6" s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<sst xmlns="http://schemas.openxmlformats.org/spreadsheetml/2006/main" count="359" uniqueCount="260">
  <si>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</si>
  <si>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</si>
  <si>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</si>
  <si>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</si>
  <si>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</si>
  <si>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</si>
  <si>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</si>
  <si>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</si>
  <si>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</si>
  <si>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</si>
  <si>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</si>
  <si>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</si>
  <si>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</si>
  <si>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</si>
  <si>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</si>
  <si>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</si>
  <si>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</si>
  <si>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</si>
  <si>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</si>
  <si>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</si>
  <si>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</si>
  <si>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</si>
  <si>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</si>
  <si>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</si>
  <si>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</si>
  <si>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</si>
  <si>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</si>
  <si>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</si>
  <si>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</si>
  <si>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</si>
  <si>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</si>
  <si>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</si>
  <si>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</si>
  <si>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</si>
  <si>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</si>
  <si>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</si>
  <si>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</si>
  <si>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</si>
  <si>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</si>
  <si>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</si>
  <si>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</si>
  <si>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</si>
  <si>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</si>
  <si>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</si>
  <si>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</si>
  <si>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</si>
  <si>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</si>
  <si>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</si>
  <si>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</si>
  <si>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</si>
  <si>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</si>
  <si>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</si>
  <si>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</si>
  <si>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</si>
  <si>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</si>
  <si>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</si>
  <si>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</si>
  <si>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</si>
  <si>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</si>
  <si>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</si>
  <si>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</si>
  <si>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</si>
  <si>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</si>
  <si>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</si>
  <si>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</si>
  <si>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</si>
  <si>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</si>
  <si>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</si>
  <si>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</si>
  <si>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</si>
  <si>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</si>
  <si>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</si>
  <si>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</si>
  <si>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</si>
  <si>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</si>
  <si>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</si>
  <si>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</si>
  <si>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</si>
  <si>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</si>
  <si>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</si>
  <si>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</si>
  <si>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</si>
  <si>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</si>
  <si>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</si>
  <si>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</si>
  <si>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</si>
  <si>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</si>
  <si>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</si>
  <si>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</si>
  <si>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</si>
  <si>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</si>
  <si>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</si>
  <si>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</si>
  <si>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</si>
  <si>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</si>
  <si>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</si>
  <si>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</si>
  <si>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</si>
  <si>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</si>
  <si>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</si>
  <si>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</si>
  <si>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</si>
  <si>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</si>
  <si>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</si>
  <si>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</si>
  <si>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</si>
  <si>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</si>
  <si>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</si>
  <si>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</si>
  <si>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</si>
  <si>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</si>
  <si>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</si>
  <si>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</si>
  <si>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</si>
  <si>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</si>
  <si>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</si>
  <si>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</si>
  <si>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</si>
  <si>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</si>
  <si>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</si>
  <si>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</si>
  <si>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</si>
  <si>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</si>
  <si>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</si>
  <si>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</si>
  <si>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</si>
  <si>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</si>
  <si>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</si>
  <si>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</si>
  <si>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</si>
  <si>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</si>
  <si>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</si>
  <si>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</si>
  <si>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</si>
  <si>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</si>
  <si>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</si>
  <si>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</si>
  <si>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</si>
  <si>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</si>
  <si>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</si>
  <si>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</si>
  <si>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</si>
  <si>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</si>
  <si>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</si>
  <si>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</si>
  <si>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</si>
  <si>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</si>
  <si>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</si>
  <si>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</si>
  <si>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</si>
  <si>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</si>
  <si>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</si>
  <si>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</si>
  <si>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</si>
  <si>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</si>
  <si>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</si>
  <si>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</si>
  <si>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</si>
  <si>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</si>
  <si>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</si>
  <si>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</si>
  <si>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</si>
  <si>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</si>
  <si>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</si>
  <si>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</si>
  <si>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</si>
  <si>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</si>
  <si>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</si>
  <si>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</si>
  <si>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</si>
  <si>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</si>
  <si>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</si>
  <si>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</si>
  <si>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</si>
  <si>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</si>
  <si>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</si>
  <si>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</si>
  <si>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</si>
  <si>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</si>
  <si>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</si>
  <si>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</si>
  <si>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</si>
  <si>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</si>
  <si>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</si>
  <si>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</si>
  <si>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</si>
  <si>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</si>
  <si>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</si>
  <si>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</si>
  <si>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</si>
  <si>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</si>
  <si>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</si>
  <si>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</si>
  <si>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</si>
  <si>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</si>
  <si>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</si>
  <si>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</si>
  <si>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</si>
  <si>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</si>
  <si>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</si>
  <si>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</si>
  <si>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</si>
  <si>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</si>
  <si>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</si>
  <si>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</si>
  <si>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</si>
  <si>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</si>
  <si>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</si>
  <si>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</si>
  <si>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</si>
  <si>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</si>
  <si>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</si>
  <si>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</si>
  <si>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</si>
  <si>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</si>
  <si>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</si>
  <si>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</si>
  <si>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</si>
  <si>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</si>
  <si>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</si>
  <si>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</si>
  <si>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</si>
  <si>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</si>
  <si>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</si>
  <si>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</si>
  <si>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</si>
  <si>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</si>
  <si>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</si>
  <si>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</si>
  <si>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</si>
  <si>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</si>
  <si>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</si>
  <si>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</si>
  <si>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</si>
  <si>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</si>
  <si>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</si>
  <si>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</si>
  <si>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</si>
  <si>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</si>
  <si>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</si>
  <si>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</si>
  <si>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</si>
  <si>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</si>
  <si>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</si>
  <si>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</si>
  <si>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</si>
  <si>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</si>
  <si>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</si>
  <si>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</si>
  <si>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</si>
  <si>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</si>
  <si>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</si>
  <si>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</si>
  <si>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</si>
  <si>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</si>
  <si>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</si>
  <si>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PEDRO ANDRES MANOSALVA</t>
  </si>
  <si>
    <t>GLORIA VERONICA ZAMBRANO</t>
  </si>
  <si>
    <t>DEL 01 DE  ENERO AL 31  DE  MAYO 2019</t>
  </si>
  <si>
    <t>A MAYO 30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</si>
</sst>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43" fontId="15" fillId="4" borderId="0" xfId="3" applyNumberFormat="1" applyFont="1" applyFill="1" applyBorder="1"/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678">
          <cell r="G678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  <row r="1168">
          <cell r="H1168">
            <v>0</v>
          </cell>
        </row>
        <row r="1217">
          <cell r="H1217">
            <v>0</v>
          </cell>
        </row>
        <row r="1249">
          <cell r="H1249">
            <v>0</v>
          </cell>
        </row>
        <row r="1258">
          <cell r="H1258">
            <v>0</v>
          </cell>
        </row>
        <row r="1260">
          <cell r="H1260">
            <v>0</v>
          </cell>
        </row>
        <row r="1266">
          <cell r="H1266">
            <v>0</v>
          </cell>
        </row>
        <row r="1756">
          <cell r="H175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topLeftCell="A163" zoomScale="50" zoomScaleNormal="50" zoomScalePageLayoutView="40" workbookViewId="0">
      <selection activeCell="A20" sqref="A20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0.710937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4.7109375" style="4" bestFit="1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255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259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1777821216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11895079693.68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2200000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2200000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144803438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2189446659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2157971021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144803438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25566859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1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>
        <v>2460</v>
      </c>
      <c r="I42" s="53" t="s">
        <v>94</v>
      </c>
      <c r="J42" s="62"/>
      <c r="K42" s="55">
        <v>5610624</v>
      </c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298154</v>
      </c>
      <c r="L49" s="27"/>
    </row>
    <row r="50" spans="1:13" ht="27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>
        <v>2490</v>
      </c>
      <c r="I51" s="53" t="s">
        <v>96</v>
      </c>
      <c r="K51" s="55">
        <v>0</v>
      </c>
      <c r="L51" s="27"/>
    </row>
    <row r="52" spans="1:13" ht="27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6626570470</v>
      </c>
      <c r="L54" s="27"/>
      <c r="M54" s="177">
        <f>+K54+K123</f>
        <v>11369091045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6626570470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2188896530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245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2188896530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249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1630817778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2584905288.21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76609725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1554208053</v>
      </c>
      <c r="E72" s="27"/>
      <c r="F72" s="27"/>
      <c r="G72" s="49"/>
      <c r="J72" s="62"/>
      <c r="L72" s="27"/>
    </row>
    <row r="73" spans="1:13" ht="27" customHeight="1" x14ac:dyDescent="0.4">
      <c r="A73" s="53">
        <v>1915</v>
      </c>
      <c r="B73" s="53" t="s">
        <v>62</v>
      </c>
      <c r="C73" s="54"/>
      <c r="D73" s="77">
        <f>+'[1]CGN-2005-001A'!G678</f>
        <v>0</v>
      </c>
      <c r="E73" s="27"/>
      <c r="F73" s="27"/>
      <c r="G73" s="49"/>
      <c r="J73" s="62"/>
      <c r="L73" s="27"/>
    </row>
    <row r="74" spans="1:13" ht="27" customHeight="1" x14ac:dyDescent="0.4">
      <c r="A74" s="53">
        <v>1906</v>
      </c>
      <c r="B74" s="53" t="s">
        <v>25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890166034.67999995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890166034.67999995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4742520575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80"/>
      <c r="B86" s="80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69648552688.089996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62664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35480087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-35417423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4742520575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4742520575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68694402513.879997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9957568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109968008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407865674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249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51338987.770000003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1469760648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14747996530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2266777618.48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9013879822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51073503992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830746363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246</v>
      </c>
      <c r="C149" s="54"/>
      <c r="D149" s="57">
        <v>-11427061371.370001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247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16637600268.68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54788773635.790009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-22096693191.560001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3630682912.0800018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250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248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954087510.21000004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54788773635.790009</v>
      </c>
      <c r="L168" s="27"/>
    </row>
    <row r="169" spans="1:12" ht="27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1072085029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-117997518.79000001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71426373904.089996</v>
      </c>
      <c r="E187" s="27"/>
      <c r="F187" s="27"/>
      <c r="G187" s="57"/>
      <c r="H187" s="111"/>
      <c r="I187" s="92" t="s">
        <v>207</v>
      </c>
      <c r="J187" s="93"/>
      <c r="K187" s="94">
        <f>+K150+K168</f>
        <v>71426373904.470001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-0.3800048828125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7173905666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-7173905666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0" t="s">
        <v>256</v>
      </c>
      <c r="C198" s="210"/>
      <c r="D198" s="38"/>
      <c r="E198" s="27"/>
      <c r="F198" s="211" t="s">
        <v>257</v>
      </c>
      <c r="G198" s="211"/>
      <c r="H198" s="211"/>
      <c r="I198" s="211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2" t="s">
        <v>254</v>
      </c>
      <c r="C199" s="212"/>
      <c r="D199" s="121"/>
      <c r="E199" s="27"/>
      <c r="F199" s="213" t="s">
        <v>211</v>
      </c>
      <c r="G199" s="213"/>
      <c r="H199" s="213"/>
      <c r="I199" s="213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9"/>
      <c r="B205" s="209"/>
      <c r="C205" s="209"/>
      <c r="D205" s="209"/>
      <c r="E205" s="27"/>
      <c r="F205" s="27"/>
      <c r="G205" s="132"/>
      <c r="H205" s="133"/>
      <c r="I205" s="214"/>
      <c r="J205" s="214"/>
      <c r="K205" s="214"/>
      <c r="L205" s="27"/>
      <c r="M205" s="98"/>
      <c r="N205" s="98"/>
      <c r="O205" s="98"/>
      <c r="P205" s="98"/>
    </row>
    <row r="206" spans="1:16" s="98" customFormat="1" ht="27" customHeight="1" x14ac:dyDescent="0.4">
      <c r="A206" s="209"/>
      <c r="B206" s="209"/>
      <c r="C206" s="209"/>
      <c r="D206" s="209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9"/>
      <c r="B207" s="209"/>
      <c r="C207" s="209"/>
      <c r="D207" s="209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12" zoomScale="50" zoomScaleNormal="50" workbookViewId="0">
      <selection activeCell="D142" sqref="D142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252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44889607543</v>
      </c>
      <c r="E10" s="159"/>
      <c r="F10" s="159">
        <f>SUM(D10:D10)</f>
        <v>44889607543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3698512575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f>+'[1]CGN-2005-001A'!H1168</f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3698512575</v>
      </c>
      <c r="E15" s="159"/>
      <c r="F15" s="159">
        <f>SUM(D15:D15)</f>
        <v>3698512575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f>+'[1]CGN-2005-001A'!H1217</f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customHeight="1" x14ac:dyDescent="0.4">
      <c r="A20" s="53">
        <v>4305</v>
      </c>
      <c r="B20" s="53" t="s">
        <v>126</v>
      </c>
      <c r="C20" s="53"/>
      <c r="D20" s="77">
        <f>+'[1]CGN-2005-001A'!H1249</f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customHeight="1" x14ac:dyDescent="0.4">
      <c r="A21" s="53">
        <v>4360</v>
      </c>
      <c r="B21" s="72" t="s">
        <v>124</v>
      </c>
      <c r="C21" s="53"/>
      <c r="D21" s="77">
        <f>+'[1]CGN-2005-001A'!H1258</f>
        <v>0</v>
      </c>
      <c r="E21" s="159"/>
      <c r="F21" s="159"/>
      <c r="G21" s="77"/>
    </row>
    <row r="22" spans="1:7" s="98" customFormat="1" ht="27" customHeight="1" x14ac:dyDescent="0.4">
      <c r="A22" s="53">
        <v>4390</v>
      </c>
      <c r="B22" s="72" t="s">
        <v>125</v>
      </c>
      <c r="C22" s="53"/>
      <c r="D22" s="77">
        <f>+'[1]CGN-2005-001A'!H1260</f>
        <v>0</v>
      </c>
      <c r="E22" s="159"/>
      <c r="F22" s="159"/>
      <c r="G22" s="77"/>
    </row>
    <row r="23" spans="1:7" s="101" customFormat="1" ht="27" customHeight="1" x14ac:dyDescent="0.4">
      <c r="A23" s="53">
        <v>4395</v>
      </c>
      <c r="B23" s="53" t="s">
        <v>159</v>
      </c>
      <c r="C23" s="53"/>
      <c r="D23" s="77">
        <f>+'[1]CGN-2005-001A'!H1266</f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216</v>
      </c>
      <c r="C27" s="53"/>
      <c r="D27" s="77">
        <v>0</v>
      </c>
      <c r="E27" s="159"/>
      <c r="F27" s="159">
        <f>SUM(D30:D30)</f>
        <v>41191094968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41191094968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40875772244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781500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314541224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customHeight="1" x14ac:dyDescent="0.4">
      <c r="A40" s="53"/>
      <c r="B40" s="53"/>
      <c r="C40" s="53"/>
      <c r="D40" s="77"/>
      <c r="F40" s="159"/>
      <c r="G40" s="167"/>
    </row>
    <row r="41" spans="1:7" s="166" customFormat="1" ht="27" customHeight="1" x14ac:dyDescent="0.4">
      <c r="A41" s="53">
        <v>4819</v>
      </c>
      <c r="B41" s="53" t="s">
        <v>155</v>
      </c>
      <c r="C41" s="53"/>
      <c r="D41" s="208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42107854073.919998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32308966658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12027883791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40096000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4040896126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530196800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5697005928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1807320420.5699999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8165567592.4300003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5849133300.9200001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customHeight="1" x14ac:dyDescent="0.4">
      <c r="A80" s="53">
        <v>5347</v>
      </c>
      <c r="B80" s="53" t="s">
        <v>144</v>
      </c>
      <c r="C80" s="53"/>
      <c r="D80" s="77">
        <v>0</v>
      </c>
      <c r="E80" s="159"/>
      <c r="F80" s="159"/>
      <c r="G80" s="161"/>
    </row>
    <row r="81" spans="1:7" s="101" customFormat="1" ht="27" customHeight="1" x14ac:dyDescent="0.4">
      <c r="A81" s="53">
        <v>5317</v>
      </c>
      <c r="B81" s="53" t="s">
        <v>106</v>
      </c>
      <c r="C81" s="53"/>
      <c r="D81" s="77">
        <v>0</v>
      </c>
      <c r="E81" s="159"/>
      <c r="F81" s="159"/>
      <c r="G81" s="161"/>
    </row>
    <row r="82" spans="1:7" s="101" customFormat="1" ht="27" customHeight="1" x14ac:dyDescent="0.4">
      <c r="A82" s="53">
        <v>5330</v>
      </c>
      <c r="B82" s="53" t="s">
        <v>142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225</v>
      </c>
      <c r="C83" s="53"/>
      <c r="D83" s="77">
        <v>3198533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225</v>
      </c>
      <c r="C84" s="53"/>
      <c r="D84" s="207">
        <v>3817599901.1700001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72592843.75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1955742023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226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227</v>
      </c>
      <c r="C92" s="47"/>
      <c r="D92" s="48">
        <f>SUM(D94:D102)</f>
        <v>0</v>
      </c>
      <c r="F92" s="159"/>
      <c r="G92" s="167"/>
    </row>
    <row r="93" spans="1:7" s="166" customFormat="1" ht="27" customHeight="1" x14ac:dyDescent="0.4">
      <c r="A93" s="46"/>
      <c r="B93" s="46"/>
      <c r="C93" s="46"/>
      <c r="D93" s="49"/>
      <c r="F93" s="159"/>
      <c r="G93" s="167"/>
    </row>
    <row r="94" spans="1:7" s="166" customFormat="1" ht="27" customHeight="1" x14ac:dyDescent="0.4">
      <c r="A94" s="53">
        <v>5501</v>
      </c>
      <c r="B94" s="53" t="s">
        <v>228</v>
      </c>
      <c r="C94" s="53"/>
      <c r="D94" s="77">
        <v>0</v>
      </c>
      <c r="F94" s="159"/>
      <c r="G94" s="167"/>
    </row>
    <row r="95" spans="1:7" s="166" customFormat="1" ht="27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customHeight="1" x14ac:dyDescent="0.4">
      <c r="A96" s="53">
        <v>5503</v>
      </c>
      <c r="B96" s="53" t="s">
        <v>229</v>
      </c>
      <c r="C96" s="53"/>
      <c r="D96" s="77">
        <f>+'[1]CGN-2005-001A'!H1756</f>
        <v>0</v>
      </c>
      <c r="F96" s="159"/>
      <c r="G96" s="167"/>
    </row>
    <row r="97" spans="1:7" ht="27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customHeight="1" x14ac:dyDescent="0.3">
      <c r="A98" s="53">
        <v>5505</v>
      </c>
      <c r="B98" s="53" t="s">
        <v>230</v>
      </c>
      <c r="C98" s="53"/>
      <c r="D98" s="77">
        <v>0</v>
      </c>
      <c r="E98" s="4"/>
      <c r="F98" s="4"/>
      <c r="G98" s="4"/>
    </row>
    <row r="99" spans="1:7" s="65" customFormat="1" ht="27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customHeight="1" x14ac:dyDescent="0.3">
      <c r="A102" s="53">
        <v>5550</v>
      </c>
      <c r="B102" s="53" t="s">
        <v>231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3949207609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232</v>
      </c>
      <c r="C107" s="53"/>
      <c r="D107" s="77">
        <v>3949207609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546506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546494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233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251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12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234</v>
      </c>
      <c r="C119" s="92"/>
      <c r="D119" s="110">
        <f>+D10-D43-D51</f>
        <v>2781753469.0800018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235</v>
      </c>
      <c r="C122" s="186"/>
      <c r="D122" s="48">
        <f>+D123</f>
        <v>848929443</v>
      </c>
      <c r="G122" s="183"/>
    </row>
    <row r="123" spans="1:7" s="65" customFormat="1" ht="27" customHeight="1" x14ac:dyDescent="0.35">
      <c r="A123" s="53" t="s">
        <v>236</v>
      </c>
      <c r="B123" s="53" t="s">
        <v>156</v>
      </c>
      <c r="C123" s="47"/>
      <c r="D123" s="77">
        <v>848929443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237</v>
      </c>
      <c r="C129" s="162"/>
      <c r="D129" s="110">
        <f>+D122-D125</f>
        <v>848929443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238</v>
      </c>
      <c r="C132" s="162"/>
      <c r="D132" s="110">
        <f>+D119+D129</f>
        <v>3630682912.0800018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239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240</v>
      </c>
      <c r="B137" s="53" t="s">
        <v>241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242</v>
      </c>
      <c r="C142" s="92"/>
      <c r="D142" s="110">
        <f>+D132+D135</f>
        <v>3630682912.0800018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PEDRO ANDRES MANOSALVA</v>
      </c>
      <c r="C147" s="215" t="str">
        <f>+BALANCE2!F198</f>
        <v>GLORIA VERONICA ZAMBRANO</v>
      </c>
      <c r="D147" s="216"/>
      <c r="E147" s="216"/>
      <c r="F147" s="201"/>
    </row>
    <row r="148" spans="1:7" s="68" customFormat="1" ht="27" customHeight="1" x14ac:dyDescent="0.4">
      <c r="A148" s="199"/>
      <c r="B148" s="202" t="s">
        <v>253</v>
      </c>
      <c r="C148" s="203" t="s">
        <v>243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10" t="s">
        <v>210</v>
      </c>
      <c r="B152" s="210"/>
      <c r="C152" s="210"/>
      <c r="D152" s="210"/>
      <c r="E152" s="210"/>
      <c r="F152" s="210"/>
    </row>
    <row r="153" spans="1:7" s="68" customFormat="1" ht="27" customHeight="1" x14ac:dyDescent="0.35">
      <c r="A153" s="212" t="s">
        <v>244</v>
      </c>
      <c r="B153" s="212"/>
      <c r="C153" s="212"/>
      <c r="D153" s="212"/>
      <c r="E153" s="212"/>
      <c r="F153" s="212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2019-07-24T12:59:57Z</cp:lastPrinted>
  <dcterms:created xsi:type="dcterms:W3CDTF">2018-04-16T17:08:10Z</dcterms:created>
  <dcterms:modified xsi:type="dcterms:W3CDTF">2019-07-24T13:03:02Z</dcterms:modified>
</cp:coreProperties>
</file>