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ortiz\Documents\Andrés Ortiz\PLAN DE ACCION\2018\seguimiento\2do trimestre\"/>
    </mc:Choice>
  </mc:AlternateContent>
  <bookViews>
    <workbookView xWindow="0" yWindow="0" windowWidth="28800" windowHeight="12330" tabRatio="750" firstSheet="1" activeTab="1"/>
  </bookViews>
  <sheets>
    <sheet name="PLAN DE ACCIÓN 2018" sheetId="1" state="hidden" r:id="rId1"/>
    <sheet name="Indicadores" sheetId="15" r:id="rId2"/>
    <sheet name="PLAN DE ACCIÓN 2018 Producto" sheetId="9" r:id="rId3"/>
    <sheet name="PLAN DE ACCIÓN 2018 Actividades" sheetId="14" r:id="rId4"/>
    <sheet name="Tablas" sheetId="8" r:id="rId5"/>
    <sheet name="PLAN DE DESARROLLO 2018" sheetId="3" state="hidden" r:id="rId6"/>
    <sheet name="Actividades Plan de Desarrollo" sheetId="6" state="hidden" r:id="rId7"/>
  </sheets>
  <externalReferences>
    <externalReference r:id="rId8"/>
    <externalReference r:id="rId9"/>
    <externalReference r:id="rId10"/>
  </externalReferences>
  <definedNames>
    <definedName name="_xlnm._FilterDatabase" localSheetId="0" hidden="1">'PLAN DE ACCIÓN 2018'!$B$8:$AQ$227</definedName>
    <definedName name="_xlnm._FilterDatabase" localSheetId="3" hidden="1">'PLAN DE ACCIÓN 2018 Actividades'!$B$7:$AQ$233</definedName>
    <definedName name="_xlnm._FilterDatabase" localSheetId="2" hidden="1">'PLAN DE ACCIÓN 2018 Producto'!$B$6:$BB$80</definedName>
    <definedName name="_xlnm._FilterDatabase" localSheetId="5" hidden="1">'PLAN DE DESARROLLO 2018'!$A$5:$R$23</definedName>
    <definedName name="_xlnm.Print_Area" localSheetId="2">'PLAN DE ACCIÓN 2018 Producto'!$R$6:$Y$30</definedName>
    <definedName name="_xlnm.Print_Area" localSheetId="5">'PLAN DE DESARROLLO 2018'!$E$5:$P$23</definedName>
    <definedName name="SegmentaciónDeDatos_DEPENDENCIA">#N/A</definedName>
    <definedName name="SegmentaciónDeDatos_Estado_del_Producto">#N/A</definedName>
    <definedName name="SegmentaciónDeDatos_Tipo_de_resultado">#N/A</definedName>
  </definedNames>
  <calcPr calcId="162913"/>
  <pivotCaches>
    <pivotCache cacheId="9" r:id="rId11"/>
    <pivotCache cacheId="16" r:id="rId12"/>
  </pivotCaches>
  <extLst>
    <ext xmlns:x14="http://schemas.microsoft.com/office/spreadsheetml/2009/9/main" uri="{BBE1A952-AA13-448e-AADC-164F8A28A991}">
      <x14:slicerCaches>
        <x14:slicerCache r:id="rId13"/>
        <x14:slicerCache r:id="rId14"/>
        <x14:slicerCache r:id="rId15"/>
      </x14:slicerCaches>
    </ext>
    <ext xmlns:x14="http://schemas.microsoft.com/office/spreadsheetml/2009/9/main" uri="{79F54976-1DA5-4618-B147-4CDE4B953A38}">
      <x14:workbookPr/>
    </ext>
  </extLst>
</workbook>
</file>

<file path=xl/calcChain.xml><?xml version="1.0" encoding="utf-8"?>
<calcChain xmlns="http://schemas.openxmlformats.org/spreadsheetml/2006/main">
  <c r="BU21" i="15" l="1"/>
  <c r="AF95" i="14"/>
  <c r="BU15" i="15" l="1"/>
  <c r="B79" i="8"/>
  <c r="B27" i="8" l="1"/>
  <c r="E546" i="8" l="1"/>
  <c r="AA22" i="9"/>
  <c r="B41" i="8" l="1"/>
  <c r="AK12" i="14"/>
  <c r="AK16" i="14"/>
  <c r="AK20" i="14"/>
  <c r="AK24" i="14"/>
  <c r="AK28" i="14"/>
  <c r="AK33" i="14"/>
  <c r="AK35" i="14"/>
  <c r="AK36" i="14"/>
  <c r="AK39" i="14"/>
  <c r="AK41" i="14"/>
  <c r="AK43" i="14"/>
  <c r="AK47" i="14"/>
  <c r="AK52" i="14"/>
  <c r="AK57" i="14"/>
  <c r="AK61" i="14"/>
  <c r="AK63" i="14"/>
  <c r="AK64" i="14"/>
  <c r="AK66" i="14"/>
  <c r="AK67" i="14"/>
  <c r="AK69" i="14"/>
  <c r="AK70" i="14"/>
  <c r="AK71" i="14"/>
  <c r="AK73" i="14"/>
  <c r="AK75" i="14"/>
  <c r="AK76" i="14"/>
  <c r="AK77" i="14"/>
  <c r="AK83" i="14"/>
  <c r="AK84" i="14"/>
  <c r="AK85" i="14"/>
  <c r="AK87" i="14"/>
  <c r="AK88" i="14"/>
  <c r="AK90" i="14"/>
  <c r="AK92" i="14"/>
  <c r="AK93" i="14"/>
  <c r="AK95" i="14"/>
  <c r="AK98" i="14"/>
  <c r="AK99" i="14"/>
  <c r="AK100" i="14"/>
  <c r="AK102" i="14"/>
  <c r="AK107" i="14"/>
  <c r="AK108" i="14"/>
  <c r="AK109" i="14"/>
  <c r="AK114" i="14"/>
  <c r="AK116" i="14"/>
  <c r="AK117" i="14"/>
  <c r="AK119" i="14"/>
  <c r="AK120" i="14"/>
  <c r="AK122" i="14"/>
  <c r="AK123" i="14"/>
  <c r="AK125" i="14"/>
  <c r="AK126" i="14"/>
  <c r="AK128" i="14"/>
  <c r="AK129" i="14"/>
  <c r="AK131" i="14"/>
  <c r="AK132" i="14"/>
  <c r="AK134" i="14"/>
  <c r="AK135" i="14"/>
  <c r="AK137" i="14"/>
  <c r="AK138" i="14"/>
  <c r="AK140" i="14"/>
  <c r="AK141" i="14"/>
  <c r="AK143" i="14"/>
  <c r="AK145" i="14"/>
  <c r="AK152" i="14"/>
  <c r="AK153" i="14"/>
  <c r="AK154" i="14"/>
  <c r="AK157" i="14"/>
  <c r="AK158" i="14"/>
  <c r="AK161" i="14"/>
  <c r="AK162" i="14"/>
  <c r="AK167" i="14"/>
  <c r="AK176" i="14"/>
  <c r="AK182" i="14"/>
  <c r="AK184" i="14"/>
  <c r="AK185" i="14"/>
  <c r="AK191" i="14"/>
  <c r="AK193" i="14"/>
  <c r="AK194" i="14"/>
  <c r="AK195" i="14"/>
  <c r="AK197" i="14"/>
  <c r="AK198" i="14"/>
  <c r="AK199" i="14"/>
  <c r="AK201" i="14"/>
  <c r="AK202" i="14"/>
  <c r="AK203" i="14"/>
  <c r="AK205" i="14"/>
  <c r="AK206" i="14"/>
  <c r="AK207" i="14"/>
  <c r="AK209" i="14"/>
  <c r="AK210" i="14"/>
  <c r="AK211" i="14"/>
  <c r="AK213" i="14"/>
  <c r="AK214" i="14"/>
  <c r="AK215" i="14"/>
  <c r="AK217" i="14"/>
  <c r="AK218" i="14"/>
  <c r="AK219" i="14"/>
  <c r="AK221" i="14"/>
  <c r="AK222" i="14"/>
  <c r="AK223" i="14"/>
  <c r="AK225" i="14"/>
  <c r="AK226" i="14"/>
  <c r="AK227" i="14"/>
  <c r="AK229" i="14"/>
  <c r="AK230" i="14"/>
  <c r="AK232" i="14"/>
  <c r="AK233" i="14"/>
  <c r="AK8" i="14"/>
  <c r="AJ232" i="14"/>
  <c r="AL232" i="14" s="1"/>
  <c r="AF228" i="14"/>
  <c r="AK228" i="14" s="1"/>
  <c r="AF224" i="14"/>
  <c r="AK224" i="14" s="1"/>
  <c r="AF220" i="14"/>
  <c r="AK220" i="14" s="1"/>
  <c r="AF216" i="14"/>
  <c r="AK216" i="14" s="1"/>
  <c r="AF212" i="14"/>
  <c r="AK212" i="14" s="1"/>
  <c r="AF208" i="14"/>
  <c r="AK208" i="14" s="1"/>
  <c r="AF204" i="14"/>
  <c r="AK204" i="14" s="1"/>
  <c r="AF196" i="14"/>
  <c r="AK196" i="14" s="1"/>
  <c r="AF192" i="14"/>
  <c r="AK192" i="14" s="1"/>
  <c r="AF181" i="14"/>
  <c r="AK181" i="14" s="1"/>
  <c r="AF180" i="14"/>
  <c r="AK180" i="14" s="1"/>
  <c r="AF178" i="14"/>
  <c r="AK178" i="14" s="1"/>
  <c r="AF177" i="14"/>
  <c r="AK177" i="14" s="1"/>
  <c r="AF168" i="14"/>
  <c r="AK168" i="14" s="1"/>
  <c r="AF164" i="14"/>
  <c r="AK164" i="14" s="1"/>
  <c r="AF160" i="14"/>
  <c r="AK160" i="14" s="1"/>
  <c r="AF156" i="14"/>
  <c r="AK156" i="14" s="1"/>
  <c r="AF151" i="14"/>
  <c r="AK151" i="14" s="1"/>
  <c r="AF150" i="14"/>
  <c r="AK150" i="14" s="1"/>
  <c r="AF149" i="14"/>
  <c r="AK149" i="14" s="1"/>
  <c r="AF142" i="14"/>
  <c r="AK142" i="14" s="1"/>
  <c r="AF139" i="14"/>
  <c r="AK139" i="14" s="1"/>
  <c r="AF136" i="14"/>
  <c r="AK136" i="14" s="1"/>
  <c r="AF133" i="14"/>
  <c r="AK133" i="14" s="1"/>
  <c r="AF130" i="14"/>
  <c r="AK130" i="14" s="1"/>
  <c r="AF127" i="14" l="1"/>
  <c r="AK127" i="14" s="1"/>
  <c r="AF124" i="14"/>
  <c r="AK124" i="14" s="1"/>
  <c r="AF121" i="14"/>
  <c r="AK121" i="14" s="1"/>
  <c r="AF118" i="14"/>
  <c r="AK118" i="14" s="1"/>
  <c r="AF113" i="14"/>
  <c r="AK113" i="14" s="1"/>
  <c r="AF111" i="14"/>
  <c r="AK111" i="14" s="1"/>
  <c r="AF106" i="14"/>
  <c r="AK106" i="14" s="1"/>
  <c r="AF104" i="14"/>
  <c r="AK104" i="14" s="1"/>
  <c r="AF103" i="14"/>
  <c r="AK103" i="14" s="1"/>
  <c r="AF101" i="14"/>
  <c r="AK101" i="14" s="1"/>
  <c r="AF97" i="14"/>
  <c r="AK97" i="14" s="1"/>
  <c r="AF94" i="14"/>
  <c r="AK94" i="14" s="1"/>
  <c r="AF91" i="14"/>
  <c r="AK91" i="14" s="1"/>
  <c r="AF86" i="14"/>
  <c r="AK86" i="14" s="1"/>
  <c r="AF82" i="14"/>
  <c r="AK82" i="14" s="1"/>
  <c r="AF78" i="14"/>
  <c r="AK78" i="14" s="1"/>
  <c r="AF74" i="14"/>
  <c r="AK74" i="14" s="1"/>
  <c r="AF72" i="14"/>
  <c r="AK72" i="14" s="1"/>
  <c r="AF68" i="14"/>
  <c r="AK68" i="14" s="1"/>
  <c r="AF65" i="14"/>
  <c r="AK65" i="14" s="1"/>
  <c r="AF55" i="14"/>
  <c r="AK55" i="14" s="1"/>
  <c r="AF56" i="14"/>
  <c r="AK56" i="14" s="1"/>
  <c r="AF58" i="14"/>
  <c r="AK58" i="14" s="1"/>
  <c r="AF59" i="14"/>
  <c r="AK59" i="14" s="1"/>
  <c r="AF60" i="14"/>
  <c r="AK60" i="14" s="1"/>
  <c r="AF49" i="14"/>
  <c r="AK49" i="14" s="1"/>
  <c r="AF48" i="14"/>
  <c r="AK48" i="14" s="1"/>
  <c r="AF46" i="14"/>
  <c r="AK46" i="14" s="1"/>
  <c r="AF44" i="14"/>
  <c r="AK44" i="14" s="1"/>
  <c r="AF42" i="14"/>
  <c r="AK42" i="14" s="1"/>
  <c r="AF40" i="14"/>
  <c r="AK40" i="14" s="1"/>
  <c r="AF37" i="14"/>
  <c r="AK37" i="14" s="1"/>
  <c r="AF38" i="14"/>
  <c r="AK38" i="14" s="1"/>
  <c r="AF21" i="14"/>
  <c r="AK21" i="14" s="1"/>
  <c r="AK22" i="14"/>
  <c r="AK23" i="14"/>
  <c r="AF9" i="14"/>
  <c r="AK9" i="14" s="1"/>
  <c r="AF29" i="14"/>
  <c r="AK29" i="14" s="1"/>
  <c r="AK30" i="14"/>
  <c r="AK31" i="14"/>
  <c r="AF25" i="14"/>
  <c r="AK25" i="14" s="1"/>
  <c r="AK26" i="14"/>
  <c r="AK27" i="14"/>
  <c r="AF17" i="14"/>
  <c r="AK17" i="14" s="1"/>
  <c r="AK18" i="14"/>
  <c r="AK19" i="14"/>
  <c r="AF13" i="14"/>
  <c r="AK13" i="14" s="1"/>
  <c r="AK14" i="14"/>
  <c r="AK15" i="14"/>
  <c r="AK11" i="14"/>
  <c r="AK10" i="14"/>
  <c r="AJ8" i="14"/>
  <c r="AL8" i="14" s="1"/>
  <c r="AJ9" i="14"/>
  <c r="AL9" i="14" s="1"/>
  <c r="B13" i="8" l="1"/>
  <c r="AC12" i="9"/>
  <c r="R26" i="9" l="1"/>
  <c r="X26" i="9" s="1"/>
  <c r="R25" i="9"/>
  <c r="X25" i="9" s="1"/>
  <c r="R22" i="9"/>
  <c r="S22" i="9" l="1"/>
  <c r="S25" i="9"/>
  <c r="S26" i="9"/>
  <c r="AJ36" i="14"/>
  <c r="Z26" i="9" l="1"/>
  <c r="AA26" i="9"/>
  <c r="Y22" i="9"/>
  <c r="Z22" i="9"/>
  <c r="Z25" i="9"/>
  <c r="AA25" i="9"/>
  <c r="AJ49" i="14"/>
  <c r="R19" i="9"/>
  <c r="R56" i="9"/>
  <c r="R55" i="9"/>
  <c r="R54" i="9"/>
  <c r="R53" i="9"/>
  <c r="R52" i="9"/>
  <c r="R51" i="9"/>
  <c r="R50" i="9"/>
  <c r="R49" i="9"/>
  <c r="R48" i="9"/>
  <c r="R47" i="9"/>
  <c r="R46" i="9"/>
  <c r="R45" i="9"/>
  <c r="X46" i="9" l="1"/>
  <c r="S46" i="9"/>
  <c r="X50" i="9"/>
  <c r="S50" i="9"/>
  <c r="X54" i="9"/>
  <c r="S54" i="9"/>
  <c r="S47" i="9"/>
  <c r="X47" i="9"/>
  <c r="S51" i="9"/>
  <c r="X51" i="9"/>
  <c r="S55" i="9"/>
  <c r="X55" i="9"/>
  <c r="X48" i="9"/>
  <c r="S48" i="9"/>
  <c r="X52" i="9"/>
  <c r="S52" i="9"/>
  <c r="X56" i="9"/>
  <c r="S56" i="9"/>
  <c r="S45" i="9"/>
  <c r="X45" i="9"/>
  <c r="X49" i="9"/>
  <c r="S49" i="9"/>
  <c r="X53" i="9"/>
  <c r="S53" i="9"/>
  <c r="X19" i="9"/>
  <c r="S19" i="9"/>
  <c r="R28" i="9"/>
  <c r="X28" i="9" s="1"/>
  <c r="Z56" i="9" l="1"/>
  <c r="AA56" i="9"/>
  <c r="Y56" i="9"/>
  <c r="AA19" i="9"/>
  <c r="Y19" i="9"/>
  <c r="Z19" i="9"/>
  <c r="Y49" i="9"/>
  <c r="Z49" i="9"/>
  <c r="AA49" i="9"/>
  <c r="Y54" i="9"/>
  <c r="Z54" i="9"/>
  <c r="AA54" i="9"/>
  <c r="Y45" i="9"/>
  <c r="Z45" i="9"/>
  <c r="AA45" i="9"/>
  <c r="AA55" i="9"/>
  <c r="Y55" i="9"/>
  <c r="Z55" i="9"/>
  <c r="AA47" i="9"/>
  <c r="Y47" i="9"/>
  <c r="Z47" i="9"/>
  <c r="S28" i="9"/>
  <c r="Y53" i="9"/>
  <c r="Z53" i="9"/>
  <c r="AA53" i="9"/>
  <c r="Z52" i="9"/>
  <c r="AA52" i="9"/>
  <c r="Y52" i="9"/>
  <c r="Y50" i="9"/>
  <c r="Z50" i="9"/>
  <c r="AA50" i="9"/>
  <c r="AA51" i="9"/>
  <c r="Y51" i="9"/>
  <c r="Z51" i="9"/>
  <c r="Z48" i="9"/>
  <c r="AA48" i="9"/>
  <c r="Y48" i="9"/>
  <c r="Y46" i="9"/>
  <c r="Z46" i="9"/>
  <c r="AA46" i="9"/>
  <c r="AC31" i="9"/>
  <c r="Z28" i="9" l="1"/>
  <c r="AA28" i="9"/>
  <c r="AF32" i="14"/>
  <c r="AK32" i="14" s="1"/>
  <c r="AF34" i="14"/>
  <c r="AK34" i="14" s="1"/>
  <c r="AF45" i="14"/>
  <c r="AK45" i="14" s="1"/>
  <c r="AF50" i="14"/>
  <c r="AK50" i="14" s="1"/>
  <c r="AF51" i="14"/>
  <c r="AK51" i="14" s="1"/>
  <c r="AF53" i="14"/>
  <c r="AK53" i="14" s="1"/>
  <c r="AF54" i="14"/>
  <c r="AK54" i="14" s="1"/>
  <c r="AF62" i="14"/>
  <c r="AK62" i="14" s="1"/>
  <c r="AF79" i="14"/>
  <c r="AK79" i="14" s="1"/>
  <c r="AF80" i="14"/>
  <c r="AK80" i="14" s="1"/>
  <c r="AF81" i="14"/>
  <c r="AK81" i="14" s="1"/>
  <c r="AF89" i="14"/>
  <c r="AK89" i="14" s="1"/>
  <c r="AF96" i="14"/>
  <c r="AK96" i="14" s="1"/>
  <c r="AF105" i="14"/>
  <c r="AK105" i="14" s="1"/>
  <c r="AF110" i="14"/>
  <c r="AK110" i="14" s="1"/>
  <c r="AF112" i="14"/>
  <c r="AK112" i="14" s="1"/>
  <c r="AF115" i="14"/>
  <c r="AK115" i="14" s="1"/>
  <c r="AF144" i="14"/>
  <c r="AK144" i="14" s="1"/>
  <c r="AF155" i="14"/>
  <c r="AK155" i="14" s="1"/>
  <c r="AF159" i="14"/>
  <c r="AK159" i="14" s="1"/>
  <c r="AF163" i="14"/>
  <c r="AK163" i="14" s="1"/>
  <c r="AF165" i="14"/>
  <c r="AK165" i="14" s="1"/>
  <c r="AF166" i="14"/>
  <c r="AK166" i="14" s="1"/>
  <c r="AF169" i="14"/>
  <c r="AK169" i="14" s="1"/>
  <c r="AF170" i="14"/>
  <c r="AK170" i="14" s="1"/>
  <c r="AF171" i="14"/>
  <c r="AK171" i="14" s="1"/>
  <c r="AF172" i="14"/>
  <c r="AK172" i="14" s="1"/>
  <c r="AF173" i="14"/>
  <c r="AK173" i="14" s="1"/>
  <c r="AF174" i="14"/>
  <c r="AK174" i="14" s="1"/>
  <c r="AF175" i="14"/>
  <c r="AK175" i="14" s="1"/>
  <c r="AF179" i="14"/>
  <c r="AK179" i="14" s="1"/>
  <c r="AF183" i="14"/>
  <c r="AK183" i="14" s="1"/>
  <c r="AF186" i="14"/>
  <c r="AK186" i="14" s="1"/>
  <c r="AF187" i="14"/>
  <c r="AK187" i="14" s="1"/>
  <c r="AF188" i="14"/>
  <c r="AK188" i="14" s="1"/>
  <c r="AF189" i="14"/>
  <c r="AK189" i="14" s="1"/>
  <c r="AF190" i="14"/>
  <c r="AK190" i="14" s="1"/>
  <c r="AF200" i="14"/>
  <c r="AK200" i="14" s="1"/>
  <c r="AF231" i="14"/>
  <c r="AK231" i="14" s="1"/>
  <c r="R8" i="9"/>
  <c r="R9" i="9"/>
  <c r="R10" i="9"/>
  <c r="R11" i="9"/>
  <c r="R12" i="9"/>
  <c r="R13" i="9"/>
  <c r="R14" i="9"/>
  <c r="R15" i="9"/>
  <c r="R16" i="9"/>
  <c r="R17" i="9"/>
  <c r="R18" i="9"/>
  <c r="R20" i="9"/>
  <c r="R21" i="9"/>
  <c r="R23" i="9"/>
  <c r="R24" i="9"/>
  <c r="R27" i="9"/>
  <c r="R29" i="9"/>
  <c r="R30" i="9"/>
  <c r="S30" i="9" s="1"/>
  <c r="R31" i="9"/>
  <c r="R32" i="9"/>
  <c r="R33" i="9"/>
  <c r="R34" i="9"/>
  <c r="R35" i="9"/>
  <c r="R36" i="9"/>
  <c r="R37" i="9"/>
  <c r="R38" i="9"/>
  <c r="R39" i="9"/>
  <c r="R40" i="9"/>
  <c r="R41" i="9"/>
  <c r="R42" i="9"/>
  <c r="R43" i="9"/>
  <c r="R44" i="9"/>
  <c r="R57" i="9"/>
  <c r="R58" i="9"/>
  <c r="R59" i="9"/>
  <c r="R60" i="9"/>
  <c r="R61" i="9"/>
  <c r="R62" i="9"/>
  <c r="R63" i="9"/>
  <c r="R64" i="9"/>
  <c r="R65" i="9"/>
  <c r="R66" i="9"/>
  <c r="R67" i="9"/>
  <c r="R68" i="9"/>
  <c r="R69" i="9"/>
  <c r="R70" i="9"/>
  <c r="R71" i="9"/>
  <c r="R72" i="9"/>
  <c r="R73" i="9"/>
  <c r="R74" i="9"/>
  <c r="R75" i="9"/>
  <c r="R76" i="9"/>
  <c r="R77" i="9"/>
  <c r="R78" i="9"/>
  <c r="R79" i="9"/>
  <c r="R80" i="9"/>
  <c r="R7" i="9"/>
  <c r="S27" i="9" l="1"/>
  <c r="X27" i="9"/>
  <c r="X76" i="9"/>
  <c r="S76" i="9"/>
  <c r="X68" i="9"/>
  <c r="S68" i="9"/>
  <c r="X60" i="9"/>
  <c r="S60" i="9"/>
  <c r="X36" i="9"/>
  <c r="S36" i="9"/>
  <c r="X32" i="9"/>
  <c r="S32" i="9"/>
  <c r="X20" i="9"/>
  <c r="S20" i="9"/>
  <c r="X11" i="9"/>
  <c r="S11" i="9"/>
  <c r="S75" i="9"/>
  <c r="X75" i="9"/>
  <c r="S67" i="9"/>
  <c r="X67" i="9"/>
  <c r="X63" i="9"/>
  <c r="S63" i="9"/>
  <c r="S59" i="9"/>
  <c r="X59" i="9"/>
  <c r="X43" i="9"/>
  <c r="S43" i="9"/>
  <c r="S39" i="9"/>
  <c r="X39" i="9"/>
  <c r="X35" i="9"/>
  <c r="S35" i="9"/>
  <c r="X31" i="9"/>
  <c r="S31" i="9"/>
  <c r="X24" i="9"/>
  <c r="S24" i="9"/>
  <c r="X18" i="9"/>
  <c r="S18" i="9"/>
  <c r="X14" i="9"/>
  <c r="S14" i="9"/>
  <c r="X10" i="9"/>
  <c r="S10" i="9"/>
  <c r="X78" i="9"/>
  <c r="S78" i="9"/>
  <c r="X74" i="9"/>
  <c r="S74" i="9"/>
  <c r="X70" i="9"/>
  <c r="S70" i="9"/>
  <c r="X66" i="9"/>
  <c r="S66" i="9"/>
  <c r="X62" i="9"/>
  <c r="S62" i="9"/>
  <c r="X58" i="9"/>
  <c r="S58" i="9"/>
  <c r="X42" i="9"/>
  <c r="S42" i="9"/>
  <c r="X38" i="9"/>
  <c r="S38" i="9"/>
  <c r="X34" i="9"/>
  <c r="S34" i="9"/>
  <c r="X30" i="9"/>
  <c r="X23" i="9"/>
  <c r="S23" i="9"/>
  <c r="S17" i="9"/>
  <c r="X17" i="9"/>
  <c r="S13" i="9"/>
  <c r="X13" i="9"/>
  <c r="S9" i="9"/>
  <c r="X9" i="9"/>
  <c r="X80" i="9"/>
  <c r="S80" i="9"/>
  <c r="X72" i="9"/>
  <c r="S72" i="9"/>
  <c r="X64" i="9"/>
  <c r="S64" i="9"/>
  <c r="X44" i="9"/>
  <c r="S44" i="9"/>
  <c r="S79" i="9"/>
  <c r="X79" i="9"/>
  <c r="S71" i="9"/>
  <c r="X71" i="9"/>
  <c r="X7" i="9"/>
  <c r="AA7" i="9" s="1"/>
  <c r="S7" i="9"/>
  <c r="X77" i="9"/>
  <c r="S77" i="9"/>
  <c r="X73" i="9"/>
  <c r="S73" i="9"/>
  <c r="X69" i="9"/>
  <c r="S69" i="9"/>
  <c r="X65" i="9"/>
  <c r="S65" i="9"/>
  <c r="X61" i="9"/>
  <c r="S61" i="9"/>
  <c r="X57" i="9"/>
  <c r="S57" i="9"/>
  <c r="S41" i="9"/>
  <c r="X41" i="9"/>
  <c r="S37" i="9"/>
  <c r="X37" i="9"/>
  <c r="S33" i="9"/>
  <c r="X33" i="9"/>
  <c r="S29" i="9"/>
  <c r="X29" i="9"/>
  <c r="S21" i="9"/>
  <c r="X21" i="9"/>
  <c r="X16" i="9"/>
  <c r="S16" i="9"/>
  <c r="X12" i="9"/>
  <c r="S12" i="9"/>
  <c r="X8" i="9"/>
  <c r="S8" i="9"/>
  <c r="X40" i="9"/>
  <c r="S40" i="9"/>
  <c r="X15" i="9"/>
  <c r="S15" i="9"/>
  <c r="Z12" i="9" l="1"/>
  <c r="AA12" i="9"/>
  <c r="Y12" i="9"/>
  <c r="Y69" i="9"/>
  <c r="Z69" i="9"/>
  <c r="AA69" i="9"/>
  <c r="Z64" i="9"/>
  <c r="AA64" i="9"/>
  <c r="Y64" i="9"/>
  <c r="AA23" i="9"/>
  <c r="Y23" i="9"/>
  <c r="Z23" i="9"/>
  <c r="Y42" i="9"/>
  <c r="Z42" i="9"/>
  <c r="AA42" i="9"/>
  <c r="Y62" i="9"/>
  <c r="Z62" i="9"/>
  <c r="AA62" i="9"/>
  <c r="Y70" i="9"/>
  <c r="Z70" i="9"/>
  <c r="AA70" i="9"/>
  <c r="Y14" i="9"/>
  <c r="Z14" i="9"/>
  <c r="AA14" i="9"/>
  <c r="Z24" i="9"/>
  <c r="AA24" i="9"/>
  <c r="Y24" i="9"/>
  <c r="AA35" i="9"/>
  <c r="Y35" i="9"/>
  <c r="Z35" i="9"/>
  <c r="AA63" i="9"/>
  <c r="Y63" i="9"/>
  <c r="Z63" i="9"/>
  <c r="Z20" i="9"/>
  <c r="AA20" i="9"/>
  <c r="Y20" i="9"/>
  <c r="Z36" i="9"/>
  <c r="AA36" i="9"/>
  <c r="Y36" i="9"/>
  <c r="Z68" i="9"/>
  <c r="AA68" i="9"/>
  <c r="Y68" i="9"/>
  <c r="Y29" i="9"/>
  <c r="Z29" i="9"/>
  <c r="AA29" i="9"/>
  <c r="Y37" i="9"/>
  <c r="Z37" i="9"/>
  <c r="AA37" i="9"/>
  <c r="AA79" i="9"/>
  <c r="Y79" i="9"/>
  <c r="Z79" i="9"/>
  <c r="Y9" i="9"/>
  <c r="Z9" i="9"/>
  <c r="AA9" i="9"/>
  <c r="Y17" i="9"/>
  <c r="Z17" i="9"/>
  <c r="AA17" i="9"/>
  <c r="AA39" i="9"/>
  <c r="Y39" i="9"/>
  <c r="Z39" i="9"/>
  <c r="AA59" i="9"/>
  <c r="Y59" i="9"/>
  <c r="Z59" i="9"/>
  <c r="AA15" i="9"/>
  <c r="Y15" i="9"/>
  <c r="Z15" i="9"/>
  <c r="Z8" i="9"/>
  <c r="AA8" i="9"/>
  <c r="Y8" i="9"/>
  <c r="Z16" i="9"/>
  <c r="AA16" i="9"/>
  <c r="Y16" i="9"/>
  <c r="Y57" i="9"/>
  <c r="Z57" i="9"/>
  <c r="AA57" i="9"/>
  <c r="Y65" i="9"/>
  <c r="Z65" i="9"/>
  <c r="AA65" i="9"/>
  <c r="Y73" i="9"/>
  <c r="Z73" i="9"/>
  <c r="AA73" i="9"/>
  <c r="Y7" i="9"/>
  <c r="Z7" i="9"/>
  <c r="Z44" i="9"/>
  <c r="AA44" i="9"/>
  <c r="Y44" i="9"/>
  <c r="Z72" i="9"/>
  <c r="AA72" i="9"/>
  <c r="Y72" i="9"/>
  <c r="Y30" i="9"/>
  <c r="Z30" i="9"/>
  <c r="AA30" i="9"/>
  <c r="Y38" i="9"/>
  <c r="Z38" i="9"/>
  <c r="AA38" i="9"/>
  <c r="Y58" i="9"/>
  <c r="Z58" i="9"/>
  <c r="AA58" i="9"/>
  <c r="Y66" i="9"/>
  <c r="Z66" i="9"/>
  <c r="AA66" i="9"/>
  <c r="Y74" i="9"/>
  <c r="Z74" i="9"/>
  <c r="AA74" i="9"/>
  <c r="Y10" i="9"/>
  <c r="Z10" i="9"/>
  <c r="AA10" i="9"/>
  <c r="Y18" i="9"/>
  <c r="Z18" i="9"/>
  <c r="AA18" i="9"/>
  <c r="AA31" i="9"/>
  <c r="Y31" i="9"/>
  <c r="Z31" i="9"/>
  <c r="AA11" i="9"/>
  <c r="Y11" i="9"/>
  <c r="Z11" i="9"/>
  <c r="Z32" i="9"/>
  <c r="AA32" i="9"/>
  <c r="Y32" i="9"/>
  <c r="Z60" i="9"/>
  <c r="AA60" i="9"/>
  <c r="Y60" i="9"/>
  <c r="Z76" i="9"/>
  <c r="AA76" i="9"/>
  <c r="Y76" i="9"/>
  <c r="Y21" i="9"/>
  <c r="Z21" i="9"/>
  <c r="AA21" i="9"/>
  <c r="Y33" i="9"/>
  <c r="Z33" i="9"/>
  <c r="AA33" i="9"/>
  <c r="Y41" i="9"/>
  <c r="Z41" i="9"/>
  <c r="AA41" i="9"/>
  <c r="AA71" i="9"/>
  <c r="Y71" i="9"/>
  <c r="Z71" i="9"/>
  <c r="Y13" i="9"/>
  <c r="Z13" i="9"/>
  <c r="AA13" i="9"/>
  <c r="AA75" i="9"/>
  <c r="Y75" i="9"/>
  <c r="Z75" i="9"/>
  <c r="Z40" i="9"/>
  <c r="AA40" i="9"/>
  <c r="Y40" i="9"/>
  <c r="Y61" i="9"/>
  <c r="Z61" i="9"/>
  <c r="AA61" i="9"/>
  <c r="Y77" i="9"/>
  <c r="Z77" i="9"/>
  <c r="AA77" i="9"/>
  <c r="AA27" i="9"/>
  <c r="Y27" i="9"/>
  <c r="Z27" i="9"/>
  <c r="Z80" i="9"/>
  <c r="AA80" i="9"/>
  <c r="Y80" i="9"/>
  <c r="Y34" i="9"/>
  <c r="Z34" i="9"/>
  <c r="AA34" i="9"/>
  <c r="Y78" i="9"/>
  <c r="Z78" i="9"/>
  <c r="AA78" i="9"/>
  <c r="AA43" i="9"/>
  <c r="Y43" i="9"/>
  <c r="Z43" i="9"/>
  <c r="AA67" i="9"/>
  <c r="Y67" i="9"/>
  <c r="Z67" i="9"/>
  <c r="AJ235" i="14"/>
  <c r="AL235" i="14" s="1"/>
  <c r="AJ233" i="14"/>
  <c r="AL233" i="14" s="1"/>
  <c r="AJ231" i="14"/>
  <c r="AL231" i="14" s="1"/>
  <c r="Z231" i="14"/>
  <c r="Y231" i="14"/>
  <c r="X231" i="14"/>
  <c r="R231" i="14"/>
  <c r="AJ230" i="14"/>
  <c r="AL230" i="14" s="1"/>
  <c r="AJ229" i="14"/>
  <c r="AL229" i="14" s="1"/>
  <c r="AJ228" i="14"/>
  <c r="AL228" i="14" s="1"/>
  <c r="AJ227" i="14"/>
  <c r="AL227" i="14" s="1"/>
  <c r="R227" i="14"/>
  <c r="W227" i="14" s="1"/>
  <c r="Z227" i="14" s="1"/>
  <c r="AJ226" i="14"/>
  <c r="AL226" i="14" s="1"/>
  <c r="AJ225" i="14"/>
  <c r="AL225" i="14" s="1"/>
  <c r="AJ224" i="14"/>
  <c r="AL224" i="14" s="1"/>
  <c r="AJ223" i="14"/>
  <c r="AL223" i="14" s="1"/>
  <c r="R223" i="14"/>
  <c r="W223" i="14" s="1"/>
  <c r="AJ222" i="14"/>
  <c r="AL222" i="14" s="1"/>
  <c r="AJ221" i="14"/>
  <c r="AL221" i="14" s="1"/>
  <c r="AJ220" i="14"/>
  <c r="AL220" i="14" s="1"/>
  <c r="AJ219" i="14"/>
  <c r="AL219" i="14" s="1"/>
  <c r="R219" i="14"/>
  <c r="W219" i="14" s="1"/>
  <c r="Z219" i="14" s="1"/>
  <c r="AJ218" i="14"/>
  <c r="AL218" i="14" s="1"/>
  <c r="AJ217" i="14"/>
  <c r="AL217" i="14" s="1"/>
  <c r="AJ216" i="14"/>
  <c r="AL216" i="14" s="1"/>
  <c r="AJ215" i="14"/>
  <c r="AL215" i="14" s="1"/>
  <c r="R215" i="14"/>
  <c r="W215" i="14" s="1"/>
  <c r="AJ214" i="14"/>
  <c r="AL214" i="14" s="1"/>
  <c r="AJ213" i="14"/>
  <c r="AL213" i="14" s="1"/>
  <c r="AJ212" i="14"/>
  <c r="AL212" i="14" s="1"/>
  <c r="AJ211" i="14"/>
  <c r="AL211" i="14" s="1"/>
  <c r="R211" i="14"/>
  <c r="W211" i="14" s="1"/>
  <c r="AJ210" i="14"/>
  <c r="AL210" i="14" s="1"/>
  <c r="AJ209" i="14"/>
  <c r="AL209" i="14" s="1"/>
  <c r="AJ208" i="14"/>
  <c r="AL208" i="14" s="1"/>
  <c r="AJ207" i="14"/>
  <c r="AL207" i="14" s="1"/>
  <c r="R207" i="14"/>
  <c r="W207" i="14" s="1"/>
  <c r="AJ206" i="14"/>
  <c r="AL206" i="14" s="1"/>
  <c r="AJ205" i="14"/>
  <c r="AL205" i="14" s="1"/>
  <c r="AJ204" i="14"/>
  <c r="AL204" i="14" s="1"/>
  <c r="AJ203" i="14"/>
  <c r="AL203" i="14" s="1"/>
  <c r="R203" i="14"/>
  <c r="W203" i="14" s="1"/>
  <c r="AJ202" i="14"/>
  <c r="AL202" i="14" s="1"/>
  <c r="AJ201" i="14"/>
  <c r="AL201" i="14" s="1"/>
  <c r="AJ200" i="14"/>
  <c r="AL200" i="14" s="1"/>
  <c r="AJ199" i="14"/>
  <c r="AL199" i="14" s="1"/>
  <c r="R199" i="14"/>
  <c r="W199" i="14" s="1"/>
  <c r="Y199" i="14" s="1"/>
  <c r="AJ198" i="14"/>
  <c r="AL198" i="14" s="1"/>
  <c r="AJ197" i="14"/>
  <c r="AL197" i="14" s="1"/>
  <c r="AJ196" i="14"/>
  <c r="AL196" i="14" s="1"/>
  <c r="AJ195" i="14"/>
  <c r="AL195" i="14" s="1"/>
  <c r="R195" i="14"/>
  <c r="W195" i="14" s="1"/>
  <c r="Z195" i="14" s="1"/>
  <c r="AJ194" i="14"/>
  <c r="AL194" i="14" s="1"/>
  <c r="AJ193" i="14"/>
  <c r="AL193" i="14" s="1"/>
  <c r="AJ192" i="14"/>
  <c r="AL192" i="14" s="1"/>
  <c r="AJ191" i="14"/>
  <c r="AL191" i="14" s="1"/>
  <c r="R191" i="14"/>
  <c r="W191" i="14" s="1"/>
  <c r="AJ190" i="14"/>
  <c r="AL190" i="14" s="1"/>
  <c r="AJ189" i="14"/>
  <c r="AL189" i="14" s="1"/>
  <c r="R189" i="14"/>
  <c r="W189" i="14" s="1"/>
  <c r="Z189" i="14" s="1"/>
  <c r="AJ188" i="14"/>
  <c r="AL188" i="14" s="1"/>
  <c r="AJ187" i="14"/>
  <c r="AL187" i="14" s="1"/>
  <c r="R187" i="14"/>
  <c r="W187" i="14" s="1"/>
  <c r="Y187" i="14" s="1"/>
  <c r="AJ186" i="14"/>
  <c r="AL186" i="14" s="1"/>
  <c r="AJ185" i="14"/>
  <c r="AL185" i="14" s="1"/>
  <c r="AJ184" i="14"/>
  <c r="AL184" i="14" s="1"/>
  <c r="R184" i="14"/>
  <c r="W184" i="14" s="1"/>
  <c r="AJ183" i="14"/>
  <c r="AL183" i="14" s="1"/>
  <c r="AJ182" i="14"/>
  <c r="AL182" i="14" s="1"/>
  <c r="R182" i="14"/>
  <c r="W182" i="14" s="1"/>
  <c r="AJ181" i="14"/>
  <c r="AL181" i="14" s="1"/>
  <c r="AJ180" i="14"/>
  <c r="AL180" i="14" s="1"/>
  <c r="AJ179" i="14"/>
  <c r="AL179" i="14" s="1"/>
  <c r="R179" i="14"/>
  <c r="W179" i="14" s="1"/>
  <c r="Z179" i="14" s="1"/>
  <c r="AJ178" i="14"/>
  <c r="AL178" i="14" s="1"/>
  <c r="AJ177" i="14"/>
  <c r="AL177" i="14" s="1"/>
  <c r="AJ176" i="14"/>
  <c r="AL176" i="14" s="1"/>
  <c r="R176" i="14"/>
  <c r="W176" i="14" s="1"/>
  <c r="AJ175" i="14"/>
  <c r="AL175" i="14" s="1"/>
  <c r="AJ174" i="14"/>
  <c r="AL174" i="14" s="1"/>
  <c r="AJ173" i="14"/>
  <c r="AL173" i="14" s="1"/>
  <c r="R173" i="14"/>
  <c r="W173" i="14" s="1"/>
  <c r="Z173" i="14" s="1"/>
  <c r="AJ172" i="14"/>
  <c r="AL172" i="14" s="1"/>
  <c r="AJ171" i="14"/>
  <c r="AL171" i="14" s="1"/>
  <c r="R171" i="14"/>
  <c r="W171" i="14" s="1"/>
  <c r="AJ170" i="14"/>
  <c r="AL170" i="14" s="1"/>
  <c r="AJ169" i="14"/>
  <c r="AL169" i="14" s="1"/>
  <c r="AJ168" i="14"/>
  <c r="AL168" i="14" s="1"/>
  <c r="AJ167" i="14"/>
  <c r="AL167" i="14" s="1"/>
  <c r="R167" i="14"/>
  <c r="W167" i="14" s="1"/>
  <c r="AJ166" i="14"/>
  <c r="AL166" i="14" s="1"/>
  <c r="AJ165" i="14"/>
  <c r="AL165" i="14" s="1"/>
  <c r="R165" i="14"/>
  <c r="W165" i="14" s="1"/>
  <c r="AJ164" i="14"/>
  <c r="AL164" i="14" s="1"/>
  <c r="AJ163" i="14"/>
  <c r="AL163" i="14" s="1"/>
  <c r="W163" i="14"/>
  <c r="Z163" i="14" s="1"/>
  <c r="AJ162" i="14"/>
  <c r="AL162" i="14" s="1"/>
  <c r="AJ161" i="14"/>
  <c r="AL161" i="14" s="1"/>
  <c r="AJ160" i="14"/>
  <c r="AL160" i="14" s="1"/>
  <c r="AJ159" i="14"/>
  <c r="AL159" i="14" s="1"/>
  <c r="R159" i="14"/>
  <c r="W159" i="14" s="1"/>
  <c r="Z159" i="14" s="1"/>
  <c r="AJ158" i="14"/>
  <c r="AL158" i="14" s="1"/>
  <c r="AJ157" i="14"/>
  <c r="AL157" i="14" s="1"/>
  <c r="AJ156" i="14"/>
  <c r="AL156" i="14" s="1"/>
  <c r="AJ155" i="14"/>
  <c r="AL155" i="14" s="1"/>
  <c r="R155" i="14"/>
  <c r="W155" i="14" s="1"/>
  <c r="Y155" i="14" s="1"/>
  <c r="AJ154" i="14"/>
  <c r="AL154" i="14" s="1"/>
  <c r="AJ153" i="14"/>
  <c r="AL153" i="14" s="1"/>
  <c r="AJ152" i="14"/>
  <c r="AL152" i="14" s="1"/>
  <c r="AJ151" i="14"/>
  <c r="AL151" i="14" s="1"/>
  <c r="AJ150" i="14"/>
  <c r="AL150" i="14" s="1"/>
  <c r="AJ149" i="14"/>
  <c r="AL149" i="14" s="1"/>
  <c r="R149" i="14"/>
  <c r="W149" i="14" s="1"/>
  <c r="AJ148" i="14"/>
  <c r="AJ147" i="14"/>
  <c r="AJ146" i="14"/>
  <c r="R146" i="14"/>
  <c r="W146" i="14" s="1"/>
  <c r="I146" i="14"/>
  <c r="AJ145" i="14"/>
  <c r="AL145" i="14" s="1"/>
  <c r="AJ144" i="14"/>
  <c r="AL144" i="14" s="1"/>
  <c r="R144" i="14"/>
  <c r="W144" i="14" s="1"/>
  <c r="AJ143" i="14"/>
  <c r="AJ142" i="14"/>
  <c r="AJ141" i="14"/>
  <c r="R141" i="14"/>
  <c r="W141" i="14" s="1"/>
  <c r="I141" i="14"/>
  <c r="AJ140" i="14"/>
  <c r="AL140" i="14" s="1"/>
  <c r="AJ139" i="14"/>
  <c r="AL139" i="14" s="1"/>
  <c r="AJ138" i="14"/>
  <c r="AL138" i="14" s="1"/>
  <c r="AJ137" i="14"/>
  <c r="AL137" i="14" s="1"/>
  <c r="R137" i="14"/>
  <c r="W137" i="14" s="1"/>
  <c r="AJ136" i="14"/>
  <c r="AL136" i="14" s="1"/>
  <c r="AJ135" i="14"/>
  <c r="AL135" i="14" s="1"/>
  <c r="R135" i="14"/>
  <c r="W135" i="14" s="1"/>
  <c r="AJ134" i="14"/>
  <c r="AJ133" i="14"/>
  <c r="AJ132" i="14"/>
  <c r="R132" i="14"/>
  <c r="W132" i="14" s="1"/>
  <c r="Z132" i="14" s="1"/>
  <c r="I132" i="14"/>
  <c r="AJ131" i="14"/>
  <c r="AL131" i="14" s="1"/>
  <c r="AJ130" i="14"/>
  <c r="AJ129" i="14"/>
  <c r="R129" i="14"/>
  <c r="W129" i="14" s="1"/>
  <c r="I129" i="14"/>
  <c r="AJ128" i="14"/>
  <c r="AJ127" i="14"/>
  <c r="AJ126" i="14"/>
  <c r="R126" i="14"/>
  <c r="W126" i="14" s="1"/>
  <c r="Z126" i="14" s="1"/>
  <c r="I126" i="14"/>
  <c r="AJ125" i="14"/>
  <c r="AJ124" i="14"/>
  <c r="AJ123" i="14"/>
  <c r="AL123" i="14" s="1"/>
  <c r="R123" i="14"/>
  <c r="W123" i="14" s="1"/>
  <c r="I123" i="14"/>
  <c r="AJ122" i="14"/>
  <c r="AJ121" i="14"/>
  <c r="AJ120" i="14"/>
  <c r="R120" i="14"/>
  <c r="W120" i="14" s="1"/>
  <c r="I120" i="14"/>
  <c r="AJ119" i="14"/>
  <c r="AL119" i="14" s="1"/>
  <c r="AJ118" i="14"/>
  <c r="AJ117" i="14"/>
  <c r="R117" i="14"/>
  <c r="W117" i="14" s="1"/>
  <c r="I117" i="14"/>
  <c r="AJ116" i="14"/>
  <c r="AL116" i="14" s="1"/>
  <c r="AJ115" i="14"/>
  <c r="AL115" i="14" s="1"/>
  <c r="W115" i="14"/>
  <c r="Z115" i="14" s="1"/>
  <c r="AJ114" i="14"/>
  <c r="AL114" i="14" s="1"/>
  <c r="AJ113" i="14"/>
  <c r="AL113" i="14" s="1"/>
  <c r="AJ112" i="14"/>
  <c r="AL112" i="14" s="1"/>
  <c r="W112" i="14"/>
  <c r="Z112" i="14" s="1"/>
  <c r="AJ111" i="14"/>
  <c r="AL111" i="14" s="1"/>
  <c r="AJ110" i="14"/>
  <c r="AL110" i="14" s="1"/>
  <c r="AJ109" i="14"/>
  <c r="AL109" i="14" s="1"/>
  <c r="W109" i="14"/>
  <c r="Y109" i="14" s="1"/>
  <c r="AJ108" i="14"/>
  <c r="AL108" i="14" s="1"/>
  <c r="AJ107" i="14"/>
  <c r="AL107" i="14" s="1"/>
  <c r="AJ106" i="14"/>
  <c r="AL106" i="14" s="1"/>
  <c r="AJ105" i="14"/>
  <c r="AL105" i="14" s="1"/>
  <c r="W105" i="14"/>
  <c r="Z105" i="14" s="1"/>
  <c r="AJ104" i="14"/>
  <c r="AL104" i="14" s="1"/>
  <c r="AJ103" i="14"/>
  <c r="AL103" i="14" s="1"/>
  <c r="AJ102" i="14"/>
  <c r="AL102" i="14" s="1"/>
  <c r="W102" i="14"/>
  <c r="Z102" i="14" s="1"/>
  <c r="AJ101" i="14"/>
  <c r="AL101" i="14" s="1"/>
  <c r="AJ100" i="14"/>
  <c r="AL100" i="14" s="1"/>
  <c r="AJ99" i="14"/>
  <c r="AL99" i="14" s="1"/>
  <c r="W99" i="14"/>
  <c r="Y99" i="14" s="1"/>
  <c r="AJ98" i="14"/>
  <c r="AL98" i="14" s="1"/>
  <c r="AJ97" i="14"/>
  <c r="AL97" i="14" s="1"/>
  <c r="AJ96" i="14"/>
  <c r="AL96" i="14" s="1"/>
  <c r="W96" i="14"/>
  <c r="Y96" i="14" s="1"/>
  <c r="AJ95" i="14"/>
  <c r="AL95" i="14" s="1"/>
  <c r="AJ94" i="14"/>
  <c r="AL94" i="14" s="1"/>
  <c r="AJ93" i="14"/>
  <c r="AL93" i="14" s="1"/>
  <c r="W93" i="14"/>
  <c r="Y93" i="14" s="1"/>
  <c r="AJ92" i="14"/>
  <c r="AL92" i="14" s="1"/>
  <c r="AJ91" i="14"/>
  <c r="AL91" i="14" s="1"/>
  <c r="AJ90" i="14"/>
  <c r="AL90" i="14" s="1"/>
  <c r="W90" i="14"/>
  <c r="Y90" i="14" s="1"/>
  <c r="AJ89" i="14"/>
  <c r="AL89" i="14" s="1"/>
  <c r="AJ88" i="14"/>
  <c r="AL88" i="14" s="1"/>
  <c r="W88" i="14"/>
  <c r="Y88" i="14" s="1"/>
  <c r="AJ87" i="14"/>
  <c r="AL87" i="14" s="1"/>
  <c r="AJ86" i="14"/>
  <c r="AL86" i="14" s="1"/>
  <c r="AJ85" i="14"/>
  <c r="AL85" i="14" s="1"/>
  <c r="W85" i="14"/>
  <c r="Z85" i="14" s="1"/>
  <c r="AJ84" i="14"/>
  <c r="AL84" i="14" s="1"/>
  <c r="AJ83" i="14"/>
  <c r="AL83" i="14" s="1"/>
  <c r="AJ82" i="14"/>
  <c r="AL82" i="14" s="1"/>
  <c r="W82" i="14"/>
  <c r="Y82" i="14" s="1"/>
  <c r="AJ81" i="14"/>
  <c r="AL81" i="14" s="1"/>
  <c r="AJ80" i="14"/>
  <c r="AL80" i="14" s="1"/>
  <c r="AJ79" i="14"/>
  <c r="AL79" i="14" s="1"/>
  <c r="W79" i="14"/>
  <c r="Y79" i="14" s="1"/>
  <c r="AJ78" i="14"/>
  <c r="AL78" i="14" s="1"/>
  <c r="AJ77" i="14"/>
  <c r="AL77" i="14" s="1"/>
  <c r="AJ76" i="14"/>
  <c r="AL76" i="14" s="1"/>
  <c r="W76" i="14"/>
  <c r="Z76" i="14" s="1"/>
  <c r="AJ75" i="14"/>
  <c r="AL75" i="14" s="1"/>
  <c r="AJ74" i="14"/>
  <c r="AL74" i="14" s="1"/>
  <c r="S74" i="14"/>
  <c r="R74" i="14"/>
  <c r="K74" i="14"/>
  <c r="J74" i="14"/>
  <c r="AJ73" i="14"/>
  <c r="AL73" i="14" s="1"/>
  <c r="AJ72" i="14"/>
  <c r="AL72" i="14" s="1"/>
  <c r="S72" i="14"/>
  <c r="R72" i="14"/>
  <c r="AJ71" i="14"/>
  <c r="AL71" i="14" s="1"/>
  <c r="AJ70" i="14"/>
  <c r="AL70" i="14" s="1"/>
  <c r="R70" i="14"/>
  <c r="W70" i="14" s="1"/>
  <c r="AJ69" i="14"/>
  <c r="AL69" i="14" s="1"/>
  <c r="AJ68" i="14"/>
  <c r="AL68" i="14" s="1"/>
  <c r="R68" i="14"/>
  <c r="W68" i="14" s="1"/>
  <c r="AJ67" i="14"/>
  <c r="AL67" i="14" s="1"/>
  <c r="AJ66" i="14"/>
  <c r="AL66" i="14" s="1"/>
  <c r="AJ65" i="14"/>
  <c r="AL65" i="14" s="1"/>
  <c r="W65" i="14"/>
  <c r="Y65" i="14" s="1"/>
  <c r="AJ64" i="14"/>
  <c r="AL64" i="14" s="1"/>
  <c r="AJ63" i="14"/>
  <c r="AL63" i="14" s="1"/>
  <c r="AJ62" i="14"/>
  <c r="AL62" i="14" s="1"/>
  <c r="W62" i="14"/>
  <c r="Y62" i="14" s="1"/>
  <c r="AJ61" i="14"/>
  <c r="AL61" i="14" s="1"/>
  <c r="AJ60" i="14"/>
  <c r="AL60" i="14" s="1"/>
  <c r="W60" i="14"/>
  <c r="Y60" i="14" s="1"/>
  <c r="AJ59" i="14"/>
  <c r="AL59" i="14" s="1"/>
  <c r="AJ58" i="14"/>
  <c r="AL58" i="14" s="1"/>
  <c r="W58" i="14"/>
  <c r="AJ57" i="14"/>
  <c r="AL57" i="14" s="1"/>
  <c r="AJ56" i="14"/>
  <c r="AL56" i="14" s="1"/>
  <c r="AJ55" i="14"/>
  <c r="AL55" i="14" s="1"/>
  <c r="AJ54" i="14"/>
  <c r="AL54" i="14" s="1"/>
  <c r="AJ53" i="14"/>
  <c r="AL53" i="14" s="1"/>
  <c r="AJ52" i="14"/>
  <c r="AL52" i="14" s="1"/>
  <c r="W52" i="14"/>
  <c r="AJ51" i="14"/>
  <c r="AL51" i="14" s="1"/>
  <c r="AJ50" i="14"/>
  <c r="AL50" i="14" s="1"/>
  <c r="AL49" i="14"/>
  <c r="R49" i="14"/>
  <c r="W49" i="14" s="1"/>
  <c r="AJ48" i="14"/>
  <c r="AL48" i="14" s="1"/>
  <c r="AJ47" i="14"/>
  <c r="AL47" i="14" s="1"/>
  <c r="R47" i="14"/>
  <c r="W47" i="14" s="1"/>
  <c r="X47" i="14" s="1"/>
  <c r="AJ46" i="14"/>
  <c r="AL46" i="14" s="1"/>
  <c r="AJ45" i="14"/>
  <c r="AL45" i="14" s="1"/>
  <c r="R45" i="14"/>
  <c r="W45" i="14" s="1"/>
  <c r="AJ44" i="14"/>
  <c r="AL44" i="14" s="1"/>
  <c r="AJ43" i="14"/>
  <c r="AL43" i="14" s="1"/>
  <c r="R43" i="14"/>
  <c r="W43" i="14" s="1"/>
  <c r="Z43" i="14" s="1"/>
  <c r="AJ42" i="14"/>
  <c r="AL42" i="14" s="1"/>
  <c r="AJ41" i="14"/>
  <c r="AL41" i="14" s="1"/>
  <c r="R41" i="14"/>
  <c r="W41" i="14" s="1"/>
  <c r="AJ40" i="14"/>
  <c r="AL40" i="14" s="1"/>
  <c r="AJ39" i="14"/>
  <c r="AL39" i="14" s="1"/>
  <c r="R39" i="14"/>
  <c r="W39" i="14" s="1"/>
  <c r="AJ38" i="14"/>
  <c r="AL38" i="14" s="1"/>
  <c r="AJ37" i="14"/>
  <c r="AL37" i="14" s="1"/>
  <c r="AL36" i="14"/>
  <c r="W36" i="14"/>
  <c r="Y36" i="14" s="1"/>
  <c r="AJ35" i="14"/>
  <c r="AL35" i="14" s="1"/>
  <c r="AJ34" i="14"/>
  <c r="AL34" i="14" s="1"/>
  <c r="R34" i="14"/>
  <c r="W34" i="14" s="1"/>
  <c r="AJ33" i="14"/>
  <c r="AL33" i="14" s="1"/>
  <c r="AJ32" i="14"/>
  <c r="AL32" i="14" s="1"/>
  <c r="R32" i="14"/>
  <c r="W32" i="14" s="1"/>
  <c r="Z32" i="14" s="1"/>
  <c r="AJ31" i="14"/>
  <c r="AL31" i="14" s="1"/>
  <c r="AJ30" i="14"/>
  <c r="AL30" i="14" s="1"/>
  <c r="AJ29" i="14"/>
  <c r="AL29" i="14" s="1"/>
  <c r="AJ28" i="14"/>
  <c r="AL28" i="14" s="1"/>
  <c r="W28" i="14"/>
  <c r="X28" i="14" s="1"/>
  <c r="AJ27" i="14"/>
  <c r="AL27" i="14" s="1"/>
  <c r="X27" i="14"/>
  <c r="AJ26" i="14"/>
  <c r="AL26" i="14" s="1"/>
  <c r="X26" i="14"/>
  <c r="AJ25" i="14"/>
  <c r="AL25" i="14" s="1"/>
  <c r="AJ24" i="14"/>
  <c r="AL24" i="14" s="1"/>
  <c r="W24" i="14"/>
  <c r="Z24" i="14" s="1"/>
  <c r="AJ23" i="14"/>
  <c r="AL23" i="14" s="1"/>
  <c r="X23" i="14"/>
  <c r="AJ22" i="14"/>
  <c r="AL22" i="14" s="1"/>
  <c r="X22" i="14"/>
  <c r="AJ21" i="14"/>
  <c r="AL21" i="14" s="1"/>
  <c r="AJ20" i="14"/>
  <c r="AL20" i="14" s="1"/>
  <c r="W20" i="14"/>
  <c r="Z20" i="14" s="1"/>
  <c r="AJ19" i="14"/>
  <c r="AL19" i="14" s="1"/>
  <c r="AJ18" i="14"/>
  <c r="AL18" i="14" s="1"/>
  <c r="X18" i="14"/>
  <c r="AJ17" i="14"/>
  <c r="AL17" i="14" s="1"/>
  <c r="X17" i="14"/>
  <c r="AJ16" i="14"/>
  <c r="AL16" i="14" s="1"/>
  <c r="W16" i="14"/>
  <c r="Y16" i="14" s="1"/>
  <c r="AJ15" i="14"/>
  <c r="AL15" i="14" s="1"/>
  <c r="X15" i="14"/>
  <c r="AJ14" i="14"/>
  <c r="AL14" i="14" s="1"/>
  <c r="X14" i="14"/>
  <c r="AJ13" i="14"/>
  <c r="AL13" i="14" s="1"/>
  <c r="AJ12" i="14"/>
  <c r="AL12" i="14" s="1"/>
  <c r="W12" i="14"/>
  <c r="X12" i="14" s="1"/>
  <c r="AJ11" i="14"/>
  <c r="AL11" i="14" s="1"/>
  <c r="X11" i="14"/>
  <c r="AJ10" i="14"/>
  <c r="AL10" i="14" s="1"/>
  <c r="X9" i="14"/>
  <c r="R8" i="14"/>
  <c r="W8" i="14" s="1"/>
  <c r="AU82" i="9"/>
  <c r="AW82" i="9" s="1"/>
  <c r="AU80" i="9"/>
  <c r="AW80" i="9" s="1"/>
  <c r="AQ80" i="9"/>
  <c r="AV80" i="9" s="1"/>
  <c r="AK80" i="9"/>
  <c r="AJ80" i="9"/>
  <c r="AI80" i="9"/>
  <c r="AB80" i="9"/>
  <c r="AC80" i="9" s="1"/>
  <c r="AU79" i="9"/>
  <c r="AW79" i="9" s="1"/>
  <c r="AQ79" i="9"/>
  <c r="AV79" i="9" s="1"/>
  <c r="AB79" i="9"/>
  <c r="AH79" i="9" s="1"/>
  <c r="AI79" i="9" s="1"/>
  <c r="AU78" i="9"/>
  <c r="AW78" i="9" s="1"/>
  <c r="AQ78" i="9"/>
  <c r="AV78" i="9" s="1"/>
  <c r="AB78" i="9"/>
  <c r="AH78" i="9" s="1"/>
  <c r="AJ78" i="9" s="1"/>
  <c r="AU77" i="9"/>
  <c r="AW77" i="9" s="1"/>
  <c r="AQ77" i="9"/>
  <c r="AV77" i="9" s="1"/>
  <c r="AB77" i="9"/>
  <c r="AH77" i="9" s="1"/>
  <c r="AI77" i="9" s="1"/>
  <c r="AU76" i="9"/>
  <c r="AW76" i="9" s="1"/>
  <c r="AQ76" i="9"/>
  <c r="AV76" i="9" s="1"/>
  <c r="AB76" i="9"/>
  <c r="AH76" i="9" s="1"/>
  <c r="AJ76" i="9" s="1"/>
  <c r="AU75" i="9"/>
  <c r="AW75" i="9" s="1"/>
  <c r="AQ75" i="9"/>
  <c r="AV75" i="9" s="1"/>
  <c r="AB75" i="9"/>
  <c r="AH75" i="9" s="1"/>
  <c r="AI75" i="9" s="1"/>
  <c r="AU74" i="9"/>
  <c r="AW74" i="9" s="1"/>
  <c r="AQ74" i="9"/>
  <c r="AV74" i="9" s="1"/>
  <c r="AB74" i="9"/>
  <c r="AC74" i="9" s="1"/>
  <c r="AU73" i="9"/>
  <c r="AW73" i="9" s="1"/>
  <c r="AQ73" i="9"/>
  <c r="AV73" i="9" s="1"/>
  <c r="AB73" i="9"/>
  <c r="AH73" i="9" s="1"/>
  <c r="AI73" i="9" s="1"/>
  <c r="AU72" i="9"/>
  <c r="AW72" i="9" s="1"/>
  <c r="AQ72" i="9"/>
  <c r="AV72" i="9" s="1"/>
  <c r="AB72" i="9"/>
  <c r="AH72" i="9" s="1"/>
  <c r="AJ72" i="9" s="1"/>
  <c r="AU71" i="9"/>
  <c r="AW71" i="9" s="1"/>
  <c r="AQ71" i="9"/>
  <c r="AV71" i="9" s="1"/>
  <c r="AB71" i="9"/>
  <c r="AH71" i="9" s="1"/>
  <c r="AI71" i="9" s="1"/>
  <c r="AU70" i="9"/>
  <c r="AW70" i="9" s="1"/>
  <c r="AQ70" i="9"/>
  <c r="AV70" i="9" s="1"/>
  <c r="AB70" i="9"/>
  <c r="AH70" i="9" s="1"/>
  <c r="AJ70" i="9" s="1"/>
  <c r="AU69" i="9"/>
  <c r="AW69" i="9" s="1"/>
  <c r="AQ69" i="9"/>
  <c r="AV69" i="9" s="1"/>
  <c r="AB69" i="9"/>
  <c r="AH69" i="9" s="1"/>
  <c r="AI69" i="9" s="1"/>
  <c r="AU68" i="9"/>
  <c r="AW68" i="9" s="1"/>
  <c r="AQ68" i="9"/>
  <c r="AV68" i="9" s="1"/>
  <c r="AB68" i="9"/>
  <c r="AH68" i="9" s="1"/>
  <c r="AJ68" i="9" s="1"/>
  <c r="AU67" i="9"/>
  <c r="AW67" i="9" s="1"/>
  <c r="AQ67" i="9"/>
  <c r="AV67" i="9" s="1"/>
  <c r="AB67" i="9"/>
  <c r="AH67" i="9" s="1"/>
  <c r="AI67" i="9" s="1"/>
  <c r="AU66" i="9"/>
  <c r="AW66" i="9" s="1"/>
  <c r="AQ66" i="9"/>
  <c r="AV66" i="9" s="1"/>
  <c r="AB66" i="9"/>
  <c r="AC66" i="9" s="1"/>
  <c r="AU65" i="9"/>
  <c r="AW65" i="9" s="1"/>
  <c r="AQ65" i="9"/>
  <c r="AV65" i="9" s="1"/>
  <c r="AB65" i="9"/>
  <c r="AC65" i="9" s="1"/>
  <c r="AU64" i="9"/>
  <c r="AW64" i="9" s="1"/>
  <c r="AQ64" i="9"/>
  <c r="AV64" i="9" s="1"/>
  <c r="AB64" i="9"/>
  <c r="AH64" i="9" s="1"/>
  <c r="AK64" i="9" s="1"/>
  <c r="AU63" i="9"/>
  <c r="AW63" i="9" s="1"/>
  <c r="AQ63" i="9"/>
  <c r="AV63" i="9" s="1"/>
  <c r="AB63" i="9"/>
  <c r="AH63" i="9" s="1"/>
  <c r="AU62" i="9"/>
  <c r="AW62" i="9" s="1"/>
  <c r="AQ62" i="9"/>
  <c r="AV62" i="9" s="1"/>
  <c r="AB62" i="9"/>
  <c r="AH62" i="9" s="1"/>
  <c r="AI62" i="9" s="1"/>
  <c r="AU61" i="9"/>
  <c r="AW61" i="9" s="1"/>
  <c r="AQ61" i="9"/>
  <c r="AV61" i="9" s="1"/>
  <c r="AB61" i="9"/>
  <c r="AH61" i="9" s="1"/>
  <c r="AU60" i="9"/>
  <c r="AW60" i="9" s="1"/>
  <c r="AQ60" i="9"/>
  <c r="AV60" i="9" s="1"/>
  <c r="AB60" i="9"/>
  <c r="AH60" i="9" s="1"/>
  <c r="AI60" i="9" s="1"/>
  <c r="AU59" i="9"/>
  <c r="AW59" i="9" s="1"/>
  <c r="AQ59" i="9"/>
  <c r="AV59" i="9" s="1"/>
  <c r="AH59" i="9"/>
  <c r="AJ59" i="9" s="1"/>
  <c r="AC59" i="9"/>
  <c r="AU58" i="9"/>
  <c r="AW58" i="9" s="1"/>
  <c r="AQ58" i="9"/>
  <c r="AV58" i="9" s="1"/>
  <c r="AB58" i="9"/>
  <c r="AC58" i="9" s="1"/>
  <c r="AU57" i="9"/>
  <c r="AW57" i="9" s="1"/>
  <c r="AQ57" i="9"/>
  <c r="AV57" i="9" s="1"/>
  <c r="AB57" i="9"/>
  <c r="AU56" i="9"/>
  <c r="AW56" i="9" s="1"/>
  <c r="AB56" i="9"/>
  <c r="AH56" i="9" s="1"/>
  <c r="AK56" i="9" s="1"/>
  <c r="AU55" i="9"/>
  <c r="AB55" i="9"/>
  <c r="AH55" i="9" s="1"/>
  <c r="AJ55" i="9" s="1"/>
  <c r="I55" i="9"/>
  <c r="AQ55" i="9" s="1"/>
  <c r="AV55" i="9" s="1"/>
  <c r="AU54" i="9"/>
  <c r="AW54" i="9" s="1"/>
  <c r="AQ54" i="9"/>
  <c r="AV54" i="9" s="1"/>
  <c r="AB54" i="9"/>
  <c r="AU53" i="9"/>
  <c r="AW53" i="9" s="1"/>
  <c r="AB53" i="9"/>
  <c r="I53" i="9"/>
  <c r="AQ53" i="9" s="1"/>
  <c r="AV53" i="9" s="1"/>
  <c r="AU52" i="9"/>
  <c r="AW52" i="9" s="1"/>
  <c r="AQ52" i="9"/>
  <c r="AV52" i="9" s="1"/>
  <c r="AB52" i="9"/>
  <c r="AH52" i="9" s="1"/>
  <c r="AU51" i="9"/>
  <c r="AW51" i="9" s="1"/>
  <c r="AQ51" i="9"/>
  <c r="AV51" i="9" s="1"/>
  <c r="AB51" i="9"/>
  <c r="AH51" i="9" s="1"/>
  <c r="AI51" i="9" s="1"/>
  <c r="AU50" i="9"/>
  <c r="AB50" i="9"/>
  <c r="AH50" i="9" s="1"/>
  <c r="I50" i="9"/>
  <c r="AQ50" i="9" s="1"/>
  <c r="AV50" i="9" s="1"/>
  <c r="AU49" i="9"/>
  <c r="AQ49" i="9"/>
  <c r="AV49" i="9" s="1"/>
  <c r="AB49" i="9"/>
  <c r="AH49" i="9" s="1"/>
  <c r="I49" i="9"/>
  <c r="AU48" i="9"/>
  <c r="AW48" i="9" s="1"/>
  <c r="AQ48" i="9"/>
  <c r="AV48" i="9" s="1"/>
  <c r="AB48" i="9"/>
  <c r="I48" i="9"/>
  <c r="AU47" i="9"/>
  <c r="AW47" i="9" s="1"/>
  <c r="AQ47" i="9"/>
  <c r="AV47" i="9" s="1"/>
  <c r="AB47" i="9"/>
  <c r="I47" i="9"/>
  <c r="AU46" i="9"/>
  <c r="AB46" i="9"/>
  <c r="AH46" i="9" s="1"/>
  <c r="I46" i="9"/>
  <c r="AQ46" i="9" s="1"/>
  <c r="AV46" i="9" s="1"/>
  <c r="AU45" i="9"/>
  <c r="AB45" i="9"/>
  <c r="AH45" i="9" s="1"/>
  <c r="AI45" i="9" s="1"/>
  <c r="I45" i="9"/>
  <c r="AQ45" i="9" s="1"/>
  <c r="AV45" i="9" s="1"/>
  <c r="AU44" i="9"/>
  <c r="AW44" i="9" s="1"/>
  <c r="AQ44" i="9"/>
  <c r="AV44" i="9" s="1"/>
  <c r="AH44" i="9"/>
  <c r="AK44" i="9" s="1"/>
  <c r="AC44" i="9"/>
  <c r="AU43" i="9"/>
  <c r="AW43" i="9" s="1"/>
  <c r="AQ43" i="9"/>
  <c r="AV43" i="9" s="1"/>
  <c r="AH43" i="9"/>
  <c r="AI43" i="9" s="1"/>
  <c r="AC43" i="9"/>
  <c r="AU42" i="9"/>
  <c r="AW42" i="9" s="1"/>
  <c r="AQ42" i="9"/>
  <c r="AV42" i="9" s="1"/>
  <c r="AH42" i="9"/>
  <c r="AK42" i="9" s="1"/>
  <c r="AC42" i="9"/>
  <c r="AU41" i="9"/>
  <c r="AW41" i="9" s="1"/>
  <c r="AQ41" i="9"/>
  <c r="AV41" i="9" s="1"/>
  <c r="AH41" i="9"/>
  <c r="AI41" i="9" s="1"/>
  <c r="AC41" i="9"/>
  <c r="AU40" i="9"/>
  <c r="AW40" i="9" s="1"/>
  <c r="AQ40" i="9"/>
  <c r="AV40" i="9" s="1"/>
  <c r="AH40" i="9"/>
  <c r="AK40" i="9" s="1"/>
  <c r="AC40" i="9"/>
  <c r="AU39" i="9"/>
  <c r="AW39" i="9" s="1"/>
  <c r="AQ39" i="9"/>
  <c r="AV39" i="9" s="1"/>
  <c r="AK39" i="9"/>
  <c r="AJ39" i="9"/>
  <c r="AI39" i="9"/>
  <c r="AC39" i="9"/>
  <c r="AU38" i="9"/>
  <c r="AW38" i="9" s="1"/>
  <c r="AQ38" i="9"/>
  <c r="AV38" i="9" s="1"/>
  <c r="AH38" i="9"/>
  <c r="AK38" i="9" s="1"/>
  <c r="AC38" i="9"/>
  <c r="AU37" i="9"/>
  <c r="AW37" i="9" s="1"/>
  <c r="AQ37" i="9"/>
  <c r="AV37" i="9" s="1"/>
  <c r="AH37" i="9"/>
  <c r="AK37" i="9" s="1"/>
  <c r="AC37" i="9"/>
  <c r="AU36" i="9"/>
  <c r="AW36" i="9" s="1"/>
  <c r="AQ36" i="9"/>
  <c r="AV36" i="9" s="1"/>
  <c r="AH36" i="9"/>
  <c r="AK36" i="9" s="1"/>
  <c r="AC36" i="9"/>
  <c r="AU35" i="9"/>
  <c r="AW35" i="9" s="1"/>
  <c r="AQ35" i="9"/>
  <c r="AV35" i="9" s="1"/>
  <c r="AH35" i="9"/>
  <c r="AI35" i="9" s="1"/>
  <c r="AC35" i="9"/>
  <c r="AU34" i="9"/>
  <c r="AW34" i="9" s="1"/>
  <c r="AQ34" i="9"/>
  <c r="AV34" i="9" s="1"/>
  <c r="AH34" i="9"/>
  <c r="AK34" i="9" s="1"/>
  <c r="AC34" i="9"/>
  <c r="AU33" i="9"/>
  <c r="AW33" i="9" s="1"/>
  <c r="AH33" i="9"/>
  <c r="AC33" i="9"/>
  <c r="AU32" i="9"/>
  <c r="AW32" i="9" s="1"/>
  <c r="AQ32" i="9"/>
  <c r="AV32" i="9" s="1"/>
  <c r="AH32" i="9"/>
  <c r="AJ32" i="9" s="1"/>
  <c r="AC32" i="9"/>
  <c r="AU31" i="9"/>
  <c r="AW31" i="9" s="1"/>
  <c r="AQ31" i="9"/>
  <c r="AV31" i="9" s="1"/>
  <c r="AH31" i="9"/>
  <c r="AK31" i="9" s="1"/>
  <c r="AU30" i="9"/>
  <c r="AW30" i="9" s="1"/>
  <c r="AQ30" i="9"/>
  <c r="AV30" i="9" s="1"/>
  <c r="AD30" i="9"/>
  <c r="AB30" i="9"/>
  <c r="K30" i="9"/>
  <c r="J30" i="9"/>
  <c r="AU29" i="9"/>
  <c r="AW29" i="9" s="1"/>
  <c r="AQ29" i="9"/>
  <c r="AV29" i="9" s="1"/>
  <c r="AD29" i="9"/>
  <c r="AB29" i="9"/>
  <c r="AC29" i="9" s="1"/>
  <c r="AU28" i="9"/>
  <c r="AW28" i="9" s="1"/>
  <c r="AB28" i="9"/>
  <c r="AH28" i="9" s="1"/>
  <c r="AU27" i="9"/>
  <c r="AW27" i="9" s="1"/>
  <c r="AB27" i="9"/>
  <c r="AU26" i="9"/>
  <c r="AW26" i="9" s="1"/>
  <c r="AH26" i="9"/>
  <c r="AK26" i="9" s="1"/>
  <c r="AC26" i="9"/>
  <c r="AU25" i="9"/>
  <c r="AW25" i="9" s="1"/>
  <c r="AQ25" i="9"/>
  <c r="AV25" i="9" s="1"/>
  <c r="AH25" i="9"/>
  <c r="AK25" i="9" s="1"/>
  <c r="AC25" i="9"/>
  <c r="AU24" i="9"/>
  <c r="AW24" i="9" s="1"/>
  <c r="AH24" i="9"/>
  <c r="AJ24" i="9" s="1"/>
  <c r="AC24" i="9"/>
  <c r="AU23" i="9"/>
  <c r="AW23" i="9" s="1"/>
  <c r="AQ23" i="9"/>
  <c r="AV23" i="9" s="1"/>
  <c r="AH23" i="9"/>
  <c r="AK23" i="9" s="1"/>
  <c r="AC23" i="9"/>
  <c r="AU22" i="9"/>
  <c r="AW22" i="9" s="1"/>
  <c r="AQ22" i="9"/>
  <c r="AV22" i="9" s="1"/>
  <c r="AH22" i="9"/>
  <c r="AK22" i="9" s="1"/>
  <c r="AC22" i="9"/>
  <c r="AU21" i="9"/>
  <c r="AW21" i="9" s="1"/>
  <c r="AQ21" i="9"/>
  <c r="AV21" i="9" s="1"/>
  <c r="AB21" i="9"/>
  <c r="AH21" i="9" s="1"/>
  <c r="AU20" i="9"/>
  <c r="AW20" i="9" s="1"/>
  <c r="AQ20" i="9"/>
  <c r="AV20" i="9" s="1"/>
  <c r="AB20" i="9"/>
  <c r="AH20" i="9" s="1"/>
  <c r="AU19" i="9"/>
  <c r="AW19" i="9" s="1"/>
  <c r="AQ19" i="9"/>
  <c r="AV19" i="9" s="1"/>
  <c r="AB19" i="9"/>
  <c r="AH19" i="9" s="1"/>
  <c r="AU18" i="9"/>
  <c r="AW18" i="9" s="1"/>
  <c r="AQ18" i="9"/>
  <c r="AV18" i="9" s="1"/>
  <c r="AB18" i="9"/>
  <c r="AH18" i="9" s="1"/>
  <c r="AU17" i="9"/>
  <c r="AW17" i="9" s="1"/>
  <c r="AQ17" i="9"/>
  <c r="AV17" i="9" s="1"/>
  <c r="AB17" i="9"/>
  <c r="AH17" i="9" s="1"/>
  <c r="AU16" i="9"/>
  <c r="AW16" i="9" s="1"/>
  <c r="AQ16" i="9"/>
  <c r="AV16" i="9" s="1"/>
  <c r="AB16" i="9"/>
  <c r="AH16" i="9" s="1"/>
  <c r="AU15" i="9"/>
  <c r="AW15" i="9" s="1"/>
  <c r="AQ15" i="9"/>
  <c r="AV15" i="9" s="1"/>
  <c r="AH15" i="9"/>
  <c r="AK15" i="9" s="1"/>
  <c r="AC15" i="9"/>
  <c r="AU14" i="9"/>
  <c r="AW14" i="9" s="1"/>
  <c r="AQ14" i="9"/>
  <c r="AV14" i="9" s="1"/>
  <c r="AB14" i="9"/>
  <c r="AH14" i="9" s="1"/>
  <c r="AU13" i="9"/>
  <c r="AW13" i="9" s="1"/>
  <c r="AQ13" i="9"/>
  <c r="AV13" i="9" s="1"/>
  <c r="AB13" i="9"/>
  <c r="AH13" i="9" s="1"/>
  <c r="AK13" i="9" s="1"/>
  <c r="AU12" i="9"/>
  <c r="AW12" i="9" s="1"/>
  <c r="AQ12" i="9"/>
  <c r="AV12" i="9" s="1"/>
  <c r="AH12" i="9"/>
  <c r="AK12" i="9" s="1"/>
  <c r="AU11" i="9"/>
  <c r="AW11" i="9" s="1"/>
  <c r="AQ11" i="9"/>
  <c r="AV11" i="9" s="1"/>
  <c r="AH11" i="9"/>
  <c r="AJ11" i="9" s="1"/>
  <c r="AC11" i="9"/>
  <c r="AU10" i="9"/>
  <c r="AW10" i="9" s="1"/>
  <c r="AQ10" i="9"/>
  <c r="AV10" i="9" s="1"/>
  <c r="AH10" i="9"/>
  <c r="AK10" i="9" s="1"/>
  <c r="AC10" i="9"/>
  <c r="AU9" i="9"/>
  <c r="AW9" i="9" s="1"/>
  <c r="AQ9" i="9"/>
  <c r="AV9" i="9" s="1"/>
  <c r="AH9" i="9"/>
  <c r="AK9" i="9" s="1"/>
  <c r="AC9" i="9"/>
  <c r="AU8" i="9"/>
  <c r="AW8" i="9" s="1"/>
  <c r="AQ8" i="9"/>
  <c r="AV8" i="9" s="1"/>
  <c r="AH8" i="9"/>
  <c r="AK8" i="9" s="1"/>
  <c r="AC8" i="9"/>
  <c r="AU7" i="9"/>
  <c r="AW7" i="9" s="1"/>
  <c r="AQ7" i="9"/>
  <c r="AV7" i="9" s="1"/>
  <c r="AB7" i="9"/>
  <c r="AC7" i="9" s="1"/>
  <c r="D541" i="8"/>
  <c r="D543" i="8"/>
  <c r="D546" i="8" s="1"/>
  <c r="CI17" i="15"/>
  <c r="CF17" i="15"/>
  <c r="CC16" i="15"/>
  <c r="CB16" i="15"/>
  <c r="CA16" i="15"/>
  <c r="BZ16" i="15"/>
  <c r="BY16" i="15"/>
  <c r="BX16" i="15"/>
  <c r="BW16" i="15"/>
  <c r="BV16" i="15"/>
  <c r="BU16" i="15"/>
  <c r="CC15" i="15"/>
  <c r="CB15" i="15"/>
  <c r="CA15" i="15"/>
  <c r="BZ15" i="15"/>
  <c r="BY15" i="15"/>
  <c r="BX15" i="15"/>
  <c r="BW15" i="15"/>
  <c r="BV15" i="15"/>
  <c r="CF14" i="15"/>
  <c r="CF10" i="15"/>
  <c r="CE10" i="15"/>
  <c r="K68" i="1"/>
  <c r="J68" i="1"/>
  <c r="X26" i="1"/>
  <c r="AL14" i="1"/>
  <c r="AK14" i="1"/>
  <c r="AL13" i="1"/>
  <c r="AK13" i="1"/>
  <c r="AL12" i="1"/>
  <c r="AK12" i="1"/>
  <c r="AL11" i="1"/>
  <c r="AK11" i="1"/>
  <c r="AL10" i="1"/>
  <c r="AK10" i="1"/>
  <c r="AL9" i="1"/>
  <c r="AK9" i="1"/>
  <c r="AA9" i="1"/>
  <c r="X9" i="1"/>
  <c r="S9" i="1"/>
  <c r="AH30" i="9" l="1"/>
  <c r="AJ30" i="9" s="1"/>
  <c r="AC30" i="9"/>
  <c r="AC27" i="9"/>
  <c r="AH27" i="9"/>
  <c r="AH7" i="9"/>
  <c r="AK7" i="9" s="1"/>
  <c r="AF148" i="14"/>
  <c r="AK148" i="14" s="1"/>
  <c r="AF146" i="14"/>
  <c r="AK146" i="14" s="1"/>
  <c r="AF147" i="14"/>
  <c r="AK147" i="14" s="1"/>
  <c r="AL120" i="14"/>
  <c r="Z123" i="14"/>
  <c r="AL132" i="14"/>
  <c r="W72" i="14"/>
  <c r="Y72" i="14" s="1"/>
  <c r="AL143" i="14"/>
  <c r="AL126" i="14"/>
  <c r="Z129" i="14"/>
  <c r="AL117" i="14"/>
  <c r="Z120" i="14"/>
  <c r="AL125" i="14"/>
  <c r="AL146" i="14"/>
  <c r="AL148" i="14"/>
  <c r="AL121" i="14"/>
  <c r="AL127" i="14"/>
  <c r="AL133" i="14"/>
  <c r="AL122" i="14"/>
  <c r="AL128" i="14"/>
  <c r="AL129" i="14"/>
  <c r="AL134" i="14"/>
  <c r="AL141" i="14"/>
  <c r="AL147" i="14"/>
  <c r="W74" i="14"/>
  <c r="Y74" i="14" s="1"/>
  <c r="AL118" i="14"/>
  <c r="AL124" i="14"/>
  <c r="AL130" i="14"/>
  <c r="AL142" i="14"/>
  <c r="AW46" i="9"/>
  <c r="AW49" i="9"/>
  <c r="AW50" i="9"/>
  <c r="AC53" i="9"/>
  <c r="AW45" i="9"/>
  <c r="AW55" i="9"/>
  <c r="Z90" i="14"/>
  <c r="Y105" i="14"/>
  <c r="Z36" i="14"/>
  <c r="Y12" i="14"/>
  <c r="X16" i="14"/>
  <c r="Z16" i="14"/>
  <c r="X36" i="14"/>
  <c r="X62" i="14"/>
  <c r="X102" i="14"/>
  <c r="Z62" i="14"/>
  <c r="X90" i="14"/>
  <c r="Y102" i="14"/>
  <c r="X105" i="14"/>
  <c r="Z60" i="14"/>
  <c r="Z88" i="14"/>
  <c r="X109" i="14"/>
  <c r="Z79" i="14"/>
  <c r="X82" i="14"/>
  <c r="Y28" i="14"/>
  <c r="Y47" i="14"/>
  <c r="Z65" i="14"/>
  <c r="Z93" i="14"/>
  <c r="X96" i="14"/>
  <c r="X163" i="14"/>
  <c r="X68" i="14"/>
  <c r="Y68" i="14"/>
  <c r="Z141" i="14"/>
  <c r="Y141" i="14"/>
  <c r="X141" i="14"/>
  <c r="Z203" i="14"/>
  <c r="X203" i="14"/>
  <c r="Y24" i="14"/>
  <c r="X24" i="14"/>
  <c r="Z58" i="14"/>
  <c r="Y58" i="14"/>
  <c r="X58" i="14"/>
  <c r="X39" i="14"/>
  <c r="Y39" i="14"/>
  <c r="Z52" i="14"/>
  <c r="Y52" i="14"/>
  <c r="X52" i="14"/>
  <c r="Z167" i="14"/>
  <c r="X167" i="14"/>
  <c r="X76" i="14"/>
  <c r="Z82" i="14"/>
  <c r="X85" i="14"/>
  <c r="Z96" i="14"/>
  <c r="X99" i="14"/>
  <c r="Z109" i="14"/>
  <c r="X112" i="14"/>
  <c r="X115" i="14"/>
  <c r="X120" i="14"/>
  <c r="X126" i="14"/>
  <c r="X132" i="14"/>
  <c r="X189" i="14"/>
  <c r="X195" i="14"/>
  <c r="Y76" i="14"/>
  <c r="Y85" i="14"/>
  <c r="Z99" i="14"/>
  <c r="Y112" i="14"/>
  <c r="Y115" i="14"/>
  <c r="Y120" i="14"/>
  <c r="Y126" i="14"/>
  <c r="Y132" i="14"/>
  <c r="X60" i="14"/>
  <c r="X65" i="14"/>
  <c r="X79" i="14"/>
  <c r="X88" i="14"/>
  <c r="X93" i="14"/>
  <c r="X179" i="14"/>
  <c r="X219" i="14"/>
  <c r="Z8" i="14"/>
  <c r="X8" i="14"/>
  <c r="Y8" i="14"/>
  <c r="Z34" i="14"/>
  <c r="X34" i="14"/>
  <c r="Y34" i="14"/>
  <c r="Y41" i="14"/>
  <c r="Z41" i="14"/>
  <c r="X41" i="14"/>
  <c r="Z45" i="14"/>
  <c r="X45" i="14"/>
  <c r="Y45" i="14"/>
  <c r="Y49" i="14"/>
  <c r="X49" i="14"/>
  <c r="Z49" i="14"/>
  <c r="Y117" i="14"/>
  <c r="X117" i="14"/>
  <c r="Z117" i="14"/>
  <c r="Z70" i="14"/>
  <c r="Y70" i="14"/>
  <c r="X70" i="14"/>
  <c r="Y149" i="14"/>
  <c r="X149" i="14"/>
  <c r="X165" i="14"/>
  <c r="Z165" i="14"/>
  <c r="Z171" i="14"/>
  <c r="Y171" i="14"/>
  <c r="X171" i="14"/>
  <c r="X176" i="14"/>
  <c r="Z176" i="14"/>
  <c r="Y184" i="14"/>
  <c r="X184" i="14"/>
  <c r="Y211" i="14"/>
  <c r="X211" i="14"/>
  <c r="Z12" i="14"/>
  <c r="X20" i="14"/>
  <c r="Z28" i="14"/>
  <c r="X32" i="14"/>
  <c r="Z39" i="14"/>
  <c r="X43" i="14"/>
  <c r="Z47" i="14"/>
  <c r="Z68" i="14"/>
  <c r="Y123" i="14"/>
  <c r="X123" i="14"/>
  <c r="Y129" i="14"/>
  <c r="X129" i="14"/>
  <c r="Z135" i="14"/>
  <c r="Y135" i="14"/>
  <c r="X135" i="14"/>
  <c r="Z144" i="14"/>
  <c r="Y144" i="14"/>
  <c r="X144" i="14"/>
  <c r="Z149" i="14"/>
  <c r="Y159" i="14"/>
  <c r="X159" i="14"/>
  <c r="Y165" i="14"/>
  <c r="Y173" i="14"/>
  <c r="X173" i="14"/>
  <c r="Y176" i="14"/>
  <c r="Z182" i="14"/>
  <c r="Y182" i="14"/>
  <c r="X182" i="14"/>
  <c r="Z184" i="14"/>
  <c r="X199" i="14"/>
  <c r="Z199" i="14"/>
  <c r="Z211" i="14"/>
  <c r="Y227" i="14"/>
  <c r="X227" i="14"/>
  <c r="Y20" i="14"/>
  <c r="Y43" i="14"/>
  <c r="Y137" i="14"/>
  <c r="X137" i="14"/>
  <c r="X207" i="14"/>
  <c r="Z207" i="14"/>
  <c r="X223" i="14"/>
  <c r="Z223" i="14"/>
  <c r="Y32" i="14"/>
  <c r="Z137" i="14"/>
  <c r="Z146" i="14"/>
  <c r="Y146" i="14"/>
  <c r="X146" i="14"/>
  <c r="X155" i="14"/>
  <c r="Z155" i="14"/>
  <c r="X187" i="14"/>
  <c r="Z187" i="14"/>
  <c r="Z191" i="14"/>
  <c r="Y191" i="14"/>
  <c r="X191" i="14"/>
  <c r="Y207" i="14"/>
  <c r="Z215" i="14"/>
  <c r="Y215" i="14"/>
  <c r="X215" i="14"/>
  <c r="Y223" i="14"/>
  <c r="Y163" i="14"/>
  <c r="Y167" i="14"/>
  <c r="Y179" i="14"/>
  <c r="Y189" i="14"/>
  <c r="Y195" i="14"/>
  <c r="Y203" i="14"/>
  <c r="Y219" i="14"/>
  <c r="AH74" i="9"/>
  <c r="AJ74" i="9" s="1"/>
  <c r="AC68" i="9"/>
  <c r="AH29" i="9"/>
  <c r="AI29" i="9" s="1"/>
  <c r="AI9" i="9"/>
  <c r="AC55" i="9"/>
  <c r="AH66" i="9"/>
  <c r="AJ66" i="9" s="1"/>
  <c r="AK11" i="9"/>
  <c r="AK46" i="9"/>
  <c r="AC72" i="9"/>
  <c r="AJ37" i="9"/>
  <c r="AC47" i="9"/>
  <c r="AC76" i="9"/>
  <c r="AI31" i="9"/>
  <c r="AK59" i="9"/>
  <c r="AJ64" i="9"/>
  <c r="AC70" i="9"/>
  <c r="AC78" i="9"/>
  <c r="AJ12" i="9"/>
  <c r="AI15" i="9"/>
  <c r="AC16" i="9"/>
  <c r="AC18" i="9"/>
  <c r="AC20" i="9"/>
  <c r="AJ31" i="9"/>
  <c r="AI37" i="9"/>
  <c r="AJ50" i="9"/>
  <c r="AK50" i="9"/>
  <c r="AJ61" i="9"/>
  <c r="AK61" i="9"/>
  <c r="AJ63" i="9"/>
  <c r="AK63" i="9"/>
  <c r="AK17" i="9"/>
  <c r="AI17" i="9"/>
  <c r="AK19" i="9"/>
  <c r="AI19" i="9"/>
  <c r="AK21" i="9"/>
  <c r="AI21" i="9"/>
  <c r="AJ52" i="9"/>
  <c r="AK52" i="9"/>
  <c r="AI8" i="9"/>
  <c r="AC13" i="9"/>
  <c r="AK24" i="9"/>
  <c r="AJ38" i="9"/>
  <c r="AI40" i="9"/>
  <c r="AC45" i="9"/>
  <c r="AC46" i="9"/>
  <c r="AH47" i="9"/>
  <c r="AI47" i="9" s="1"/>
  <c r="AC50" i="9"/>
  <c r="AC52" i="9"/>
  <c r="AH53" i="9"/>
  <c r="AI53" i="9" s="1"/>
  <c r="AK55" i="9"/>
  <c r="AC61" i="9"/>
  <c r="AC63" i="9"/>
  <c r="AK68" i="9"/>
  <c r="AK70" i="9"/>
  <c r="AK72" i="9"/>
  <c r="AK76" i="9"/>
  <c r="AK78" i="9"/>
  <c r="AJ8" i="9"/>
  <c r="AI11" i="9"/>
  <c r="AC17" i="9"/>
  <c r="AC19" i="9"/>
  <c r="AC21" i="9"/>
  <c r="AJ23" i="9"/>
  <c r="AJ25" i="9"/>
  <c r="AJ26" i="9"/>
  <c r="AI34" i="9"/>
  <c r="AJ40" i="9"/>
  <c r="AJ43" i="9"/>
  <c r="AI44" i="9"/>
  <c r="AJ45" i="9"/>
  <c r="AJ56" i="9"/>
  <c r="AH58" i="9"/>
  <c r="AI58" i="9" s="1"/>
  <c r="AH65" i="9"/>
  <c r="AK65" i="9" s="1"/>
  <c r="AI12" i="9"/>
  <c r="AJ34" i="9"/>
  <c r="AK43" i="9"/>
  <c r="AJ44" i="9"/>
  <c r="AI14" i="9"/>
  <c r="AJ14" i="9"/>
  <c r="AK14" i="9"/>
  <c r="AJ16" i="9"/>
  <c r="AI16" i="9"/>
  <c r="AK16" i="9"/>
  <c r="AJ18" i="9"/>
  <c r="AI18" i="9"/>
  <c r="AK18" i="9"/>
  <c r="AJ20" i="9"/>
  <c r="AI20" i="9"/>
  <c r="AK20" i="9"/>
  <c r="AJ28" i="9"/>
  <c r="AK28" i="9"/>
  <c r="AH54" i="9"/>
  <c r="AC54" i="9"/>
  <c r="AJ9" i="9"/>
  <c r="AI10" i="9"/>
  <c r="AI13" i="9"/>
  <c r="AC14" i="9"/>
  <c r="AJ15" i="9"/>
  <c r="AJ17" i="9"/>
  <c r="AJ19" i="9"/>
  <c r="AJ21" i="9"/>
  <c r="AI22" i="9"/>
  <c r="AC28" i="9"/>
  <c r="AI30" i="9"/>
  <c r="AI32" i="9"/>
  <c r="AK35" i="9"/>
  <c r="AJ35" i="9"/>
  <c r="AJ42" i="9"/>
  <c r="AI42" i="9"/>
  <c r="AK45" i="9"/>
  <c r="AJ46" i="9"/>
  <c r="AI46" i="9"/>
  <c r="AH48" i="9"/>
  <c r="AC48" i="9"/>
  <c r="AC49" i="9"/>
  <c r="AH57" i="9"/>
  <c r="AC57" i="9"/>
  <c r="AK60" i="9"/>
  <c r="AJ60" i="9"/>
  <c r="AK62" i="9"/>
  <c r="AJ62" i="9"/>
  <c r="AK41" i="9"/>
  <c r="AJ41" i="9"/>
  <c r="AI49" i="9"/>
  <c r="AK49" i="9"/>
  <c r="AJ10" i="9"/>
  <c r="AJ13" i="9"/>
  <c r="AJ22" i="9"/>
  <c r="AK32" i="9"/>
  <c r="AK33" i="9"/>
  <c r="AJ33" i="9"/>
  <c r="AJ36" i="9"/>
  <c r="AI36" i="9"/>
  <c r="AJ49" i="9"/>
  <c r="AK51" i="9"/>
  <c r="AJ51" i="9"/>
  <c r="AK67" i="9"/>
  <c r="AJ67" i="9"/>
  <c r="AK69" i="9"/>
  <c r="AJ69" i="9"/>
  <c r="AK71" i="9"/>
  <c r="AJ71" i="9"/>
  <c r="AK73" i="9"/>
  <c r="AJ73" i="9"/>
  <c r="AK75" i="9"/>
  <c r="AJ75" i="9"/>
  <c r="AK77" i="9"/>
  <c r="AJ77" i="9"/>
  <c r="AK79" i="9"/>
  <c r="AJ79" i="9"/>
  <c r="AI50" i="9"/>
  <c r="AC51" i="9"/>
  <c r="AI52" i="9"/>
  <c r="AI55" i="9"/>
  <c r="AC56" i="9"/>
  <c r="AI59" i="9"/>
  <c r="AC60" i="9"/>
  <c r="AI61" i="9"/>
  <c r="AC62" i="9"/>
  <c r="AI63" i="9"/>
  <c r="AC64" i="9"/>
  <c r="AC67" i="9"/>
  <c r="AI68" i="9"/>
  <c r="AC69" i="9"/>
  <c r="AI70" i="9"/>
  <c r="AC71" i="9"/>
  <c r="AI72" i="9"/>
  <c r="AC73" i="9"/>
  <c r="AC75" i="9"/>
  <c r="AI76" i="9"/>
  <c r="AC77" i="9"/>
  <c r="AI78" i="9"/>
  <c r="AC79" i="9"/>
  <c r="C546" i="8"/>
  <c r="AK74" i="9" l="1"/>
  <c r="AK30" i="9"/>
  <c r="AJ27" i="9"/>
  <c r="AK27" i="9"/>
  <c r="AI7" i="9"/>
  <c r="AJ7" i="9"/>
  <c r="Z72" i="14"/>
  <c r="X72" i="14"/>
  <c r="X74" i="14"/>
  <c r="Z74" i="14"/>
  <c r="AI74" i="9"/>
  <c r="AJ58" i="9"/>
  <c r="AK47" i="9"/>
  <c r="AJ65" i="9"/>
  <c r="AK58" i="9"/>
  <c r="AJ53" i="9"/>
  <c r="AK53" i="9"/>
  <c r="AK29" i="9"/>
  <c r="AJ29" i="9"/>
  <c r="AK66" i="9"/>
  <c r="AI66" i="9"/>
  <c r="AJ47" i="9"/>
  <c r="AK48" i="9"/>
  <c r="AJ48" i="9"/>
  <c r="AI48" i="9"/>
  <c r="AI54" i="9"/>
  <c r="AK54" i="9"/>
  <c r="AJ54" i="9"/>
  <c r="AI57" i="9"/>
  <c r="AK57" i="9"/>
  <c r="AJ57" i="9"/>
</calcChain>
</file>

<file path=xl/comments1.xml><?xml version="1.0" encoding="utf-8"?>
<comments xmlns="http://schemas.openxmlformats.org/spreadsheetml/2006/main">
  <authors>
    <author>Soporte</author>
  </authors>
  <commentList>
    <comment ref="AA8"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L8" authorId="0"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t>
        </r>
      </text>
    </comment>
  </commentList>
</comments>
</file>

<file path=xl/comments2.xml><?xml version="1.0" encoding="utf-8"?>
<comments xmlns="http://schemas.openxmlformats.org/spreadsheetml/2006/main">
  <authors>
    <author>Soporte</author>
    <author>Edgar Andrés Ortiz Vivas</author>
  </authors>
  <commentList>
    <comment ref="AA6"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K6"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Q6" authorId="1" shapeId="0">
      <text>
        <r>
          <rPr>
            <b/>
            <sz val="9"/>
            <color indexed="81"/>
            <rFont val="Tahoma"/>
            <family val="2"/>
          </rPr>
          <t>(I x AC)</t>
        </r>
        <r>
          <rPr>
            <sz val="9"/>
            <color indexed="81"/>
            <rFont val="Tahoma"/>
            <family val="2"/>
          </rPr>
          <t xml:space="preserve">
</t>
        </r>
      </text>
    </comment>
    <comment ref="AU6" authorId="1" shapeId="0">
      <text>
        <r>
          <rPr>
            <b/>
            <sz val="9"/>
            <color indexed="81"/>
            <rFont val="Tahoma"/>
            <family val="2"/>
          </rPr>
          <t>(AI x AC)</t>
        </r>
        <r>
          <rPr>
            <sz val="9"/>
            <color indexed="81"/>
            <rFont val="Tahoma"/>
            <family val="2"/>
          </rPr>
          <t xml:space="preserve">
</t>
        </r>
      </text>
    </comment>
    <comment ref="AV6" authorId="1" shapeId="0">
      <text>
        <r>
          <rPr>
            <b/>
            <sz val="9"/>
            <color indexed="81"/>
            <rFont val="Tahoma"/>
            <family val="2"/>
          </rPr>
          <t>(AF x AH)</t>
        </r>
        <r>
          <rPr>
            <sz val="9"/>
            <color indexed="81"/>
            <rFont val="Tahoma"/>
            <family val="2"/>
          </rPr>
          <t xml:space="preserve">
</t>
        </r>
      </text>
    </comment>
    <comment ref="AW6" authorId="0"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(AI x I)</t>
        </r>
      </text>
    </comment>
    <comment ref="T27" authorId="1" shapeId="0">
      <text>
        <r>
          <rPr>
            <b/>
            <sz val="9"/>
            <color indexed="81"/>
            <rFont val="Tahoma"/>
            <family val="2"/>
          </rPr>
          <t>De acuerdo a la descripción se corrige el avance de 70% a 25% de acuerdo a la descripción del avance dado por la OAJ</t>
        </r>
        <r>
          <rPr>
            <sz val="9"/>
            <color indexed="81"/>
            <rFont val="Tahoma"/>
            <family val="2"/>
          </rPr>
          <t xml:space="preserve">
</t>
        </r>
      </text>
    </comment>
    <comment ref="H65" authorId="1" shapeId="0">
      <text>
        <r>
          <rPr>
            <b/>
            <sz val="9"/>
            <color indexed="81"/>
            <rFont val="Tahoma"/>
            <family val="2"/>
          </rPr>
          <t>modificación del producto solicitud No. 2018IE7488</t>
        </r>
        <r>
          <rPr>
            <sz val="9"/>
            <color indexed="81"/>
            <rFont val="Tahoma"/>
            <family val="2"/>
          </rPr>
          <t xml:space="preserve">
</t>
        </r>
      </text>
    </comment>
    <comment ref="J65" authorId="1" shapeId="0">
      <text>
        <r>
          <rPr>
            <sz val="9"/>
            <color indexed="81"/>
            <rFont val="Tahoma"/>
            <family val="2"/>
          </rPr>
          <t xml:space="preserve">se modifica 7 talleres por 2 talleres
</t>
        </r>
      </text>
    </comment>
    <comment ref="AD68" authorId="1" shapeId="0">
      <text>
        <r>
          <rPr>
            <b/>
            <sz val="9"/>
            <color indexed="81"/>
            <rFont val="Tahoma"/>
            <family val="2"/>
          </rPr>
          <t>Se ajusta avance a 40%, ya que según la relación con la actividad del trimestre que pesa el 50% solo se cumplió en un 80%. Por coherencia el producto no se cumplió en su totalidad</t>
        </r>
        <r>
          <rPr>
            <sz val="9"/>
            <color indexed="81"/>
            <rFont val="Tahoma"/>
            <family val="2"/>
          </rPr>
          <t xml:space="preserve">
</t>
        </r>
      </text>
    </comment>
    <comment ref="H69" authorId="1" shapeId="0">
      <text>
        <r>
          <rPr>
            <b/>
            <sz val="9"/>
            <color indexed="81"/>
            <rFont val="Tahoma"/>
            <family val="2"/>
          </rPr>
          <t>modificación solicitud No. 2018IE9154</t>
        </r>
        <r>
          <rPr>
            <sz val="9"/>
            <color indexed="81"/>
            <rFont val="Tahoma"/>
            <family val="2"/>
          </rPr>
          <t xml:space="preserve">
</t>
        </r>
      </text>
    </comment>
    <comment ref="T70" authorId="1" shapeId="0">
      <text>
        <r>
          <rPr>
            <b/>
            <sz val="9"/>
            <color indexed="81"/>
            <rFont val="Tahoma"/>
            <family val="2"/>
          </rPr>
          <t>Ajustado de acuerdo a verificación</t>
        </r>
        <r>
          <rPr>
            <sz val="9"/>
            <color indexed="81"/>
            <rFont val="Tahoma"/>
            <family val="2"/>
          </rPr>
          <t xml:space="preserve">
</t>
        </r>
      </text>
    </comment>
    <comment ref="T73" authorId="1" shapeId="0">
      <text>
        <r>
          <rPr>
            <b/>
            <sz val="9"/>
            <color indexed="81"/>
            <rFont val="Tahoma"/>
            <family val="2"/>
          </rPr>
          <t>Ajustado de acuerdo a verificación</t>
        </r>
        <r>
          <rPr>
            <sz val="9"/>
            <color indexed="81"/>
            <rFont val="Tahoma"/>
            <family val="2"/>
          </rPr>
          <t xml:space="preserve">
</t>
        </r>
      </text>
    </comment>
    <comment ref="T74" authorId="1" shapeId="0">
      <text>
        <r>
          <rPr>
            <b/>
            <sz val="9"/>
            <color indexed="81"/>
            <rFont val="Tahoma"/>
            <family val="2"/>
          </rPr>
          <t>Ajustado de acuerdo a verificación</t>
        </r>
        <r>
          <rPr>
            <sz val="9"/>
            <color indexed="81"/>
            <rFont val="Tahoma"/>
            <family val="2"/>
          </rPr>
          <t xml:space="preserve">
</t>
        </r>
      </text>
    </comment>
    <comment ref="AH80" authorId="1" shapeId="0">
      <text>
        <r>
          <rPr>
            <b/>
            <sz val="9"/>
            <color indexed="81"/>
            <rFont val="Tahoma"/>
            <family val="2"/>
          </rPr>
          <t>avance del 200%, se ajusta al 100% para la ponderación de la eficacia del cumplimiento en el plan de acción</t>
        </r>
      </text>
    </comment>
  </commentList>
</comments>
</file>

<file path=xl/comments3.xml><?xml version="1.0" encoding="utf-8"?>
<comments xmlns="http://schemas.openxmlformats.org/spreadsheetml/2006/main">
  <authors>
    <author>Soporte</author>
    <author>Edgar Andrés Ortiz Vivas</author>
  </authors>
  <commentList>
    <comment ref="Z7"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F7" authorId="1" shapeId="0">
      <text>
        <r>
          <rPr>
            <b/>
            <sz val="9"/>
            <color indexed="81"/>
            <rFont val="Tahoma"/>
            <family val="2"/>
          </rPr>
          <t>(I x AC)</t>
        </r>
        <r>
          <rPr>
            <sz val="9"/>
            <color indexed="81"/>
            <rFont val="Tahoma"/>
            <family val="2"/>
          </rPr>
          <t xml:space="preserve">
</t>
        </r>
      </text>
    </comment>
    <comment ref="AJ7" authorId="1" shapeId="0">
      <text>
        <r>
          <rPr>
            <b/>
            <sz val="9"/>
            <color indexed="81"/>
            <rFont val="Tahoma"/>
            <family val="2"/>
          </rPr>
          <t>(AI x AC)</t>
        </r>
        <r>
          <rPr>
            <sz val="9"/>
            <color indexed="81"/>
            <rFont val="Tahoma"/>
            <family val="2"/>
          </rPr>
          <t xml:space="preserve">
</t>
        </r>
      </text>
    </comment>
    <comment ref="AK7" authorId="1" shapeId="0">
      <text>
        <r>
          <rPr>
            <b/>
            <sz val="9"/>
            <color indexed="81"/>
            <rFont val="Tahoma"/>
            <family val="2"/>
          </rPr>
          <t>(AF x AH)</t>
        </r>
        <r>
          <rPr>
            <sz val="9"/>
            <color indexed="81"/>
            <rFont val="Tahoma"/>
            <family val="2"/>
          </rPr>
          <t xml:space="preserve">
</t>
        </r>
      </text>
    </comment>
    <comment ref="AL7" authorId="0"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(AI x I)</t>
        </r>
      </text>
    </comment>
    <comment ref="AH44" authorId="1" shapeId="0">
      <text>
        <r>
          <rPr>
            <b/>
            <sz val="9"/>
            <color indexed="81"/>
            <rFont val="Tahoma"/>
            <family val="2"/>
          </rPr>
          <t>Se ajustó % de cumplimiento de acuerdo a lo conversado con el responsable</t>
        </r>
        <r>
          <rPr>
            <sz val="9"/>
            <color indexed="81"/>
            <rFont val="Tahoma"/>
            <family val="2"/>
          </rPr>
          <t xml:space="preserve">
</t>
        </r>
      </text>
    </comment>
    <comment ref="AH171" authorId="1" shapeId="0">
      <text>
        <r>
          <rPr>
            <b/>
            <sz val="9"/>
            <color indexed="81"/>
            <rFont val="Tahoma"/>
            <family val="2"/>
          </rPr>
          <t xml:space="preserve">Estaba al 100%
</t>
        </r>
        <r>
          <rPr>
            <sz val="9"/>
            <color indexed="81"/>
            <rFont val="Tahoma"/>
            <family val="2"/>
          </rPr>
          <t xml:space="preserve">
</t>
        </r>
      </text>
    </comment>
    <comment ref="AH173" authorId="1" shapeId="0">
      <text>
        <r>
          <rPr>
            <b/>
            <sz val="9"/>
            <color indexed="81"/>
            <rFont val="Tahoma"/>
            <family val="2"/>
          </rPr>
          <t>estaba al 100%</t>
        </r>
        <r>
          <rPr>
            <sz val="9"/>
            <color indexed="81"/>
            <rFont val="Tahoma"/>
            <family val="2"/>
          </rPr>
          <t xml:space="preserve">
</t>
        </r>
      </text>
    </comment>
    <comment ref="S187" authorId="1" shapeId="0">
      <text>
        <r>
          <rPr>
            <b/>
            <sz val="9"/>
            <color indexed="81"/>
            <rFont val="Tahoma"/>
            <family val="2"/>
          </rPr>
          <t>Se ajusta avance a 40%, ya que según la relación con la actividad del trimestre que pesa el 50% solo se cumplió en un 80%. Por coherencia el producto no se cumplió en su totalidad</t>
        </r>
        <r>
          <rPr>
            <sz val="9"/>
            <color indexed="81"/>
            <rFont val="Tahoma"/>
            <family val="2"/>
          </rPr>
          <t xml:space="preserve">
</t>
        </r>
      </text>
    </comment>
    <comment ref="W231" authorId="1" shapeId="0">
      <text>
        <r>
          <rPr>
            <b/>
            <sz val="9"/>
            <color indexed="81"/>
            <rFont val="Tahoma"/>
            <family val="2"/>
          </rPr>
          <t>avance del 200%, se ajusta al 100% para la ponderación de la eficacia del cumplimiento en el plan de acción</t>
        </r>
      </text>
    </comment>
  </commentList>
</comments>
</file>

<file path=xl/comments4.xml><?xml version="1.0" encoding="utf-8"?>
<comments xmlns="http://schemas.openxmlformats.org/spreadsheetml/2006/main">
  <authors>
    <author>Soporte</author>
  </authors>
  <commentList>
    <comment ref="C32" authorId="0" shapeId="0">
      <text>
        <r>
          <rPr>
            <b/>
            <sz val="9"/>
            <color indexed="81"/>
            <rFont val="Tahoma"/>
            <family val="2"/>
          </rPr>
          <t>Actividad transversal que no se encuentra en la matriz principal del plan de acción 2018</t>
        </r>
        <r>
          <rPr>
            <sz val="9"/>
            <color indexed="81"/>
            <rFont val="Tahoma"/>
            <family val="2"/>
          </rPr>
          <t xml:space="preserve">
</t>
        </r>
      </text>
    </comment>
  </commentList>
</comments>
</file>

<file path=xl/sharedStrings.xml><?xml version="1.0" encoding="utf-8"?>
<sst xmlns="http://schemas.openxmlformats.org/spreadsheetml/2006/main" count="6150" uniqueCount="1078">
  <si>
    <t>INFORMACIÓN INSTITUCIONAL</t>
  </si>
  <si>
    <t>INFORMACIÓN DEL PRODUCTO</t>
  </si>
  <si>
    <t>META DEL PERIODO</t>
  </si>
  <si>
    <t>INFORMACIÓN DE LAS ACTIVIDADES</t>
  </si>
  <si>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</si>
  <si>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</si>
  <si>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</si>
  <si>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</si>
  <si>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</si>
  <si>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</si>
  <si>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</si>
  <si>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</si>
  <si>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</si>
  <si>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</si>
  <si>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</si>
  <si>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</si>
  <si>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</si>
  <si>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</si>
  <si>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</si>
  <si>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</si>
  <si>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</si>
  <si>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</si>
  <si>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</si>
  <si>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</si>
  <si>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</si>
  <si>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</si>
  <si>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</si>
  <si>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</si>
  <si>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</si>
  <si>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 xml:space="preserve">Recopilación de la información del mes. </t>
  </si>
  <si>
    <t>Diseño</t>
  </si>
  <si>
    <t>Publicación de la revista virtual a toda la UAECOB</t>
  </si>
  <si>
    <t>Bomberos Hoy el Informativo.</t>
  </si>
  <si>
    <t>Piezas audiovisuales.</t>
  </si>
  <si>
    <t>Mediante la divulgación de 44 Noticieros en el año, se pretende informar a la comunidad interna y externa de las actividades realizadas por la UAECOB, en materia operativa y administrativa.</t>
  </si>
  <si>
    <t xml:space="preserve">Grabación de la nota.        </t>
  </si>
  <si>
    <t xml:space="preserve">Edición.          </t>
  </si>
  <si>
    <t>Publicación.</t>
  </si>
  <si>
    <t>Crónica: Bomberos de corazón.</t>
  </si>
  <si>
    <t>Generar 24 piezas audiovisuales en el año, con el fin de visibilizar las historias de vida laborales y/o personales de los Bomberos de Bogotá.</t>
  </si>
  <si>
    <t xml:space="preserve">Investigación del tema.            </t>
  </si>
  <si>
    <t xml:space="preserve">Grabación.      </t>
  </si>
  <si>
    <t>Publicación</t>
  </si>
  <si>
    <t xml:space="preserve">Acciones Bomberiles. </t>
  </si>
  <si>
    <t>En 24 publicaciones durante el año, generar un informe de actividades operativas y administrativas de interés general.</t>
  </si>
  <si>
    <t>Recopilación  de la información.</t>
  </si>
  <si>
    <t>Foto de la semana</t>
  </si>
  <si>
    <t>Pieza gráfica.</t>
  </si>
  <si>
    <t>Mediante 44 imágenes, una cada semana, dar a conocer el hecho o atención de emergencia más relevante de la semana en curso.</t>
  </si>
  <si>
    <t>Toma fotográfica de las los incidentes y actividades administrativas de la UAECOB.</t>
  </si>
  <si>
    <t>Selección de la mejor imagen por relevancia</t>
  </si>
  <si>
    <t>diseño y publicación.</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</si>
  <si>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</si>
  <si>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Oficina de Control Interno</t>
  </si>
  <si>
    <t>Plan anual de auditoria vigencia 2018</t>
  </si>
  <si>
    <t>Cumplir el 100% de las actividades programadas</t>
  </si>
  <si>
    <t>Oficina de Control Interno</t>
  </si>
  <si>
    <t>Informes, actas, reportes electrónicos, entre otros</t>
  </si>
  <si>
    <t>Oficina Control Interno</t>
  </si>
  <si>
    <t>3. Oficina Asesora de Planeación</t>
  </si>
  <si>
    <t>Líder Grupo de Mejora Continua - Darwin Baquero</t>
  </si>
  <si>
    <t xml:space="preserve">*Continuación - Ventanilla única de atención ciudadano. </t>
  </si>
  <si>
    <t>Implementación de un servicio y/o tramite en la ventanilla única de Atención al Ciudadano.</t>
  </si>
  <si>
    <t xml:space="preserve">Finalizar el desarrollo y/o prototipo del sistema de información.40%
</t>
  </si>
  <si>
    <t>Luis Alberto Carmona</t>
  </si>
  <si>
    <t>Pruebas del sistema de información.</t>
  </si>
  <si>
    <t>Puesta en producción de la solución desarrollada.</t>
  </si>
  <si>
    <t>*Continuación - Aplicación móvil para el sistema de información Misional Implementada</t>
  </si>
  <si>
    <t>Mariano Garrido</t>
  </si>
  <si>
    <t>Desarrollo e implementación del Aplicativo.</t>
  </si>
  <si>
    <t>Ivan Medina Talero</t>
  </si>
  <si>
    <t>*Continuación - Herramienta tecnológica para la creación y administración de cursos virtuales en la UEA implementada</t>
  </si>
  <si>
    <t>Herramienta implementada</t>
  </si>
  <si>
    <t>Instalación, configuración y desarrollo de los módulos en la herramienta.</t>
  </si>
  <si>
    <t>Diana Poveda</t>
  </si>
  <si>
    <t>Pruebas de la herramienta, aprobación, puesta en producción y publicación de los módulos desarrollados.</t>
  </si>
  <si>
    <t>*Continuación - Entornos de virtualización para la UAECOB Implementados</t>
  </si>
  <si>
    <t xml:space="preserve">Finalización proceso contractual previos para la contratación </t>
  </si>
  <si>
    <t>Carlos Tejada</t>
  </si>
  <si>
    <t>Desarrollo e implementación de los ambientes virtuales.</t>
  </si>
  <si>
    <t>*Continuación - Herramienta tecnológica para la administración y gestión documental de la UAECOB Implementada.</t>
  </si>
  <si>
    <t>Implementar una herramienta tecnológica que soporte  la gestión documental en la entidad, bajo la administración de la Subdirección Corporativa.</t>
  </si>
  <si>
    <t>Acta de reunión de entrega a satisfacción de las áreas respectivas.</t>
  </si>
  <si>
    <t>*Continuación -Dotación Tecnológica para la Estación de Bomberos de Bosa B-8 implementada</t>
  </si>
  <si>
    <t>Contratación de la dotación Tecnológica</t>
  </si>
  <si>
    <t>Eliana Barrero</t>
  </si>
  <si>
    <t>Acompañamiento y soporte en la implementación de las soluciones tecnológicas.</t>
  </si>
  <si>
    <t>*Continuación -Levantamiento de inventario de activos de Información de Software, hardware y servicios, cuadro de caracterización documental actualizados</t>
  </si>
  <si>
    <t>Cuadro de caracterización documental de los procedimientos actualizados.</t>
  </si>
  <si>
    <t xml:space="preserve">Levantamiento de información inicial para la construcción del inventario. </t>
  </si>
  <si>
    <r>
      <t xml:space="preserve">6. Alimentación de la caracterización documental. 
</t>
    </r>
    <r>
      <rPr>
        <i/>
        <sz val="11"/>
        <color theme="1"/>
        <rFont val="Calibri"/>
        <family val="2"/>
        <scheme val="minor"/>
      </rPr>
      <t>Los criterios del 4 al 6 tienen un peso del 50% de la gestión total del producto; y  se ejecutan durante el 2do semestre de acuerdo a la entrega de los procedimientos actualizados por parte de las dependencias.</t>
    </r>
  </si>
  <si>
    <t>Unidades</t>
  </si>
  <si>
    <t>Líder Grupo Cooperación Internacional y Alianzas Estratégicas - Saudy Rojas</t>
  </si>
  <si>
    <t xml:space="preserve">Planificación de la Primera jornada, Versión 4 de la feria </t>
  </si>
  <si>
    <t>Prof. Esp. Cooperación Internacional y Alianzas Estratégicas - Alexandra Neira</t>
  </si>
  <si>
    <t>Realización de informe de  la Primera jornada, Versión 4 de la feria</t>
  </si>
  <si>
    <t xml:space="preserve">Planificación de la Segunda jornada, Versión 5 de la feria </t>
  </si>
  <si>
    <t xml:space="preserve">Ejecución de la Segunda jornada, Versión 5 de la feria </t>
  </si>
  <si>
    <t xml:space="preserve">Realización de informe de la Segunda jornada, Versión 5 de la feria </t>
  </si>
  <si>
    <t>Actividad de lanzamiento y socialización Guía Buenas Prácticas Saber Hacer Cuerpo Oficial Bomberos de Bogotá</t>
  </si>
  <si>
    <t>Unidad</t>
  </si>
  <si>
    <t>Programar y realizar una actividad de lanzamiento y socialización de la Guía de Buenas Prácticas Saber Hacer Cuerpo Oficial Bomberos de Bogotá</t>
  </si>
  <si>
    <t>Planificación actividad de lanzamiento y socialización de la Guía de Buenas Prácticas</t>
  </si>
  <si>
    <t>Ejecución actividad de lanzamiento y socialización de la Guía de Buenas Prácticas "Saber Hacer" Cuerpo Oficial Bomberos de Bogotá</t>
  </si>
  <si>
    <t>Socialización y distribución del Portafolio de servicios de la UAECOB</t>
  </si>
  <si>
    <t>Gestionar la participación en 2 actividades de la Entidad para la socialización y distribución del Portafolio de servicios de la UAECOB</t>
  </si>
  <si>
    <t>Gestionar la participación en 1 actividad de la Entidad con la comunidad y organizaciones cooperantes para la socialización y distribución del Portafolio de servicios de la UAECOB</t>
  </si>
  <si>
    <t>Organización del III Congreso Internacional del Cuerpo Oficial Bomberos de Bogotá</t>
  </si>
  <si>
    <t>Planear y organizar el III Congreso Internacional del Cuerpo Oficial Bomberos de Bogotá</t>
  </si>
  <si>
    <t>Planeación del III Congreso Internacional del Cuerpo Oficial Bomberos de Bogotá</t>
  </si>
  <si>
    <t>Planeación y organización de un evento de intercambio de experiencias con otros cuerpos de bomberos de Colombia sobre la implementación de la resolución 0358 de 2014 de la DNBC</t>
  </si>
  <si>
    <t>Planear y organizar el III un evento de intercambio de experiencias con otros cuerpos de bomberos de Colombia sobre la implementación de la resolución 0358 de 2014 de la DNBC</t>
  </si>
  <si>
    <t>Planeación de un evento de intercambio de experiencias con otros cuerpos de bomberos de Colombia sobre la implementación de la resolución 0358 de 2014 de la DNBC</t>
  </si>
  <si>
    <t>Coordinación y ejecución un evento de intercambio de experiencias con otros cuerpos de bomberos de Colombia sobre la implementación de la resolución 0358 de 2014 de la DNBC</t>
  </si>
  <si>
    <t>Realización del Informe del Evento de Intercambio de Experiencias</t>
  </si>
  <si>
    <t>4. Oficina Asesora Jurídica</t>
  </si>
  <si>
    <t>Adopción SECOP II en los  procesos, formatos y procedimientos de contratación que se realizan en la Oficina Asesora Jurídica</t>
  </si>
  <si>
    <t>Jefe Oficina Asesora Jurídica - Giohana Catarine Gonzalez Turizo</t>
  </si>
  <si>
    <t xml:space="preserve">Publicar los procesos, formatos y procedimientos de las diferentes modalidades de selección actualizados en la ruta de la calidad de la UAECOB </t>
  </si>
  <si>
    <t>Sensibilizar al personal de planta  y contratistas sobre la utilización de los  procesos, formatos y procedimientos actualizados, a través de una capacitación</t>
  </si>
  <si>
    <t>Actualización Manual de Contratación y  Supervisión</t>
  </si>
  <si>
    <t>Manual de Contratación y  Supervisión actualizado</t>
  </si>
  <si>
    <t xml:space="preserve">Publicar Manual de Contratación actualizado </t>
  </si>
  <si>
    <t>Sensibilizar al personal de planta  y contratistas sobre el contenido del Manual de Contratación, a través de una capacitación</t>
  </si>
  <si>
    <t xml:space="preserve">Aplicación de Procedimientos de Colombia Compra Eficiente </t>
  </si>
  <si>
    <t>Sensibilizar al personal de planta  y contratistas sobre la utilización de los procedimientos creados</t>
  </si>
  <si>
    <t>Creación de procedimiento de pago de sentencias judiciales y conciliaciones</t>
  </si>
  <si>
    <t>Aplicación de Procedimiento de pago de sentencias judiciales y conciliaciones</t>
  </si>
  <si>
    <t xml:space="preserve">Publicar el procedimiento de pago de sentencias judiciales y conciliaciones en la ruta de la calidad  de la UAECOB </t>
  </si>
  <si>
    <t>Sensibilizar al personal de planta  y contratistas sobre la utilización del procedimientos creado</t>
  </si>
  <si>
    <t>2. Generar corresponsabilidad del riesgo mediante la prevención, mitigación, transferencia y preparación con la comunidad ante el riesgo de incendios, incidentes con materiales peligrosos y rescates en general</t>
  </si>
  <si>
    <t>5. Subdirección de Gestión del Riesgo</t>
  </si>
  <si>
    <t>Realizar jornadas de sensibilización en las 17 estaciones para el personal uniformado de los cambios normativos en  revisiones técnicas y aglomeración de publico</t>
  </si>
  <si>
    <t>Subdirector de Gestión del Riesgo
Jorge Alberto Pardo Torres</t>
  </si>
  <si>
    <t>1. Diseño de material pedagógico para sensibilizar.</t>
  </si>
  <si>
    <t>Ing. Andrea Navarro</t>
  </si>
  <si>
    <t xml:space="preserve">Programación de sensibilización. </t>
  </si>
  <si>
    <t>Ing Jhon Jairo Palacio</t>
  </si>
  <si>
    <t>1. Mesas de Trabajo</t>
  </si>
  <si>
    <t>Ing Jhon Jairo Palacio
Ing. Andrea Navarro</t>
  </si>
  <si>
    <t>2. Priorización de Necesidades</t>
  </si>
  <si>
    <t>3. Levantamiento de requerimientos con el apoyo del área de Tecnología.</t>
  </si>
  <si>
    <t>3. Consolidar la Gestión del Conocimiento a través del modelo de Gestión del Riesgo y sus líneas de acción</t>
  </si>
  <si>
    <t>31/06/2018</t>
  </si>
  <si>
    <t>Ing. Jhon jairo Palacio
Arq. Sasndy Ibañez</t>
  </si>
  <si>
    <t>Ing. Andres Fierro
Nelson Osorio</t>
  </si>
  <si>
    <t>2. Inclusión de las actividades en el plan de acción de   los CLGR-CC (Consejos locales de gestión del riesgo y cambio climático). 30%</t>
  </si>
  <si>
    <t>Ing. Maria Angelica Arenas</t>
  </si>
  <si>
    <t>01//08/2018</t>
  </si>
  <si>
    <t>30/03/0218</t>
  </si>
  <si>
    <t>3. Informe consolidado de resultados del proyecto (30%)</t>
  </si>
  <si>
    <t>1. Mesas de Trabajo  (33%)</t>
  </si>
  <si>
    <t>Cecilia Camacho</t>
  </si>
  <si>
    <t>2. Priorización de Necesidades (33%)</t>
  </si>
  <si>
    <t>3. Levantamiento de requerimientos con el apoyo del área de Tecnología. (34%)</t>
  </si>
  <si>
    <t>Actividad de prevención en el marco de los programas del club bomberitos.</t>
  </si>
  <si>
    <t>Desarrollo de 1 actividades de prevención en el marco de los programas del club bomberitos</t>
  </si>
  <si>
    <t>Carolina Suarez</t>
  </si>
  <si>
    <t>2. Convocatoria para la actividad de Prevención. 25%</t>
  </si>
  <si>
    <t>Realizar el 100% de la revisión y ajuste de la estrategia de Sensibilización Y Educación En Prevención De Incendios Y Emergencias Conexas- Club Bomberitos</t>
  </si>
  <si>
    <t>Carolina Suarez
Juliana Patiño
Cristian Castañeda</t>
  </si>
  <si>
    <t>3. Desarrollo de productos del plan de trabajo de la estrategia de Sensibilización Y Educación En Prevención De Incendios Y Emergencias Conexas- Club Bomberitos. 70%</t>
  </si>
  <si>
    <t>1/06/0218</t>
  </si>
  <si>
    <t>Sto. Yimer Arias</t>
  </si>
  <si>
    <t xml:space="preserve"> Capacitación Básica de investigación de incendios </t>
  </si>
  <si>
    <r>
      <t xml:space="preserve">Realizar un </t>
    </r>
    <r>
      <rPr>
        <sz val="12"/>
        <color indexed="8"/>
        <rFont val="Calibri"/>
        <family val="2"/>
      </rPr>
      <t>(1) cursos de  capacitación  Básica de Investigación de incendios dirigido a el personal operativo de la UAECOB.</t>
    </r>
  </si>
  <si>
    <t>1, Diseño de la  capacitación  Básico 25%</t>
  </si>
  <si>
    <t>Sto. William Rene Diaz</t>
  </si>
  <si>
    <t>2. Plan de trabajo y cronograma de la capacitación. 25%</t>
  </si>
  <si>
    <t>3. Desarrollo de la capacitación básica . 50%</t>
  </si>
  <si>
    <t>1. Diseño de material pedagógico para sensibilizar. (35%)</t>
  </si>
  <si>
    <t>Cabo Hernando Martinez</t>
  </si>
  <si>
    <t>2.  Programación de sensibilización. (15%)</t>
  </si>
  <si>
    <t>3. Ejecución de 17 jornadas de sensibilización. (50%)</t>
  </si>
  <si>
    <t>un (1) Curso Gestionado ante la entidad correspondiente</t>
  </si>
  <si>
    <t>Sto. Omar Bedoya</t>
  </si>
  <si>
    <t>6. Subdirección Operativa</t>
  </si>
  <si>
    <t>Socialización del árbol de servicios de emergencias de la UAECOB.</t>
  </si>
  <si>
    <t xml:space="preserve">Ejercicio IEC INSARAG </t>
  </si>
  <si>
    <t>Simulacro de rescate por extensión</t>
  </si>
  <si>
    <t xml:space="preserve">Simulacro de rescate vehicular </t>
  </si>
  <si>
    <t>Proceso de clasificación en el marco de la estrategia de búsqueda y rescate de la DNBC</t>
  </si>
  <si>
    <t>Simulacro de búsqueda y rescate con caninos en media montaña</t>
  </si>
  <si>
    <t>7. Subdirección Logística</t>
  </si>
  <si>
    <t>Porcentaje</t>
  </si>
  <si>
    <t>Realizar Diagnostico del estado actual de la Estructura Funcional</t>
  </si>
  <si>
    <t>8. Subdirección de Gestión Corporativa</t>
  </si>
  <si>
    <t>Elaboración y Radicación del documento "Ficha técnica de las necesidades del sistema para la administración del proceso de Inventarios".</t>
  </si>
  <si>
    <t>Coordinador Área de Compras, Seguros e inventarios - William Arrubla</t>
  </si>
  <si>
    <t>Coordinador Área de Compras, Seguros e Inventarios - William Arrubla</t>
  </si>
  <si>
    <t>Elaborar documento técnico y gestionar su tramite a la oficina de Planeación</t>
  </si>
  <si>
    <t xml:space="preserve">Capacitaciones documentales </t>
  </si>
  <si>
    <t>Sensibilizar al 75% personal uniformado y administrativo en temas de gestión documental</t>
  </si>
  <si>
    <t>Coordinador Gestión Documental - Francisco Rubiano</t>
  </si>
  <si>
    <t>Elaboración de cronograma para realización de capacitaciones.</t>
  </si>
  <si>
    <t>Realizar dos (2) capacitaciones internas por mes  (Estaciones y Edificio Comando)  respecto a los lineamientos archivísticos vigentes y su aplicabilidad.</t>
  </si>
  <si>
    <t>Garantizar el Manejo integral de los Residuos que se generan en las dependencias de la UAECOB en cumplimiento a los Programas del PIGA</t>
  </si>
  <si>
    <t xml:space="preserve"> 100% de los residuos generados con manejo integral</t>
  </si>
  <si>
    <t>Coordinador Sistema de Gestión ambiental - Jesús Rojas</t>
  </si>
  <si>
    <t>Firmar el acuerdo de Corresponsabilidad con una organización de Recicladores debidamente constituida e inscrita en el RUOR.</t>
  </si>
  <si>
    <t>Coordinador Sistema de Gestión ambiental - Jesus Rojas</t>
  </si>
  <si>
    <t>Realizar seguimiento al contratista del Mantenimiento de Parque automotor de la Entidad.</t>
  </si>
  <si>
    <t>Garantizar la disposición de Residuos peligrosos y especiales, con un Gestor autorizado.</t>
  </si>
  <si>
    <t>Realizar la compra de los contenedores para la separación de los residuos generados en todas las dependencias de la UAECOB</t>
  </si>
  <si>
    <t>Dar estricto cumplimiento a los objetivos y programas del Plan Institucional de Gestión Ambiental PIGA.</t>
  </si>
  <si>
    <t>Disminuir en un 2% el consumo de los servicios públicos (agua, energía y Gas) en las 17 Estaciones y el Edificio Comando de la UAECOB</t>
  </si>
  <si>
    <t>Solicitar la Instalación de sistemas ahorradores de Agua y Luz en las dependencias de la UAECOB.</t>
  </si>
  <si>
    <t>Fortalecer las campañas ambientales de Ahorro de los  servicios públicos (agua, energía y Gas) en las dependencias de la UAECOB.</t>
  </si>
  <si>
    <t>Disminuir en un 20 % el consumo de papel en las 17 Estaciones y el Edificio Comando de la UAECOB</t>
  </si>
  <si>
    <t>Fortalecer las campañas de Ahorro de Papel en las dependencias de la UAECOB.</t>
  </si>
  <si>
    <t>Involucrar a la Alta Dirección en la formulación de estrategias de Ahorro de papel, incentivando la utilización de medios magnéticos y electrónicos para la revisión de documentos.</t>
  </si>
  <si>
    <t>Socializar a los funcionarios de la Línea 195, sobre la información de los trámites y servicios con los que cuenta la UAECOB.</t>
  </si>
  <si>
    <t>socializaciones</t>
  </si>
  <si>
    <t>Fortalecimiento el Chat Distrital de la Línea 195, teniendo en cuenta que la Entidad genera información a la ciudadanía a través de este medio</t>
  </si>
  <si>
    <t xml:space="preserve">Coordinador Área de Servicio a la Ciudadanía - José William Arrubla </t>
  </si>
  <si>
    <t>Coordinador Área de Servicio a la Ciudadanía - José William Arrubla.</t>
  </si>
  <si>
    <t>Talleres</t>
  </si>
  <si>
    <t>Asegurar la inclusión de la población diferencial en los puntos de atención de la UAECOB en el Distrito.</t>
  </si>
  <si>
    <t xml:space="preserve">Coordinador Área de Servicio a la Ciudadanía </t>
  </si>
  <si>
    <t>Radicación de documento - estudios previos en la Oficina Asesora Jurídica.</t>
  </si>
  <si>
    <t>Capacitaciones</t>
  </si>
  <si>
    <t>20 Capacitaciones según programación</t>
  </si>
  <si>
    <t>Coordinador Oficina de Control Disciplinario Interno - Blanca Irene Delgadillo</t>
  </si>
  <si>
    <t>Realizar 20 capacitaciones sobre diversos aspectos del ámbito disciplinario dirigidos al personal administrativo y operativo de la UAE Cuerpo Oficial de Bomberos</t>
  </si>
  <si>
    <t>Realizar conversatorios con los funcionarios de la Unidad, referentes a la aplicación de las nuevas políticas disciplinarias que se expidan.</t>
  </si>
  <si>
    <t>Capacitar en  el marco normativo contable para entidades de Gobierno (NMNCEG) aplicables a la UAE Cuerpo Oficial de Bomberos.</t>
  </si>
  <si>
    <t>Realizar 4 capacitaciones según programación</t>
  </si>
  <si>
    <t>Jefe de la Oficina Financiera - Hernando Ibagué</t>
  </si>
  <si>
    <t>Elaborar el  plan de trabajo para las capacitaciones</t>
  </si>
  <si>
    <t>Jefe de la Oficina Financiera- Hernando Ibagué R.</t>
  </si>
  <si>
    <t>Preparar del material para las Capacitaciones</t>
  </si>
  <si>
    <t>Registrar la asistencias a las Capacitaciones</t>
  </si>
  <si>
    <t xml:space="preserve">Auditores internos en normas actualizadas, con formación certificada por organismos externos </t>
  </si>
  <si>
    <t>Documento</t>
  </si>
  <si>
    <t xml:space="preserve">
Formular el proyecto de instrucción para auditores internos en normas actualizadas por entidades certificadoras.</t>
  </si>
  <si>
    <t>Coordinador de Sistema Integrado de Gestión - Adriana Y. Huérfano Ardila</t>
  </si>
  <si>
    <t>Elaboración de estudios previos  con las necesidades requeridas por la Unidad para formar auditores internos certificados en normas actualizadas.</t>
  </si>
  <si>
    <t>Charlas, conversatorios, exposiciones con entidades del Distrito que sean referentes del Sistema Integrado de Gestión</t>
  </si>
  <si>
    <t xml:space="preserve">Elaboración de documento proyecto justificando la necesidad de capacitar, entrenar, formar y/o instruir al personal de la Unidad en conceptos y experiencias relacionados con el sistema integrado de gestión. </t>
  </si>
  <si>
    <t>Remitir documento proyecto a Comisión de Personal para su respectiva aprobación.</t>
  </si>
  <si>
    <t>Gestionar la adquisición de un predio para la elaboración de estudios, diseños y construcción de una (1) Escuela de Formación Bomberil y una (1) estación de Bomberos.</t>
  </si>
  <si>
    <t>Gestionar la compra del predio donde será ubicada la escuela de formación bomberil y una estación de bomberos.</t>
  </si>
  <si>
    <t>Coordinador de Infraestructura 
Daniel Vera Ruiz</t>
  </si>
  <si>
    <t xml:space="preserve">* Elaborar y gestionar ante la dirección y subdirecciones la revisión del Informe Técnico Preliminar.                      
</t>
  </si>
  <si>
    <t>Ing. Daniel Vera Ruiz</t>
  </si>
  <si>
    <t xml:space="preserve">* Realizar las modificaciones pertinentes para tener como resultado el Informe Técnico Final. </t>
  </si>
  <si>
    <t>Arq. Leidy Díaz Borrero</t>
  </si>
  <si>
    <t xml:space="preserve">* Elaborar los Estudios Previos para la compra del predio. </t>
  </si>
  <si>
    <t>Dr. José Luis Torres</t>
  </si>
  <si>
    <t>* Adquisición del predio.</t>
  </si>
  <si>
    <t>Aprobación de Estudios, Diseños y Estudios Previos para la adecuación y ampliación de la Estación de Bomberos de Marichuela - B10.</t>
  </si>
  <si>
    <t>Elaborar los estudios, diseños y estudios previos para la adecuación y ampliación de la Estación de Bomberos de Marichuela.</t>
  </si>
  <si>
    <t xml:space="preserve">* Supervisar el avance del 50% de ejecución de los estudios y diseños. </t>
  </si>
  <si>
    <t>Ing. Sandra Saldarriaga</t>
  </si>
  <si>
    <t xml:space="preserve">*Supervisar y entregar el 100% de la elaboración de los estudios y diseños. </t>
  </si>
  <si>
    <t>* Elaborar los estudios previos para la obra y la interventoría de la adecuación y ampliación de la estación de Bomberos de Marichuela.</t>
  </si>
  <si>
    <t>Gestionar la adquisición de un (1) predio para la implementación de una (1) estación de Bomberos</t>
  </si>
  <si>
    <t>* Solicitud al DADEP sobre posibles  predios  disponibles.</t>
  </si>
  <si>
    <t>* Consulta con las demás Entidades Distritales o  de la  Nación sobre  posibles  predios  disponibles.</t>
  </si>
  <si>
    <t>* Recibo y visitas de predios ofertados.</t>
  </si>
  <si>
    <t>*  Elaboración del informe técnico preliminar.</t>
  </si>
  <si>
    <t>Implementación de (1) estación satélite forestal de bomberos sujeta al proyecto del sendero ambiental en los cerros orientales)</t>
  </si>
  <si>
    <t>* Gestionar el tramite de licencia de construcción en modalidad de Obra Nueva ante curaduría.</t>
  </si>
  <si>
    <t>* Elaborar los estudios previos para la obra y la interventoría de la construcción de la Estación de Bellavista.</t>
  </si>
  <si>
    <t>* Gestionar el proceso contractual.</t>
  </si>
  <si>
    <t>* Adjudicar el proceso de obra y de interventoría.</t>
  </si>
  <si>
    <t>Elaboración de los estudios y diseños para la adecuación de la Estación de Bomberos de Ferias - B7.</t>
  </si>
  <si>
    <t>Elaborar los estudios previos, la adjudicación del proceso contractual e inicio de la elaboración de estudios y diseños del reforzamiento estructural de la estación de bomberos de Ferias.</t>
  </si>
  <si>
    <t xml:space="preserve">* Elaboración y aprobación de estudios previos para los estudios y diseños del reforzamiento estructural de la estación de Bomberos de Ferias.  </t>
  </si>
  <si>
    <t>* Adjudicación proceso para la elaboración de estudios y diseños en la adecuación de la estación.</t>
  </si>
  <si>
    <t>* Entrega del 30% de avance en el diseño propuesto dentro de los diseños y reforzamiento de la estación</t>
  </si>
  <si>
    <t>9. Subdirección de Gestión Humana</t>
  </si>
  <si>
    <t>Desarrollo e Implementación de un programa orientado a promover la práctica de actividad física en el personal de la UAECOB</t>
  </si>
  <si>
    <t>Desarrollar e implementar  programa para promover la práctica de actividad física</t>
  </si>
  <si>
    <t xml:space="preserve">Estructuración definición del programa </t>
  </si>
  <si>
    <t xml:space="preserve">Creación y divulgación Campaña de expectativa  </t>
  </si>
  <si>
    <t xml:space="preserve">Implementación del programa en los centros de trabajo </t>
  </si>
  <si>
    <t xml:space="preserve">Evaluación del programa </t>
  </si>
  <si>
    <t xml:space="preserve"> Desarrollar e implementar un programa para la prevención de Desórdenes Musculoesqueléticos</t>
  </si>
  <si>
    <t>Desarrollar e implementar un programa de prevención de Desórdenes Musculoesqueléticos</t>
  </si>
  <si>
    <t xml:space="preserve"> Estructuración definición del programa </t>
  </si>
  <si>
    <t>Implementar un plan de reentrenamiento de tres días para servidores de los cargos bombero y cabo</t>
  </si>
  <si>
    <t>Personas reentrenadas</t>
  </si>
  <si>
    <t>selección de personal para el curso</t>
  </si>
  <si>
    <t>porcentaje</t>
  </si>
  <si>
    <t>100% de actividades propuestas ejecutadas</t>
  </si>
  <si>
    <t xml:space="preserve">Realizar la solicitud de la licencia de  SST de la Escuela ante la Secretaria Distrital de salud. </t>
  </si>
  <si>
    <t>Suscribir convenios interadministrativos para asegurar los escenarios de la Escuela de Formación Bomberil</t>
  </si>
  <si>
    <t>Realizar mesas de trabajo con las diferentes áreas con el fin de identificar los contenidos que se deben digitalizar.</t>
  </si>
  <si>
    <t>30/06/2018</t>
  </si>
  <si>
    <t xml:space="preserve">Identificar el material virtual que ofrecen los proveedores con el fin de verificar los contenidos que pueden ser implementados en la plataforma virtual                                                   </t>
  </si>
  <si>
    <t>30/09/2018</t>
  </si>
  <si>
    <t>31/12/2018</t>
  </si>
  <si>
    <t>Líder Área de Tecnología OAP - Mariano Garrido</t>
  </si>
  <si>
    <t>Una aplicación móvil para la gestión de los incidentes atendidos por el personal operativo del UEACOP.</t>
  </si>
  <si>
    <t>Presentación de los estudios previos para la contratación del desarrollo del aplicativo móvil.</t>
  </si>
  <si>
    <t>Implementación de las dotaciones tecnológicas a la Estación Bosa B-8</t>
  </si>
  <si>
    <t>Fabián Orjuela</t>
  </si>
  <si>
    <t>Feria Expo académica para la articulación de oferta educativa en la ciudad con los funcionarios de la entidad</t>
  </si>
  <si>
    <t xml:space="preserve">Realizar 2 ferias Expo académica  con el fin de socializar las alianzas con las instituciones académicas y promover espacios de acceso a la oferta de servicios educativos </t>
  </si>
  <si>
    <t>Ejecución de la   Primera jornada, Versión 4 de la feria</t>
  </si>
  <si>
    <t>Coordinación y ejecución del III Congreso Internacional del Cuerpo Oficial Bomberos de Bogotá</t>
  </si>
  <si>
    <t>Realización de Informe del III Congreso Internacional del Cuerpo Oficial Bomberos de Bogotá</t>
  </si>
  <si>
    <t>Implementación de los procesos de contratación en línea SECOP II</t>
  </si>
  <si>
    <t>Creación Procedimientos de Acuerdo Marco de Precios, Otros Instrumentos de agregación de Demanda y Grandes Superficies</t>
  </si>
  <si>
    <t xml:space="preserve">Publicar los procedimientos de Colombia Compra Eficiente (Acuerdo Marco de Precios, Otros Instrumentos de agregación de Demanda y Grandes Superficies) en la ruta de la calidad  de la UAECOB </t>
  </si>
  <si>
    <t>Sensibilizar el 100% de las estaciones de bomberos en temas  normativos relacionados con revisiones técnicas y aglomeración de publico.</t>
  </si>
  <si>
    <t>Identificación de nuevos requerimientos en el Sistema de Información Misional - Sub-módulo Revisiones Técnicas y Auto revisiones</t>
  </si>
  <si>
    <t>Realizar 1 proceso de mantenimiento evolutivo del Sistema de Información Misional sub-módulo de Revisiones Técnicas y auto revisiones</t>
  </si>
  <si>
    <t>Formulación y/o Actualización de la Guía Técnica de Pirotecnia y efectos especiales.</t>
  </si>
  <si>
    <t>Formulación y/o Actualización del 100% la Guía Técnica de Pirotecnia y efectos especiales.</t>
  </si>
  <si>
    <t>1. Revisión de la guía  (45%)</t>
  </si>
  <si>
    <t>2. Actualización de la guía de acuerdo a la normatividad vigente . (45%)</t>
  </si>
  <si>
    <t>3. Publicación de la guía en la ruta de la calidad. (10%)</t>
  </si>
  <si>
    <t>Realizar una actividad de conocimiento  y/o Reducción en riesgos en incendios, búsqueda y rescate y materiales peligrosos incluida en el plan de acción de  los CLGR-CC (Consejos locales de gestión del riesgo y cambio climático).</t>
  </si>
  <si>
    <t>Actividades ejecutadas en el 100% las localidades</t>
  </si>
  <si>
    <t>1. Definición de criterios de inclusión en los planes mediante mesas de trabajo en conjunto con el personal de la Subdirección Operativa (Comandantes y Jefes de Estación) 20%</t>
  </si>
  <si>
    <t>3. Ejecución de las actividades programadas en los planes de acción de   los CLGR-CC (Consejos locales de gestión del riesgo y cambio climático). 50%</t>
  </si>
  <si>
    <t xml:space="preserve">Socialización de tramites y servicios  de la entidad en las 20 localidades.
</t>
  </si>
  <si>
    <t>1. Definición de lineamientos para actividades de socialización de tramites. 10%</t>
  </si>
  <si>
    <t>2. Ejecución de las actividades de socialización. 90%</t>
  </si>
  <si>
    <t>Socialización de la estrategia de Cambio Climático UAECOB</t>
  </si>
  <si>
    <t>Socialización de la estrategia de Cambio Climático al 100% de las áreas de la UEACOB</t>
  </si>
  <si>
    <t>1. Definición de lineamientos para actividades de socialización de la estrategia de CC. 10%</t>
  </si>
  <si>
    <t>2. Elaboración del material de apoyo audio-visual para la socialización de l estrategia de cambio climático de la UAECOB. 20%</t>
  </si>
  <si>
    <t>2. Ejecución de la socialización de la estrategia de cambio climático. 70%</t>
  </si>
  <si>
    <t>Implementación proyecto de prevención y autoprotección  comunitaria ante incendios forestales.</t>
  </si>
  <si>
    <t>Desarrollar el 100% del proyecto de prevención y autoprotección  comunitaria ante incendios forestales.</t>
  </si>
  <si>
    <t>1. Planificación de la implementación del proyecto (20%)</t>
  </si>
  <si>
    <t xml:space="preserve">Sociólogo Juan Carlos Prieto
Ing. Maria Angelica Arenas
</t>
  </si>
  <si>
    <t>2. Ejecución de actividades del proyecto (50%)</t>
  </si>
  <si>
    <t>Sistematización del procedimiento de capacitación a brigadas contra incendio empresarial</t>
  </si>
  <si>
    <t>Realizar 1 proceso de Levantamiento de requerimientos para  un sistema de Información Misional sub-módulo de Capacitación empresarial</t>
  </si>
  <si>
    <t>1. Planificación de la actividad de prevención (día del niño)25%</t>
  </si>
  <si>
    <t>3. Ejecución de la actividad de prevención (Día del Niño). 50%</t>
  </si>
  <si>
    <t>Revisión y ajuste de la Estrategia de  Sensibilización Y Educación En Prevención De Incendios Y Emergencias Conexas- Club Bomberitos</t>
  </si>
  <si>
    <t>1. Diagnostico de los documentos de la estrategia 10%</t>
  </si>
  <si>
    <t xml:space="preserve">2. Plan de trabajo (Cronograma) de la implementación del ajuste de la estrategia.20% </t>
  </si>
  <si>
    <t>Actualización del material de referencia para  los curso de investigación  de Incendio Básico e Intermedio</t>
  </si>
  <si>
    <t>Realizar la actualización del material de  referencia para los cursos de investigación básico e intermedio</t>
  </si>
  <si>
    <t>1. Revisión del proceso de formalización y estandarización (Material de referencia) para los cursos de investigación básico e intermedio  20%</t>
  </si>
  <si>
    <t>2. Actualización del material de referencia  50%.</t>
  </si>
  <si>
    <t>3. Aprobación del material de referencia 10%</t>
  </si>
  <si>
    <t>4. Presentación del  material de referencia actualizado  por parte de la SGR al proceso de Gestión del talento Humano área de capacitación y entrenamiento. 20%</t>
  </si>
  <si>
    <t>Sensibilización del equipo de investigación de incendios  en las 17 estaciones de la UAECOB.</t>
  </si>
  <si>
    <t>100% de las estaciones de bomberos de la UAECOB sensibilizadas por el equipo de investigación de Incendios.</t>
  </si>
  <si>
    <t>Gestionar la realización de un curso para la investigación de incendios forestales para la entidad con entidades externas</t>
  </si>
  <si>
    <t>1. Realizar un diagnostico de la necesidad del curso de investigación de Incendios Forestales 50%.</t>
  </si>
  <si>
    <t xml:space="preserve">2. Realizar la Gestión de solicitud con la entidad externa correspondiente. 50% </t>
  </si>
  <si>
    <t xml:space="preserve">Definición y formulación de los insumos necesarios para establecer un sistema de información Logístico </t>
  </si>
  <si>
    <t>Generar una (1) herramienta la cual se alimente con tres 3 bases de datos (Parque Automotor, Equipo Menor y Suministros) como insumo  para la conformación de un sistema de información y/o software que permita controlar, realizar seguimiento y gestionar las actividades de  la Subdirección.</t>
  </si>
  <si>
    <t>Líder Grupo de Parque Automotor
Líder Grupo Equipo Menor
Líder Grupo Suministros</t>
  </si>
  <si>
    <t xml:space="preserve">Establecer los criterios que aspiramos  sean controlados a través de la conformación de un sistema de información logístico para Parque Automotor, Heas y Suministros </t>
  </si>
  <si>
    <t>Levantamiento de la información ( bases de datos)  como insumo  que serán controlados a través de la  conformación de un sistema de información logístico.</t>
  </si>
  <si>
    <t>Desarrollar la secuencia lógica ( Paso a Paso ) que debe tener la herramienta para que pueda generar la información requerida.</t>
  </si>
  <si>
    <t>Gestionar documento a Planeación con necesidades y justificación  con el fin de que se aprueben los recursos  para la inclusión en el PAA 2019, y de esta forma contratar el desarrollo del software.</t>
  </si>
  <si>
    <t>Formular Estructura Funcional para la Subdirección Logística</t>
  </si>
  <si>
    <t>Generar una Propuesta de la Estructura Funcional  de la Subdirección Logística</t>
  </si>
  <si>
    <t xml:space="preserve">Definir Procesos de la Subdirección Logística </t>
  </si>
  <si>
    <t xml:space="preserve">Definir procedimientos de la Subdirección Logística </t>
  </si>
  <si>
    <t>Elaborar Estructura Funcional  de la Subdirección Logística</t>
  </si>
  <si>
    <t>Documento con el contenido de la ficha técnica del sistema de información requerido para la administración del proceso de Inventarios.</t>
  </si>
  <si>
    <t>Llevar a cabo las mesas de trabajo para identificar necesidades de los usuarios en inventarios, seguros y  almacén</t>
  </si>
  <si>
    <t>Dar cumplimiento a la Política de Cero Papel en la Entidad, de conformidad con la Resolución 730 de 2013.</t>
  </si>
  <si>
    <t>Generar estadísticas por dependencias sobre el consumo del papel y generar compromisos con las áreas para la disminución en el consumo de papel.</t>
  </si>
  <si>
    <t> Desarrollo académico de socialización y prevención disciplinaria a través del proceso de inducción y reinducción Coordinado por la OCDI</t>
  </si>
  <si>
    <t>Formular el proyecto para consecución de charlas, conversatorios y/o exposiciones con  entidades del Distrito que tengan relación con el SIG</t>
  </si>
  <si>
    <t>* Radicar los documentos ante Curaduría para la aprobación de la Licencia de construcción en modalidad de adecuación y ampliación de la Estación de Bomberos de Marichuela.</t>
  </si>
  <si>
    <t>Ing. Eduard Rodríguez
Arq. Cesar Granados 
(Contratistas consultoría)
Ing. Sandra Saldarriaga</t>
  </si>
  <si>
    <t>Desarrollar un programa que garantice el 100% del mantenimiento de la infraestructura física de las Estaciones de Bomberos y el Edificio Comando</t>
  </si>
  <si>
    <t>Ejecutar el plan de mantenimiento de la infraestructura física de 9 estaciones de bomberos.</t>
  </si>
  <si>
    <t>*Ejecutar el mantenimiento de la infraestructura física de dos (2) estaciones de Bomberos.</t>
  </si>
  <si>
    <t>*Ejecutar el mantenimiento de la infraestructura física de tres (3) estaciones de Bomberos.</t>
  </si>
  <si>
    <t xml:space="preserve">Elaborar el informe técnico preliminar junto con los anexos, que harán parte integral del proceso para la adquisición del predio para la implementación de una (1) estación de bomberos. </t>
  </si>
  <si>
    <t>Culminar el proceso de adjudicación para la construcción de la Estación de Bomberos de Bellavista - B9.</t>
  </si>
  <si>
    <t>Líder Grupo Seguridad y Salud en el Trabajo - Ing. William Cabrejo</t>
  </si>
  <si>
    <t>ejecución del plan de reentrenamiento para 192 servidores para los cargos bombero y cabo</t>
  </si>
  <si>
    <t>Líder de Grupo - Eduardo Cruz</t>
  </si>
  <si>
    <t>definir los temas y consolidar  el material de formación.</t>
  </si>
  <si>
    <t xml:space="preserve">asegurar la logística para los cursos y concertar la programación con los comandantes </t>
  </si>
  <si>
    <t>desarrollo de los cursos de reentrenamiento</t>
  </si>
  <si>
    <t xml:space="preserve">realizar las acciones necesarias para la aprobación del PEI de la escuela de Formación Bomberil de la UAECOB ante las autoridades competentes </t>
  </si>
  <si>
    <t xml:space="preserve">Realizar la solicitud de la licencia de  funcionamiento de la Escuela ante la Secretaria Distrital de Educación. </t>
  </si>
  <si>
    <t xml:space="preserve">Tramitar ante la Dirección Nacional de Bomberos la acreditación de instructores activos. </t>
  </si>
  <si>
    <t>proyectar las acciones necesarias para la  implementación de  una Biblioteca Virtual para la UAE Cuerpo Oficial de Bomberos Bogotá.</t>
  </si>
  <si>
    <t xml:space="preserve">Elaborar un informe donde con la propuesta para la implementación de la biblioteca virtual de la UAECOB                                         </t>
  </si>
  <si>
    <t>Pilar o Eje Transversal</t>
  </si>
  <si>
    <t>Meta Plan de Desarrollo o de Producto</t>
  </si>
  <si>
    <t>7. Gobierno Legítimo, fortalecimiento Local y eficiencia</t>
  </si>
  <si>
    <t>71. Incrementar a un 90% la sostenibilidad del SIG en el Gobierno Distrital</t>
  </si>
  <si>
    <t>92.  Optimizar sistemas de información para optimizar la gestión (hardware y software)</t>
  </si>
  <si>
    <t>3.  Construcción de comunidad y cultura ciudadana</t>
  </si>
  <si>
    <t>103. Adelantar el 100% de acciones para la prevención y mitigación del riesgo de incidentes forestales (connatos, quemas e incendios)</t>
  </si>
  <si>
    <t>118. Aumentar en 2 las estaciones de bomberos en Bogotá</t>
  </si>
  <si>
    <t>119. Implementar (1) estación satélite forestal de bomberos sujeta al proyecto del sendero ambiental en los
cerros orientales</t>
  </si>
  <si>
    <t>117. Construcción y puesta en marcha una (1) Academia bomberil de Bogotá.
118. Aumentar en 2 las estaciones de bomberos en Bogotá</t>
  </si>
  <si>
    <t>115. Crear (1) Escuela de Formación y Capacitación de Bomberos</t>
  </si>
  <si>
    <t>Cumplimiento% (T8/S8)</t>
  </si>
  <si>
    <t>Estado del Producto</t>
  </si>
  <si>
    <t>Evidencia</t>
  </si>
  <si>
    <t>EJECUTADO</t>
  </si>
  <si>
    <t>Tipo de resultado</t>
  </si>
  <si>
    <t>BUENO</t>
  </si>
  <si>
    <t>CUMPLIMIENTO</t>
  </si>
  <si>
    <t>AVANCE PONDERADO</t>
  </si>
  <si>
    <t>AVENCE PONDERADO</t>
  </si>
  <si>
    <t>PROYECTO 1133</t>
  </si>
  <si>
    <t>AVANCES Y LOGROS</t>
  </si>
  <si>
    <t>BENEFICIOS PARA LA POBLACIÓN</t>
  </si>
  <si>
    <t>EVIDENCIAS</t>
  </si>
  <si>
    <t>PILAR - EJE</t>
  </si>
  <si>
    <t>PROGRAMA</t>
  </si>
  <si>
    <t>PROYECTO ESTRATÉGICO</t>
  </si>
  <si>
    <t>META PRODUCTO</t>
  </si>
  <si>
    <t>Código Proyecto Inversión</t>
  </si>
  <si>
    <t xml:space="preserve">META PROYECTO INVERSIÓN </t>
  </si>
  <si>
    <t>RESPONSABLE</t>
  </si>
  <si>
    <t>META PROGRAMADA</t>
  </si>
  <si>
    <t>META EJECUTADA</t>
  </si>
  <si>
    <t>RECURSOS PROGRAMADOS</t>
  </si>
  <si>
    <t>RECURSOS EJECUTADOS</t>
  </si>
  <si>
    <t>% EJEC. RECURSOS</t>
  </si>
  <si>
    <t>RETRASOS</t>
  </si>
  <si>
    <t xml:space="preserve"> SOLUCIONES</t>
  </si>
  <si>
    <t>1. S2  Adecuar 3 Estaciones de Bomberos</t>
  </si>
  <si>
    <t>SUB. GESTIÓN CORPORATIVA</t>
  </si>
  <si>
    <t>2. K3 Dotar 100 % del equipamiento de bienes programados para el Cuerpo Oficial de Bomberos</t>
  </si>
  <si>
    <t>SUB. OPERATIVA
SUB. GESTIÓN RIESGO
SUB. LOGÍSTICA</t>
  </si>
  <si>
    <t>3. K4 Garantizar 100 % la operación y sostenibilidad del Cuerpo Oficial de Bomberos</t>
  </si>
  <si>
    <t>SUB. LOGÍSTICA
SUB. GESTIÓN HUMANA</t>
  </si>
  <si>
    <t>4. K5 Desarrollar 1 Programa que garantice el 100% del mantenimiento de la infraestructura física de las 17 estaciones de bomberos y el comando</t>
  </si>
  <si>
    <t>SUB. OPERATIVA
SUB. GESTIÓN CORPORATIVA</t>
  </si>
  <si>
    <t>5. K6 Implementar 1 Programa para el fortalecimiento de la gestión del riesgo contraincendio, preparativos, atención de incidentes con materiales peligrosos y rescates</t>
  </si>
  <si>
    <t>SUB. OPERATIVA
SUB. GESTIÓN RIESGO
SUB. LOGÍSTICA
DIRECCIÓN
COMUNICACIONES</t>
  </si>
  <si>
    <t>6. K7 Implementar 1 Plan Institucional de Capacitación (PIC) para el Cuerpo Oficial de Bomberos.</t>
  </si>
  <si>
    <t>SUB. GESTIÓN RIESGO
SUB. GESTIÓN HUMANA</t>
  </si>
  <si>
    <t>8. S8 Crear 1 Escuela de Formación y Capacitación de Bomberos</t>
  </si>
  <si>
    <t>SUB. GESTIÓN HUMANA</t>
  </si>
  <si>
    <t>9. S1 Construir 4 Unidades de Bomberos para el fortalecimiento de la atención de
Emergencias</t>
  </si>
  <si>
    <t>TOTAL</t>
  </si>
  <si>
    <t>PROYECTO 908</t>
  </si>
  <si>
    <t>Eje 07 Gobierno legítimo, fortalecimiento local y eficiencia</t>
  </si>
  <si>
    <t>Programa 42    Transparencia, gestión pública y servicio a la ciudadanía</t>
  </si>
  <si>
    <t>1. K2  Mantener el 100 % de las actividades programadas para la sostenibilidad del Sistema Integrado de Gestión de la UAECOB</t>
  </si>
  <si>
    <t>SUB. GESTIÓN HUMANA
SUB. GESTIÓN CORPORATIVA
OFICINA PLANEACIÓN
OFICINA JURÍDICA
OFICINA CONTROL INTERNO
DIRECCIÓN
COMUNICACIONES</t>
  </si>
  <si>
    <t>PROYECTO 1135</t>
  </si>
  <si>
    <t>Programa 44    Gobierno 
y Ciudadanía digital</t>
  </si>
  <si>
    <t>1. S1 Implementar en 4 fases la infraestructura de tecnología informática y de comunicaciones de la UAECOB</t>
  </si>
  <si>
    <t>OFICINA ASESORA DE PLANEACIÓN</t>
  </si>
  <si>
    <t>2. S2 Implementar en 4 fases la estrategia Gobierno en Línea GEL alineado a la normatividad existente</t>
  </si>
  <si>
    <r>
      <rPr>
        <b/>
        <u/>
        <sz val="14"/>
        <color theme="8" tint="-0.499984740745262"/>
        <rFont val="Calibri"/>
        <family val="2"/>
        <scheme val="minor"/>
      </rPr>
      <t>1.Meta Prod. 103</t>
    </r>
    <r>
      <rPr>
        <b/>
        <sz val="14"/>
        <color theme="8" tint="-0.499984740745262"/>
        <rFont val="Calibri"/>
        <family val="2"/>
        <scheme val="minor"/>
      </rPr>
      <t xml:space="preserve">  Adelantar el 100% de acciones para la prevención y mitigación del riesgo de incidentes forestales</t>
    </r>
  </si>
  <si>
    <r>
      <rPr>
        <b/>
        <u/>
        <sz val="14"/>
        <color theme="8" tint="-0.499984740745262"/>
        <rFont val="Calibri"/>
        <family val="2"/>
        <scheme val="minor"/>
      </rPr>
      <t>2.Meta Prod. 115</t>
    </r>
    <r>
      <rPr>
        <b/>
        <sz val="14"/>
        <color theme="8" tint="-0.499984740745262"/>
        <rFont val="Calibri"/>
        <family val="2"/>
        <scheme val="minor"/>
      </rPr>
      <t xml:space="preserve"> Crear (1) Escuela de Formación y Capacitación de Bomberos</t>
    </r>
  </si>
  <si>
    <r>
      <rPr>
        <b/>
        <u/>
        <sz val="14"/>
        <color theme="8" tint="-0.499984740745262"/>
        <rFont val="Calibri"/>
        <family val="2"/>
        <scheme val="minor"/>
      </rPr>
      <t xml:space="preserve">3.Meta Prod. 116 </t>
    </r>
    <r>
      <rPr>
        <b/>
        <sz val="14"/>
        <color theme="8" tint="-0.499984740745262"/>
        <rFont val="Calibri"/>
        <family val="2"/>
        <scheme val="minor"/>
      </rPr>
      <t xml:space="preserve"> Renovar en un 50% la dotación de Equipos de Protección Personal del Cuerpo de Bomberos de Bogotá</t>
    </r>
  </si>
  <si>
    <r>
      <rPr>
        <b/>
        <u/>
        <sz val="14"/>
        <color theme="8" tint="-0.499984740745262"/>
        <rFont val="Calibri"/>
        <family val="2"/>
        <scheme val="minor"/>
      </rPr>
      <t>4.Meta Prod. 117</t>
    </r>
    <r>
      <rPr>
        <b/>
        <sz val="14"/>
        <color theme="8" tint="-0.499984740745262"/>
        <rFont val="Calibri"/>
        <family val="2"/>
        <scheme val="minor"/>
      </rPr>
      <t xml:space="preserve"> Construcción y puesta en marcha una (1) Academia bomberil de Bogotá</t>
    </r>
  </si>
  <si>
    <r>
      <rPr>
        <b/>
        <u/>
        <sz val="14"/>
        <color theme="8" tint="-0.499984740745262"/>
        <rFont val="Calibri"/>
        <family val="2"/>
        <scheme val="minor"/>
      </rPr>
      <t xml:space="preserve">5.Meta Prod. 118 </t>
    </r>
    <r>
      <rPr>
        <b/>
        <sz val="14"/>
        <color theme="8" tint="-0.499984740745262"/>
        <rFont val="Calibri"/>
        <family val="2"/>
        <scheme val="minor"/>
      </rPr>
      <t>Aumentar en 2 las estaciones de bomberos en Bogotá</t>
    </r>
  </si>
  <si>
    <r>
      <rPr>
        <b/>
        <u/>
        <sz val="14"/>
        <color theme="8" tint="-0.499984740745262"/>
        <rFont val="Calibri"/>
        <family val="2"/>
        <scheme val="minor"/>
      </rPr>
      <t>6.Meta Prod. 119</t>
    </r>
    <r>
      <rPr>
        <b/>
        <sz val="14"/>
        <color theme="8" tint="-0.499984740745262"/>
        <rFont val="Calibri"/>
        <family val="2"/>
        <scheme val="minor"/>
      </rPr>
      <t xml:space="preserve"> Implementar (1) estación satélite forestal de bomberos sujeta al proyecto del sendero ambiental en los
cerros orientales</t>
    </r>
  </si>
  <si>
    <r>
      <rPr>
        <b/>
        <u/>
        <sz val="14"/>
        <color theme="8" tint="-0.499984740745262"/>
        <rFont val="Calibri"/>
        <family val="2"/>
        <scheme val="minor"/>
      </rPr>
      <t>1. Meta Prod. 71</t>
    </r>
    <r>
      <rPr>
        <b/>
        <sz val="14"/>
        <color theme="8" tint="-0.499984740745262"/>
        <rFont val="Calibri"/>
        <family val="2"/>
        <scheme val="minor"/>
      </rPr>
      <t xml:space="preserve">  Incrementar a un 90% la sostenibilidad del SIG en el Gobierno Distrital. </t>
    </r>
  </si>
  <si>
    <r>
      <rPr>
        <b/>
        <u/>
        <sz val="14"/>
        <color theme="8" tint="-0.499984740745262"/>
        <rFont val="Calibri"/>
        <family val="2"/>
        <scheme val="minor"/>
      </rPr>
      <t>Meta Prod. 92</t>
    </r>
    <r>
      <rPr>
        <b/>
        <sz val="14"/>
        <color theme="8" tint="-0.499984740745262"/>
        <rFont val="Calibri"/>
        <family val="2"/>
        <scheme val="minor"/>
      </rPr>
      <t xml:space="preserve">  Optimizar sistemas de información para optimizar la gestión (hardware y software)</t>
    </r>
  </si>
  <si>
    <t>PROYECTO - PLAN DE DESARROLLO</t>
  </si>
  <si>
    <r>
      <rPr>
        <b/>
        <u/>
        <sz val="14"/>
        <rFont val="Calibri"/>
        <family val="2"/>
        <scheme val="minor"/>
      </rPr>
      <t>Pilar 03</t>
    </r>
    <r>
      <rPr>
        <b/>
        <sz val="14"/>
        <rFont val="Calibri"/>
        <family val="2"/>
        <scheme val="minor"/>
      </rPr>
      <t xml:space="preserve">
Construcción de comunidad y cultura ciudadana</t>
    </r>
  </si>
  <si>
    <r>
      <rPr>
        <b/>
        <u/>
        <sz val="14"/>
        <rFont val="Calibri"/>
        <family val="2"/>
        <scheme val="minor"/>
      </rPr>
      <t>Programa 19</t>
    </r>
    <r>
      <rPr>
        <b/>
        <sz val="14"/>
        <rFont val="Calibri"/>
        <family val="2"/>
        <scheme val="minor"/>
      </rPr>
      <t xml:space="preserve">    Seguridad y convivencia para todos</t>
    </r>
  </si>
  <si>
    <r>
      <rPr>
        <b/>
        <u/>
        <sz val="14"/>
        <rFont val="Calibri"/>
        <family val="2"/>
        <scheme val="minor"/>
      </rPr>
      <t>Proyecto Estratégico 148</t>
    </r>
    <r>
      <rPr>
        <b/>
        <sz val="14"/>
        <rFont val="Calibri"/>
        <family val="2"/>
        <scheme val="minor"/>
      </rPr>
      <t xml:space="preserve"> Seguridad y Convivencia para Bogotà</t>
    </r>
  </si>
  <si>
    <r>
      <rPr>
        <b/>
        <u/>
        <sz val="14"/>
        <rFont val="Calibri"/>
        <family val="2"/>
        <scheme val="minor"/>
      </rPr>
      <t xml:space="preserve">Proyecto Estratégico 185 </t>
    </r>
    <r>
      <rPr>
        <b/>
        <sz val="14"/>
        <rFont val="Calibri"/>
        <family val="2"/>
        <scheme val="minor"/>
      </rPr>
      <t>Fortalecimiento a la gestión pública efectiva y eficiente</t>
    </r>
  </si>
  <si>
    <r>
      <rPr>
        <b/>
        <u/>
        <sz val="14"/>
        <rFont val="Calibri"/>
        <family val="2"/>
        <scheme val="minor"/>
      </rPr>
      <t xml:space="preserve">Proyecto Estratégico 192 </t>
    </r>
    <r>
      <rPr>
        <b/>
        <sz val="14"/>
        <rFont val="Calibri"/>
        <family val="2"/>
        <scheme val="minor"/>
      </rPr>
      <t>Fortalecimiento institucional a través del uso de TIC</t>
    </r>
  </si>
  <si>
    <t>Descripción Avance y/o justificación del incumplimiento</t>
  </si>
  <si>
    <r>
      <t xml:space="preserve">Acción de mejora 
</t>
    </r>
    <r>
      <rPr>
        <b/>
        <i/>
        <sz val="10"/>
        <rFont val="Calibri"/>
        <family val="2"/>
        <scheme val="minor"/>
      </rPr>
      <t>*aplica si no se presentó avance</t>
    </r>
  </si>
  <si>
    <t>AVANCE 1° TRIM</t>
  </si>
  <si>
    <t>SEGUIMIENTO ACTIVIDADES</t>
  </si>
  <si>
    <r>
      <t xml:space="preserve">Avance % 
</t>
    </r>
    <r>
      <rPr>
        <b/>
        <i/>
        <sz val="11"/>
        <color theme="0"/>
        <rFont val="Calibri"/>
        <family val="2"/>
        <scheme val="minor"/>
      </rPr>
      <t>*En escala de 1 a 100%</t>
    </r>
  </si>
  <si>
    <t>SEGUIMIENTO PRODUCTOS</t>
  </si>
  <si>
    <t>Descripción avance y/o justificación del incumplimiento</t>
  </si>
  <si>
    <t>Ejecución de 34 jornadas de sensibilización.</t>
  </si>
  <si>
    <t>estaciones</t>
  </si>
  <si>
    <t>Actualizar y socializar el  árbol de servicios  en las diecisiete  (17) estaciones de la Subdirección Operativa  (al 50% del personal operativo).</t>
  </si>
  <si>
    <t>Lider de la Central de Coordinación y Comuniaciones</t>
  </si>
  <si>
    <t>Cronograma.</t>
  </si>
  <si>
    <t xml:space="preserve">Material de socialización  para las 17 estaciones. </t>
  </si>
  <si>
    <t>Socialización y  registro de asistencia y registros fotográficos de la socialización en las 17 estaciones.</t>
  </si>
  <si>
    <t xml:space="preserve">Presentar informe finall ante la Subdirección Operativa.                                                                                                                                                                                                                                                                                                                                                                                                                                                                                                                                                                                                                                                                                                                                                                                                                                                                                          </t>
  </si>
  <si>
    <t>1512/2018</t>
  </si>
  <si>
    <t>Ejercicio de aseguramiento de agua en edificios de gran altura.</t>
  </si>
  <si>
    <t>Porciento</t>
  </si>
  <si>
    <t>Realizar un (1) ejercicio   de aseguramiento de agua en edificios de gran altura, con la participación minima de 6 funcionarios de la Subdirección Operativa (mín.6 por compañía).</t>
  </si>
  <si>
    <t>CTE. CIA. 5</t>
  </si>
  <si>
    <t>Planeación.</t>
  </si>
  <si>
    <t>Ejecución.</t>
  </si>
  <si>
    <t xml:space="preserve"> Presentar informe finall ante la Subdirección Operativa.                                                                                                                                                                                                                                                                                                                                                                                                                                                                                                                                                                                                                                                                                                                                                                                                                                                                                          </t>
  </si>
  <si>
    <t>Coordinar y participar en el ejercicio para la clasificación y acreditación de  INSARAG IEC</t>
  </si>
  <si>
    <t>SUBCTE. CIA.3 y
 Lider del proceso USAR</t>
  </si>
  <si>
    <t>Coordinación del ejercicio para clasificación y acreditación.</t>
  </si>
  <si>
    <t>Participación en el ejercicio para clasificación y acreditación.</t>
  </si>
  <si>
    <t>Simulacro de rescate vertical</t>
  </si>
  <si>
    <t>Realizar un (1) simulacro de rescate vertical  con la participación de 15 funcionarios de la Subdirección Operativa, (3 por CIA).</t>
  </si>
  <si>
    <t>Lider del grupo de rescate técnico</t>
  </si>
  <si>
    <t>Realizar un (1)  simulacro de rescate por extensión con la participación minima de 17  funcionarios de la Subdirección Operativa, (1 por estación).</t>
  </si>
  <si>
    <t>CTE.CIA 1 y 
Lider del grupo de rescate y salvamento acuatico</t>
  </si>
  <si>
    <t>Realizar un (1) simulacro de rescate vehicular (electrico o hibrido o combustible) con la participación de 30 funcionarios de la Subdirección Operativa, (6 por CIA).</t>
  </si>
  <si>
    <t>SUBCTE. CIA 1 y 
Lider del Grupo de rescate técnico</t>
  </si>
  <si>
    <t>Pociento</t>
  </si>
  <si>
    <t>Ejecutar un (1) simulacro de rescate con caninos en media montaña con la participación de 17 funcionarios de la Subdirección Operativa, (1 por estación).</t>
  </si>
  <si>
    <t>Lider del grupo BRAE</t>
  </si>
  <si>
    <t>Realización de Plan Específico de Respuesta (PER) por incendio en entidades públicas distritales o Grandes Superficies o empresas industriales y/o comerciales</t>
  </si>
  <si>
    <t>Realizar un (1) Plan Especifico de Respuesta con la participación de 34 funcionarios de la Subdirección Operativa, (2 por estación).</t>
  </si>
  <si>
    <t>CTE.CIA 1</t>
  </si>
  <si>
    <t>Cumplir  los  factores de evaluación de la lista de chequeo de la estrategia de búsqueda y rescate de la DNBC en las 17 estaciones.</t>
  </si>
  <si>
    <t>CTES. de las  CINCO COMPAÑIAS y JEFES DE ESTACION</t>
  </si>
  <si>
    <t xml:space="preserve">Socialización </t>
  </si>
  <si>
    <t xml:space="preserve">Implementación </t>
  </si>
  <si>
    <t>Presentación de los requisitos ante la DNBC y ante la Subdirección Operativa</t>
  </si>
  <si>
    <t>Implementación del  proyecto de prevención y autoprotección  comunitaria ante incedios forestales.</t>
  </si>
  <si>
    <t>Ejecutar las  tres (3) actividades del proyecto de prevención y autoprotección  comunitaria ante incedios forestales en veinte (20) comunidades objeto del proyecto.</t>
  </si>
  <si>
    <t>CTES. de las  CIA 3, 4 Y 5 y 
JEFES DE ESTACION</t>
  </si>
  <si>
    <t>Ejecución de las tres (03) actividades del proyecto  
(a.georeferenciación de zonas con afluencia de público; 
b.taller 1, capacitación y
c.taller 2, simulacro de evacuación) 
definidas para  cuatro (4) estaciones en la fase I 
(B9; B10; B11; B17).</t>
  </si>
  <si>
    <t>Informe de la ejecución del proyecto por estación, presentado a la Subdirección Operativa, según formato establecido.</t>
  </si>
  <si>
    <t>Ejecución de las inspecciones técnicas  de seguridad humana y sistemas de protección contra incendios, solicitadas por los establecimientos, clasificados como riesgo moderado y alto.</t>
  </si>
  <si>
    <t>Ejecutar el 98% de las inspecciones técnicas  de seguridad humana y sistemas de protección contra incendios, asignadas  mediante el SIM, de los establecimientos clasificados como riesgo moderado y alto</t>
  </si>
  <si>
    <t>Programación de las inspecciones en cada una de las 17 estaciones.</t>
  </si>
  <si>
    <t>Realización de las inspecciones.</t>
  </si>
  <si>
    <t>Ingreso de información al SIM  y envio de los formularios de inspección a la SGR.</t>
  </si>
  <si>
    <t>Curso Bomberitos "Nicolas Quevedo Rizo"</t>
  </si>
  <si>
    <t>Realizar un curso de Bomberitos semestral  "Nicolas Quevedo Rizo"   en 13 estaciones de la UAECOB (B1, B2,B3,B4, B5, B6,B7,B8, B12, B13, B14, B15 Y B16),  en el marco de los programas de la estrategia de sensibilización y Educación en Prevención de incendios y emergencias conexas- Club Bomberitos, de conformidad con lo planificado y acordado con la S.G.R.</t>
  </si>
  <si>
    <t>Convocatoria.</t>
  </si>
  <si>
    <t>Presentación de informe ante la Subdirección Operativa, según formato establecido.</t>
  </si>
  <si>
    <t xml:space="preserve"> Presentar informe final ante la Subdirección Operativa.                                                                                                                                                                                                                                                                                                                                                                                                                                                                                                                                                                                                                                                                                                                                                                                                                                                                                          </t>
  </si>
  <si>
    <t>Ejecución del simulacro de rescate vertical.</t>
  </si>
  <si>
    <t>Ejecución simulacro de búsqueda y rescate con caninos en media montaña</t>
  </si>
  <si>
    <t>Acompañamiento y soporte en la implementación de la herramienta tecnológica que soporte  la gestión documental en la UAECOB</t>
  </si>
  <si>
    <t>Caracterización de cada uno de los de los activos de información (inventario de activos de Información de Software, hardware y servicios)</t>
  </si>
  <si>
    <t>SUB. LOGISTICA
SUB. OPERATIVA</t>
  </si>
  <si>
    <t>116  Renovar en un 50% la dotación de Equipos de Protección Personal del Cuerpo de Bomberos de Bogotá</t>
  </si>
  <si>
    <t>Adquirir herramientas, equipos y accesorios para la tención de emergencias.</t>
  </si>
  <si>
    <t>Subdirección Logística -
Subdirección Operativa</t>
  </si>
  <si>
    <t>Gestión de las Comunicaciones Internas y Externas</t>
  </si>
  <si>
    <t>Evaluación Independiente</t>
  </si>
  <si>
    <t>Gestión Tecnológica</t>
  </si>
  <si>
    <t>Gestión Estratégica</t>
  </si>
  <si>
    <t>Gestión de Asuntos Jurídicos</t>
  </si>
  <si>
    <t>Conocimiento del Riesgo</t>
  </si>
  <si>
    <t>Reducción del Riesgo</t>
  </si>
  <si>
    <t>Gestión Integral de Incendios</t>
  </si>
  <si>
    <t>Gestión para la Búsqueda y Rescate</t>
  </si>
  <si>
    <t>Gestión Logística en Emergencias</t>
  </si>
  <si>
    <t>Gestión Administrativa</t>
  </si>
  <si>
    <t>Gestión Integrada</t>
  </si>
  <si>
    <t>Gestión de PQRS</t>
  </si>
  <si>
    <t>Gestión Financiera</t>
  </si>
  <si>
    <t>Gestión de Infraestructura</t>
  </si>
  <si>
    <t>Gestión del Talento Humano</t>
  </si>
  <si>
    <t xml:space="preserve">Gestión Logística en Emergencias
Gestión Integral de Incendios
</t>
  </si>
  <si>
    <t>META 1° TRIM
(celda N)</t>
  </si>
  <si>
    <t>META PROD.</t>
  </si>
  <si>
    <t>ACTIVIDADES DEL PROYECTO TOTAL</t>
  </si>
  <si>
    <t>SUB. GESTION RIESGO</t>
  </si>
  <si>
    <t xml:space="preserve">Realizar una actividad de conocimiento  y/o Reducción en riesgos en incendios, búsqueda y rescate y materiales peligrosos </t>
  </si>
  <si>
    <t>Socialización de la estrategia de cambio climático UAECOB</t>
  </si>
  <si>
    <t>Revisión de la Estrategia de  sensibilización  educación en prevención de incendios y emergencias conexas- Club Bomberitos</t>
  </si>
  <si>
    <t>Ejecución de 17 jornadas de sensibilización del equipo de investigación de incendios  en las 17 estaciones de la UAECOB</t>
  </si>
  <si>
    <t>SUB. OPERATIVA</t>
  </si>
  <si>
    <t>Ejecutar el plan de mantenimiento de la infraestructura física de 9 Estaciones de Bomberos.</t>
  </si>
  <si>
    <t>SUB. GESTION CORPORATIVA</t>
  </si>
  <si>
    <t xml:space="preserve">Realizar la solicitud de la licencia de  funcionamiento de la Escuela de Formación Bomberil ante la Secretaria Distrital de Educación. </t>
  </si>
  <si>
    <t>SUB. GESTION HUMANA</t>
  </si>
  <si>
    <t xml:space="preserve">Realizar la solicitud de la licencia de  SST de la Escuela de Formación Bomberil ante la Secretaria Distrital de salud. </t>
  </si>
  <si>
    <t>Tramitar ante la Dirección Nacional de Bomberos la acreditación de instructores activos de Formación Bomberil.</t>
  </si>
  <si>
    <t xml:space="preserve">Elaborar y gestionar ante la dirección y subdirecciones de la UAECOB la revisión del Informe Técnico Preliminar para la adquisición del predio para una Academia Bomberil.              
</t>
  </si>
  <si>
    <t>Realizar las modificaciones pertinentes para tener como resultado el Informe Técnico Final de la adquisición del predio</t>
  </si>
  <si>
    <t xml:space="preserve">Elaborar los Estudios Previos para la adquisición del predio. </t>
  </si>
  <si>
    <t>Realizar la adquisición del predio.</t>
  </si>
  <si>
    <t>Gestionar la adquisición de un predio para la  implementación de una Estación de Bomberos</t>
  </si>
  <si>
    <t>Gestionar el trámite de licencia de construcción en modalidad de Obra Nueva ante curaduría  para la Estación Satélite Forestal de Bomberos</t>
  </si>
  <si>
    <t>* Adjudicar el proceso de obra y de interventoría de la construcción de la Estación de Bellavista.</t>
  </si>
  <si>
    <t xml:space="preserve">ACTIVIDADES DEL PROYECTO TOTAL
</t>
  </si>
  <si>
    <t>Finalizar el desarrollo de la implementación  de un servicios y/o trámite en la ventanilla única de atención al ciudadano</t>
  </si>
  <si>
    <t>OF. ASESORA PLANEACIÓN</t>
  </si>
  <si>
    <t>Levantamiento de la información con bases de datos de Parque Automotor, Equipo Menor y Suministros,  como insumo  que serán controlados a través de la  conformación de un sistema de información logístico.</t>
  </si>
  <si>
    <t>Implementar estrategias para incentivar el ahorro de papel y servicios públicos</t>
  </si>
  <si>
    <t>Productos y Actividades que aplican al Plan de Desarrollo 2018</t>
  </si>
  <si>
    <t>Ejecución de 34 jornadas de sensibilización en las 17 estaciones de los cambios normativos en  revisiones técnicas y aglomeración de publico</t>
  </si>
  <si>
    <r>
      <t xml:space="preserve">ACTIVIDAD TRANSVERSAL 
</t>
    </r>
    <r>
      <rPr>
        <b/>
        <i/>
        <sz val="12"/>
        <color theme="1"/>
        <rFont val="Calibri"/>
        <family val="2"/>
        <scheme val="minor"/>
      </rPr>
      <t>(*No se encuentra en la matriz del Plan de Acción, Actividad que se gestiona para el Plan de Desarrollo 2018)</t>
    </r>
  </si>
  <si>
    <t>Preparación del material para realización de las socializaciones</t>
  </si>
  <si>
    <t>Verificación asistencia de los participantes</t>
  </si>
  <si>
    <t>Resultados de la evaluación de la socialización</t>
  </si>
  <si>
    <t>Capacitar en lenguaje de señas a los servidores que ejecuten acciones directas de atención a la ciudadanía</t>
  </si>
  <si>
    <t> Elaboración de estudios previos justificando las necesidades de la Unidad frente a la  realización de 7 talleres de Lengua de Señas para el fortalecimiento de la capacidad institucional en atención a la ciudadanía diferencial, teniendo en cuenta la necesidad inclusión de los servidores que adelantan actividades de atención y contacto directo con la ciudadanía, con el fin de mejorar la atención presencial en el ámbito misional de la Entidad</t>
  </si>
  <si>
    <t>Proceso de gestión contractual firmado éntrelas partes UAECOB y proveedor de servicios</t>
  </si>
  <si>
    <t>Desarrollo de los siete (7) talleres realizados</t>
  </si>
  <si>
    <t>Flujo de procesos con la integración de los estándares de Gestión de Calidad, Ambiental y Seguridad y Salud en el Trabajo en los Procesos.</t>
  </si>
  <si>
    <t>Modificación de la ruta de la calidad</t>
  </si>
  <si>
    <t>Se realizará la modificación en los procesos - objeto de estudio - con el fin de evaluar su desempeño una vez se integren los requisitos de los estándares mencionados en el nombre del producto.
Los procesos que intervenirán serán: Atención de Incendios, Búsqueda y Rescate, Matpel, Infraestructura, Mantenimiento preventivo y Correctivo, Gestión Integrada.</t>
  </si>
  <si>
    <t>Realizar las mesas de trabajo para llevar a cabo la integración de los estándares.</t>
  </si>
  <si>
    <t>Realizar una evaluación del desempeño de los procesos a partir de la incorporación de los estándares.</t>
  </si>
  <si>
    <t>La modificación de la ruta de la calidad consiste en adecuar la estructura de las carpetas a la nueva configuración del mapa de procesos. En este sentido se organizarán las 17 carpetas correspondientes a cada uno de los procesos de la entidad.</t>
  </si>
  <si>
    <t>Organizar las carpetas de los procesos misionales en la ruta de la calidad</t>
  </si>
  <si>
    <t>Organizar las carpetas de los procesos estratégicos y de apoyo en la ruta de la calidad</t>
  </si>
  <si>
    <t>Modificación de la ruta de la calidad de la estructura de las carpetas a la nueva configuración del mapa de procesos de la UAECOB</t>
  </si>
  <si>
    <t>Realizar las mesas de trabajo para llevar a cabo la integración de los estándares de Gestión de Calidad, Ambiental y Seguridad y Salud en el Trabajo.</t>
  </si>
  <si>
    <t>Realizar una evaluación del desempeño de los procesos a partir de la incorporación de los estándares los estándares de Gestión de Calidad, Ambiental y Seguridad y Salud en el Trabajo.</t>
  </si>
  <si>
    <t xml:space="preserve">Durante el trimestre se realizaron 3 Ediciones de la Revista Bomberos. </t>
  </si>
  <si>
    <t>Edición 3: https://mail.google.com/mail/u/0/?tab=wm#search/revista+bomberos/162868856b74361c                                  Edición 2: https://mail.google.com/mail/u/0/?tab=wm#search/revista+bomberos/161e20307d4a6699                                  Edición 1: https://mail.google.com/mail/u/0/?tab=wm#search/revista+bomberos/161537ec184a1567</t>
  </si>
  <si>
    <t>Durante el trimestre se realizaron 12 noticieros.</t>
  </si>
  <si>
    <t xml:space="preserve">Noticiero,  Bomberos Hoy,  12 de enero 2018.
https://www.youtube.com/watch?v=dJVMwDCiWgg
19 de enero 2018.
https://www.youtube.com/watch?v=epwTpxyR94U
26 de enero 2018.
https://www.youtube.com/watch?v=_nk1HsTr_aI
2 de febrero  2018.
https://www.youtube.com/watch?v=uT65_eP3iJM
9 de febrero  2018.
https://www.youtube.com/watch?v=B7bTI76BE4E
16 de febrero  2018.
https://www.youtube.com/watch?v=nL_-baB05-I
23 de febrero  2018.
https://www.youtube.com/watch?v=U386vfOsoEc
2 de marzo  2018.
https://www.youtube.com/watch?v=449PFCluDfs&amp;t=542s
10 de marzo  2018.
https://www.youtube.com/watch?v=CY2CNCIdvLA&amp;t=358s
16 de marzo  2018.
https://www.youtube.com/watch?v=aI591FO9hNs
23 de marzo  2018.
https://www.youtube.com/watch?v=LUhMC631uRk
30 de marzo  2018.
https://www.youtube.com/watch?v=0a4dEEoZYwM
</t>
  </si>
  <si>
    <t>Durante el trimestre se realizaron 6 Crónicas Bomberos de Corazón.</t>
  </si>
  <si>
    <r>
      <rPr>
        <b/>
        <sz val="12"/>
        <color theme="1"/>
        <rFont val="Calibri"/>
        <family val="2"/>
        <scheme val="minor"/>
      </rPr>
      <t xml:space="preserve">12 de Marzo, Clasificación ISARG: </t>
    </r>
    <r>
      <rPr>
        <sz val="12"/>
        <color theme="1"/>
        <rFont val="Calibri"/>
        <family val="2"/>
        <scheme val="minor"/>
      </rPr>
      <t xml:space="preserve">https://twitter.com/BomberosBogota/status/973185358652469249?s=20                      </t>
    </r>
    <r>
      <rPr>
        <b/>
        <sz val="12"/>
        <color theme="1"/>
        <rFont val="Calibri"/>
        <family val="2"/>
        <scheme val="minor"/>
      </rPr>
      <t xml:space="preserve">8 de marzo Homenaje a la Mujer Bombero: </t>
    </r>
    <r>
      <rPr>
        <sz val="12"/>
        <color theme="1"/>
        <rFont val="Calibri"/>
        <family val="2"/>
        <scheme val="minor"/>
      </rPr>
      <t xml:space="preserve">https://twitter.com/BomberosBogota/status/971883562831097856?s=20  </t>
    </r>
    <r>
      <rPr>
        <b/>
        <sz val="12"/>
        <color theme="1"/>
        <rFont val="Calibri"/>
        <family val="2"/>
        <scheme val="minor"/>
      </rPr>
      <t xml:space="preserve">                  14 de Febrero Padre e Hijo: Bomberos de Corazón </t>
    </r>
    <r>
      <rPr>
        <sz val="12"/>
        <color theme="1"/>
        <rFont val="Calibri"/>
        <family val="2"/>
        <scheme val="minor"/>
      </rPr>
      <t xml:space="preserve">https://twitter.com/BomberosBogota/status/963824120910831617?s=20                      </t>
    </r>
    <r>
      <rPr>
        <b/>
        <sz val="12"/>
        <color theme="1"/>
        <rFont val="Calibri"/>
        <family val="2"/>
        <scheme val="minor"/>
      </rPr>
      <t xml:space="preserve">1 de Febrero Bomberos en Bicicleta:    </t>
    </r>
    <r>
      <rPr>
        <sz val="12"/>
        <color theme="1"/>
        <rFont val="Calibri"/>
        <family val="2"/>
        <scheme val="minor"/>
      </rPr>
      <t xml:space="preserve">    </t>
    </r>
    <r>
      <rPr>
        <b/>
        <sz val="12"/>
        <color theme="1"/>
        <rFont val="Calibri"/>
        <family val="2"/>
        <scheme val="minor"/>
      </rPr>
      <t xml:space="preserve">https://twitter.com/BomberosBogota/status/959209218631979009?s=20              24 de enero Entrega de Máquinas: </t>
    </r>
    <r>
      <rPr>
        <sz val="12"/>
        <color theme="1"/>
        <rFont val="Calibri"/>
        <family val="2"/>
        <scheme val="minor"/>
      </rPr>
      <t xml:space="preserve">https://twitter.com/BomberosBogota/status/956172787873435648?s=20                   </t>
    </r>
    <r>
      <rPr>
        <b/>
        <sz val="12"/>
        <color theme="1"/>
        <rFont val="Calibri"/>
        <family val="2"/>
        <scheme val="minor"/>
      </rPr>
      <t xml:space="preserve">11 de Enero: Conmemoración Bomberos Centro Historico por la labor cumplida: </t>
    </r>
    <r>
      <rPr>
        <sz val="12"/>
        <color theme="1"/>
        <rFont val="Calibri"/>
        <family val="2"/>
        <scheme val="minor"/>
      </rPr>
      <t>https://twitter.com/BomberosBogota/status/951408381599809536?s=20</t>
    </r>
  </si>
  <si>
    <t>Durante el trimestre se realizaron 6 Crónicas Acciones Bomberiles.</t>
  </si>
  <si>
    <r>
      <rPr>
        <b/>
        <sz val="12"/>
        <color theme="1"/>
        <rFont val="Calibri"/>
        <family val="2"/>
        <scheme val="minor"/>
      </rPr>
      <t xml:space="preserve">21 de marzo </t>
    </r>
    <r>
      <rPr>
        <sz val="12"/>
        <color theme="1"/>
        <rFont val="Calibri"/>
        <family val="2"/>
        <scheme val="minor"/>
      </rPr>
      <t xml:space="preserve">https://twitter.com/Citytv/status/976516911688232967?s=20  </t>
    </r>
    <r>
      <rPr>
        <b/>
        <sz val="12"/>
        <color theme="1"/>
        <rFont val="Calibri"/>
        <family val="2"/>
        <scheme val="minor"/>
      </rPr>
      <t xml:space="preserve">                                           2 de Marzo: </t>
    </r>
    <r>
      <rPr>
        <sz val="12"/>
        <color theme="1"/>
        <rFont val="Calibri"/>
        <family val="2"/>
        <scheme val="minor"/>
      </rPr>
      <t xml:space="preserve">https://twitter.com/BomberosBogota/status/969703506767687681?s=20                   </t>
    </r>
    <r>
      <rPr>
        <b/>
        <sz val="12"/>
        <color theme="1"/>
        <rFont val="Calibri"/>
        <family val="2"/>
        <scheme val="minor"/>
      </rPr>
      <t xml:space="preserve">16 de Febrero: </t>
    </r>
    <r>
      <rPr>
        <sz val="12"/>
        <color theme="1"/>
        <rFont val="Calibri"/>
        <family val="2"/>
        <scheme val="minor"/>
      </rPr>
      <t xml:space="preserve">https://twitter.com/BomberosBogota/status/964547571724234752?s=20   </t>
    </r>
    <r>
      <rPr>
        <b/>
        <sz val="12"/>
        <color theme="1"/>
        <rFont val="Calibri"/>
        <family val="2"/>
        <scheme val="minor"/>
      </rPr>
      <t xml:space="preserve">                 13 de Febrero:</t>
    </r>
    <r>
      <rPr>
        <sz val="12"/>
        <color theme="1"/>
        <rFont val="Calibri"/>
        <family val="2"/>
        <scheme val="minor"/>
      </rPr>
      <t xml:space="preserve"> https://twitter.com/BomberosBogota/status/963544804201259009?s=20</t>
    </r>
    <r>
      <rPr>
        <b/>
        <sz val="12"/>
        <color theme="1"/>
        <rFont val="Calibri"/>
        <family val="2"/>
        <scheme val="minor"/>
      </rPr>
      <t xml:space="preserve">                   31 de enero: </t>
    </r>
    <r>
      <rPr>
        <sz val="12"/>
        <color theme="1"/>
        <rFont val="Calibri"/>
        <family val="2"/>
        <scheme val="minor"/>
      </rPr>
      <t xml:space="preserve">https://twitter.com/Pedromanosalvar/status/958689494529708033?s=20                      </t>
    </r>
    <r>
      <rPr>
        <b/>
        <sz val="12"/>
        <color theme="1"/>
        <rFont val="Calibri"/>
        <family val="2"/>
        <scheme val="minor"/>
      </rPr>
      <t xml:space="preserve">5 de enero: </t>
    </r>
    <r>
      <rPr>
        <sz val="12"/>
        <color theme="1"/>
        <rFont val="Calibri"/>
        <family val="2"/>
        <scheme val="minor"/>
      </rPr>
      <t>https://twitter.com/BomberosBogota/status/949274636054876160?s=20</t>
    </r>
  </si>
  <si>
    <t>Durante el trimestre se realizaron 11 publicaciones  de la Foto de la Semana.</t>
  </si>
  <si>
    <r>
      <rPr>
        <b/>
        <sz val="12"/>
        <color theme="1"/>
        <rFont val="Calibri"/>
        <family val="2"/>
        <scheme val="minor"/>
      </rPr>
      <t xml:space="preserve">Viernes 23 de marzo: </t>
    </r>
    <r>
      <rPr>
        <sz val="12"/>
        <color theme="1"/>
        <rFont val="Calibri"/>
        <family val="2"/>
        <scheme val="minor"/>
      </rPr>
      <t xml:space="preserve">https://twitter.com/BomberosBogota/status/977320900201713666?s=20                </t>
    </r>
    <r>
      <rPr>
        <b/>
        <sz val="12"/>
        <color theme="1"/>
        <rFont val="Calibri"/>
        <family val="2"/>
        <scheme val="minor"/>
      </rPr>
      <t>Viernes 16 de marzo:</t>
    </r>
    <r>
      <rPr>
        <sz val="12"/>
        <color theme="1"/>
        <rFont val="Calibri"/>
        <family val="2"/>
        <scheme val="minor"/>
      </rPr>
      <t xml:space="preserve"> https://twitter.com/BomberosBogota/status/974790153066737664?s=20          </t>
    </r>
    <r>
      <rPr>
        <b/>
        <sz val="12"/>
        <color theme="1"/>
        <rFont val="Calibri"/>
        <family val="2"/>
        <scheme val="minor"/>
      </rPr>
      <t>Viernes 10 de marzo:</t>
    </r>
    <r>
      <rPr>
        <sz val="12"/>
        <color theme="1"/>
        <rFont val="Calibri"/>
        <family val="2"/>
        <scheme val="minor"/>
      </rPr>
      <t xml:space="preserve"> https://twitter.com/BomberosBogota/status/972484032880627713?s=20           </t>
    </r>
    <r>
      <rPr>
        <b/>
        <sz val="12"/>
        <color theme="1"/>
        <rFont val="Calibri"/>
        <family val="2"/>
        <scheme val="minor"/>
      </rPr>
      <t xml:space="preserve">Viernes 2 de marzo: </t>
    </r>
    <r>
      <rPr>
        <sz val="12"/>
        <color theme="1"/>
        <rFont val="Calibri"/>
        <family val="2"/>
        <scheme val="minor"/>
      </rPr>
      <t xml:space="preserve">https://twitter.com/BomberosBogota/status/969694151196512258?s=20          </t>
    </r>
    <r>
      <rPr>
        <b/>
        <sz val="12"/>
        <color theme="1"/>
        <rFont val="Calibri"/>
        <family val="2"/>
        <scheme val="minor"/>
      </rPr>
      <t xml:space="preserve">Viernes 23 de febrero: </t>
    </r>
    <r>
      <rPr>
        <sz val="12"/>
        <color theme="1"/>
        <rFont val="Calibri"/>
        <family val="2"/>
        <scheme val="minor"/>
      </rPr>
      <t xml:space="preserve">https://twitter.com/BomberosBogota/status/967159629821169665?s=20          </t>
    </r>
    <r>
      <rPr>
        <b/>
        <sz val="12"/>
        <color theme="1"/>
        <rFont val="Calibri"/>
        <family val="2"/>
        <scheme val="minor"/>
      </rPr>
      <t>Viernes 16 de febrero:</t>
    </r>
    <r>
      <rPr>
        <sz val="12"/>
        <color theme="1"/>
        <rFont val="Calibri"/>
        <family val="2"/>
        <scheme val="minor"/>
      </rPr>
      <t xml:space="preserve"> https://twitter.com/BomberosBogota/status/964657664146968580?s=20          </t>
    </r>
    <r>
      <rPr>
        <b/>
        <sz val="12"/>
        <color theme="1"/>
        <rFont val="Calibri"/>
        <family val="2"/>
        <scheme val="minor"/>
      </rPr>
      <t xml:space="preserve">Viernes 9 de febrero: </t>
    </r>
    <r>
      <rPr>
        <sz val="12"/>
        <color theme="1"/>
        <rFont val="Calibri"/>
        <family val="2"/>
        <scheme val="minor"/>
      </rPr>
      <t xml:space="preserve">https://twitter.com/BomberosBogota/status/962114920564305920?s=20          </t>
    </r>
    <r>
      <rPr>
        <b/>
        <sz val="12"/>
        <color theme="1"/>
        <rFont val="Calibri"/>
        <family val="2"/>
        <scheme val="minor"/>
      </rPr>
      <t xml:space="preserve">Viernes 2 de febrero: </t>
    </r>
    <r>
      <rPr>
        <sz val="12"/>
        <color theme="1"/>
        <rFont val="Calibri"/>
        <family val="2"/>
        <scheme val="minor"/>
      </rPr>
      <t xml:space="preserve">https://twitter.com/BomberosBogota/status/959562087788896257?s=20          </t>
    </r>
    <r>
      <rPr>
        <b/>
        <sz val="12"/>
        <color theme="1"/>
        <rFont val="Calibri"/>
        <family val="2"/>
        <scheme val="minor"/>
      </rPr>
      <t>Viernes 26 de enero:</t>
    </r>
    <r>
      <rPr>
        <sz val="12"/>
        <color theme="1"/>
        <rFont val="Calibri"/>
        <family val="2"/>
        <scheme val="minor"/>
      </rPr>
      <t xml:space="preserve"> https://twitter.com/BomberosBogota/status/957026635882131466?s=20           </t>
    </r>
    <r>
      <rPr>
        <b/>
        <sz val="12"/>
        <color theme="1"/>
        <rFont val="Calibri"/>
        <family val="2"/>
        <scheme val="minor"/>
      </rPr>
      <t xml:space="preserve">Viernes 19 de enero: </t>
    </r>
    <r>
      <rPr>
        <sz val="12"/>
        <color theme="1"/>
        <rFont val="Calibri"/>
        <family val="2"/>
        <scheme val="minor"/>
      </rPr>
      <t xml:space="preserve">https://twitter.com/BomberosBogota/status/954504759423225856?s=20           </t>
    </r>
    <r>
      <rPr>
        <b/>
        <sz val="12"/>
        <color theme="1"/>
        <rFont val="Calibri"/>
        <family val="2"/>
        <scheme val="minor"/>
      </rPr>
      <t xml:space="preserve">Viernes 12 de enero: </t>
    </r>
    <r>
      <rPr>
        <sz val="12"/>
        <color theme="1"/>
        <rFont val="Calibri"/>
        <family val="2"/>
        <scheme val="minor"/>
      </rPr>
      <t>https://twitter.com/BomberosBogota/status/951952011125252096?s=20</t>
    </r>
  </si>
  <si>
    <t>NA</t>
  </si>
  <si>
    <t>Se cumplio en su totalidad el objetivo.</t>
  </si>
  <si>
    <t>La OCI  en cumplimiento del plan anual de auditorias, planeó  y ejecutó 27 actividades para el primer trimestre de la vigencia, las cuales se cumplieron al 100% dentro de los plazos establecidos.</t>
  </si>
  <si>
    <t xml:space="preserve"> Actas, reportes electrónicos correos e informes que reposan el archivo de la Oficina  producto de las diferentes tareas  realizadas.</t>
  </si>
  <si>
    <t>Se desarrollaron las tareas concernientes a la eleboración de informes, actas y reportes durante el trimestre.</t>
  </si>
  <si>
    <t>No se presenta Avance</t>
  </si>
  <si>
    <t>La gestión de la feria se verá reflejada en el segundo trimestre</t>
  </si>
  <si>
    <t>Se efectuaron las actividades de planificación de la primera Feria del 2018, IV EXPO ACADÉMICA</t>
  </si>
  <si>
    <t>Identificación escenariosy/o actividades propicias para el lanzamiento y socialización de la Guía de Buenas Prácticas</t>
  </si>
  <si>
    <t>Procedimientos  y formatos proyectados, se encuentran en revisión  para ser aprobados y publicados en la ruta de la calidad</t>
  </si>
  <si>
    <t>Procedimiento proyectado y en revisión para ser aprobado y publicado en la ruta de la calidad</t>
  </si>
  <si>
    <t>Se realiza presentación para las capacitaciones " 
CRITERIOS  NORMATIVOS APLICABLES A LOS ESTABLECIMIENTOS DE COMERCIO Y EDIFICACIONES (Generalidades y actualización del procedimiento de RT); que se realizaran en las estaciones entre el 09 y 23 de abril de 2018</t>
  </si>
  <si>
    <t>Se realiza la programación de la sensibilizacion que se efectuaran en las 17 estaciones  a partir del 09 al 23 de abril de 2018; se envía memorando de información de las mismas con radicado  Nº 2018IE5198</t>
  </si>
  <si>
    <t>Se cumplió con la actividad del producto, reunión realizada el 18 de Marzo de 2018, en la cual se convocó a las partes interesadas para identificar las necesidades a cubrir en la elaboración de la ficha técnica del sistema de información requerido para la administración del proceso de Inventarios.</t>
  </si>
  <si>
    <t xml:space="preserve">Se inicia la programación de ejecución hasta el segundo trimestre </t>
  </si>
  <si>
    <t>Se lleva a cabo la reunión con los participantes, Coordnador área de compras y personal a cargo,para realizar ala lluvia de ideas del producto</t>
  </si>
  <si>
    <t>Acta de reunión 18 de Marzo 2018</t>
  </si>
  <si>
    <t>Se llevó a cabo la elaboración de cronograma para realización de capacitaciones en las estaciones y Sede Comando.</t>
  </si>
  <si>
    <t>En el primer trimestre se realizaron 6 capacitaciones en las Subdirecciones  del Gestion Humana ,Subdireccion de Gestion del Riesgo,Subdirecion Corporativa ,Oficina Asesora Juridica,Estacion de Bomberos B-3 Restrepo. Evidencias 1.Acta de Reunion del 04/01/2018 ,Subdireccion de Gestion del Riesgo ,Apoyo al Proceso de Clasificacion ,eliminación y digitalizacion de los documentos de apoyo de Gestion del riesgo ( años 205al 2017) 2. Acta de Reunion del 22/01/2018,Subdireccion de Gestion de Riesgo,Apoyo a la Clasificacion para la Eliminacion de Documentos. 3. Acta de Reunion del 29/01/2018 ,Subdireccion de Gestion Corporativa ,Area de Gestion Documental ,Sensibilizacion a los contratistas del Area de  Gestion Documwental 4. Acta de Reunion ,07/03/2018, Subdireccion de Gestion Humana ,Apoyo  a la Transferencia primaria NO 9, 5. Acta de Reunion 09/03/2018 ,Estacion de Bomberos B-3 ,Restrepo,Capacitacion y sensibilizacion a los Sargentos ,Cabos  y Referentes de la Estacion B-3. 6. Acta de Reunion  del 22/03/2018,Oficina Asesora Juridica ,Apoyo a la documentacion en la Organizaciony Clasificacion del Archivo de Gestion de la OAJ.</t>
  </si>
  <si>
    <t>La Organización de recicladores de Puerta de Oro, está recogiendo  los residuos de carácter aprovechable  generados por las estaciones y edificio comando.</t>
  </si>
  <si>
    <t>Soportes de entrega a la Asociación Puerta de Oro.</t>
  </si>
  <si>
    <t xml:space="preserve">Se firmó el acuerdo de corresponsabilidad entre la UAECOB y la Organización de recicladores de Puerta de Oro  el 28 de marzo de 2018 con el número 150 de 2018. </t>
  </si>
  <si>
    <t>Debido a que las solicitudes al área de infraestructura para instalar sistemas ahorradores de agua y luz en las dependencias de la UAECOB, se realizaron durante el primer trimestre, es apresurado evidenciar la disminución en el consumo de los sservicios públicos.
*Agua: Aumentó el consumo debido a posibles fugas, lecturas promedio para B-1 por imposibilidad de lectura real, no existencia de sistema ahorradores en todas las baterias de baños y cocinas en las estaciones.
*Energía: Uso de equipos eléctricos empleados por el área de infraestructura en el desarrollo de actividades de mantenimiento  y adecuaciones locativas, que se estan adelantando en todas las sedes de la entidad (Proyecto RINO)
*Gas: se están adecuando e instalando mayor número de calentadores en las sedes de la entidad, para satisfacer las necesidades del cuerpo uniformado, razón por la cual se evidencia un aumento en el  consumo  de gas.  Es importante que una vez finalizada la ejecución del contrato y se estandarice  el consumo, se pueda empezar a realizar un análisis real  del consumo de este servicio.</t>
  </si>
  <si>
    <t>Facturación de servicios públicos.</t>
  </si>
  <si>
    <t>Actualizar el inventario de los sistemas ahorradores  y fortalecer la campaña de ahorro y uso eficiente de energía y agua, así como el apagón ambiental.</t>
  </si>
  <si>
    <t xml:space="preserve">Inicialmente, como estrategia liderada por la Subdirección de Gestión Corporativa, quien es la encargada de suministrar el papel a todas las áreas de la entidad,  se establece  la reducción en el consumo del papel, mediante la disminución en la entrega de elementos de papelería a cada una de las dependencias de la Unidad, de acuerdo a lo  evidenciado en el seguimiento a la ejecución del contrato N°149 de 2018 - Dispapeles SAS- </t>
  </si>
  <si>
    <t>Relación de entrega de pepelería en el marco de los contratos N° 193 de 2017  y Cto N° 149 de 2018</t>
  </si>
  <si>
    <t>Se solicitó al área de infraestructura  el cambio e intalación a sistemas ahorradores de energía y agua, en las estaciones que aún no están al 100% con sistemas ahorradores.</t>
  </si>
  <si>
    <t>Se viene realizando campañas de sensibilización en las estaciones frente al consumo moderado de recursos. Se tiene previsto continuar con dichas campañas durante los siguientes tres trimestres.</t>
  </si>
  <si>
    <t>Se realizó el diseño y difusión de la campaña de ahorro de ahorro de papel  en coordinación con el área de comunicaciones de la entidad, en cumplimiento de la política de cero papel de la entidad, esta campaña se divulgó durante el  mes de enero de 2018.</t>
  </si>
  <si>
    <t xml:space="preserve">Se crea material para la socialización de los trámites y servicios de la Entidad. Se esta realizando el respectivo proceso de cotizaciónes para poder realizar lo estudios previos </t>
  </si>
  <si>
    <t xml:space="preserve">Se inicia la programación de ejecución hasta el Tercer trimestre </t>
  </si>
  <si>
    <t xml:space="preserve">Se esta realizando el respectivo proceso de cotizaciónes para poder realizar los estudios previos </t>
  </si>
  <si>
    <t>Se coordinó y planeó la metodologia a seguir en cada una de las capacitaciones que se llevaran a cabo a partir del mes de Mayo en cada una de las estaciones y en la Sede Administrativa- Edificio Comando. Adicional, se elaboró la programación de las estaciones a visitar.</t>
  </si>
  <si>
    <t>Cronograma elaborado y aprobado por la Coordinación de la Oficina de Control Interno Disciplianrio</t>
  </si>
  <si>
    <t>Se coordinó  y planeó la metodologia a seguir en cada una de las capacitaciones que se llevaran a cabo a partir del mes de Mayo en cada una de las estaciones y en la Sede Administrativa- Edificio Comando. Adicional, se elaboró la programación de las estaciones a visitar.</t>
  </si>
  <si>
    <t xml:space="preserve">Capacitación de inventarios en el Nuevo Marco Normativo Contable en la implementación de las NIIF </t>
  </si>
  <si>
    <t>Acta de Reunión 19/02/18</t>
  </si>
  <si>
    <t>Elaboración del plan de trabajo para adelantar las capacitaciones durante la vigencia 2018</t>
  </si>
  <si>
    <t>Se definió el material para presentar en la capacitación del primer trimestre. Vale la pena aclarar que durante cada periodo se dictará un tema diferente de acuerdo a las especificaciones de Secretaría General.</t>
  </si>
  <si>
    <t>Se entregó a la Oficina Asesora Jurídica el estudio previo con las correcciones sugeridas en mesas de trabajo, a la espera de su devolución para solictar  Viabilidad y Certificado de Disponibilidad presupuestal  y así cumplir el trámite para ser radicado allí mismo para su publicación.</t>
  </si>
  <si>
    <t>Documento de estudio previo enviado por correo electrónico a la Oficina Asesora Jurídica.</t>
  </si>
  <si>
    <t>Se han realizado reuniones con Fundación Gilberto Alzate (FUGA ) y la Academia de Artes y Ciencias Cinematográficas, donde se están trabajando las diferentes propuestas para la sensibilización y entrenamiento en el SIG. Paralelamente se ha venido desarrollando la investigación que permita realizar el documento de estudio previo para la contratación a que haya lugar en el desarrollo de estas actividades y se ha realizado la solicitud a la Subdirección de Gestión Humana para gestionar capacitaciones con entidades del distrito en temas de SIG y MIPG.</t>
  </si>
  <si>
    <t xml:space="preserve"> Actas de reunión, correos electrónicos.</t>
  </si>
  <si>
    <t>Se han realizado reuniones con Fundación Gilberto Alzate (FUGA ) y la Academia de Artes y Ciencias Cinematográficas, donde se están trabajando las diferentes propuestas para la sensibilización y entrenamiento en el SIG. Paralelamente se ha venido desarrollando la investigación que permita realizar el documento de estudio previo para la contratación a que haya lugar en el desarrollo de estas actividades y se ha realizado la solicitud a la Subdirección de Gestión Humana para gestionar capacitaciones con entidades del distrito en temas de SIG y MIPG. Evidencias, Actas de reunión, correos electrónicos..</t>
  </si>
  <si>
    <t xml:space="preserve">El día diecisiete (17) de Enero de 2018 mediante correo electrónico se envió el Informe Técnico Preliminar al Director, Subdirectores y Comandantes de las compañías de Bomberos para su respectiva revisión. </t>
  </si>
  <si>
    <t>Correo electrónico del día 17 de Enero de 2018 con el documento adjunto en PDF y Anexos técnicos.</t>
  </si>
  <si>
    <t>Se radicó una solicitud de Modificación y Adición ante la Oficina Asesora Jurídica para darle avance a los estudios y diseños de Marichuela, la cual no fue aprobada por la Oficina Asesora Jurídica.</t>
  </si>
  <si>
    <t>Iniciar nuevo proceso de contratación para elaboración de estudios y diseños y demás trámites para la obtención de lincencia.</t>
  </si>
  <si>
    <t>Se radicó una solicitud de Modificación y Adición ante la Oficina Asesora Jurídica para darle avance a los estudios y diseños de Marichuela, la cual no fue aprobada por la Oficina Asesora Jurídica, de tal forma que el avance es de cero, por estar sujeto a decisiones de la OAJ. Se debe iniciar un nuevo proceso de contratación.</t>
  </si>
  <si>
    <t>Se realizó la renovación de equipos eléctricos, cuartos de bombas, calentadores de agua y equipos de lavado y secado de la Estación B1; se realizó la reconstrucción de la placa de contrapiso en concreto de la sala de máquinas y parqueaderos y el mantenimiento de los equipos de bombeo de la Estación B10; se construyó el deposito de basuras, modernización de los calentadores, remodelación de cocina y un baño, remodelación de la zona de cómodas en la Estación B11; se remodelan los alojamientos, baños y gimnasio, se montó el sistema de bombeo de la Estación B15.</t>
  </si>
  <si>
    <t>Informe de avance de obra presentado al Director el día 14 de Marzo de 2018 mediante Cordis No. 2018ER1847</t>
  </si>
  <si>
    <t>*Se realizó la renovación de equipos eléctricos, cuartos de bombas, calentadores de agua y equipos de lavado y secado de la Estación B1.
*Se realizó la reconstrucción de la placa de contrapiso en concreto de la sala de máquinas y parqueaderos y el mantenimiento de los equipos de bombeo de la Estación B10.</t>
  </si>
  <si>
    <t>*Se construyó el deposito de basuras, modernización de los calentadores, remodelación de cocina y un baño, remodelación de la zona de cómodas en la Estación B11.
*Se remodelan los alojamientos, baños y gimnasio, se montó el sistema de bombeo de la Estación B15.</t>
  </si>
  <si>
    <t xml:space="preserve">Se realizó consulta en el DADEP para la consecución de un predio del Distrito Capital que cumpla con las condiciones teécnicas para la construcción de una estación de bomberos, sin obtener resultado positivo.
</t>
  </si>
  <si>
    <t>Se debe realizar la solicitud iniciando el segundo trimestre para poder continuar con el segundo producto de la meta</t>
  </si>
  <si>
    <t>Reporte de consulta</t>
  </si>
  <si>
    <t>Se está realizando la elaboración de la solicitud al DADEP sobre los predios disponibles cuyas características cumplan para la construcción de la nueva estación.</t>
  </si>
  <si>
    <t xml:space="preserve">El día 11 de Enero de 2018 se radica ante curaduría los documentos exigidos para la expedición de la Licencia de construcción, así mismo el día 31 de Enero de 2018 se expide el Acta de Observaciones y Correcciones              No. 15606757 presentada por la curaduria urbana No.3 </t>
  </si>
  <si>
    <t>Solicitud de Licencia Urbanística No. 18-3-0028.
Acta de Observaciones y Correcciones No. 15606757</t>
  </si>
  <si>
    <t>El área de Infraestructura se encuentra a la espera de la viabilidad técnica por parte de la Oficina Asesora Jurídica y la Dirección de la UAECOB para la radicación de los Estudios Previos. Esta actividad se encuentra incluida en el PAA.</t>
  </si>
  <si>
    <t>Es necesario esperar el concepto de la Oficina Asesora Jurídica para dar continuidad y celeridad al proceso.</t>
  </si>
  <si>
    <t>El área de Infraestructura se encuentra a la espera de la viabilidad por parte de la Oficina Asesora Jurídica y la Dirección de la UAECOB para iniciar la elaboración de los Estudios Previos.</t>
  </si>
  <si>
    <t xml:space="preserve">Para este trimestre se avanzó con el proceso de Gestión Integrada, en lo relacionado con el diagrama de flujo de proceso y su respectiva caracterización. También se adelantó, en este sentido, lo relacionado con el proceso de Evaluación Independiente.
Si bien es cierto que Evaluación Independiente no estaba dentro de la planeación inicial de este producto, es importante decir que la actividad de documentar los diagramas de flujo de proceso y las respectivas caracterizaciones se realizarán para todos los procesos de la UAECOB. En esta línea, cabe anotar que la disponibilidad de tiempo de cada uno de los líderes de proceso es una condición para que se puede llevar a cabo la dinámica en el orden planeado. 
</t>
  </si>
  <si>
    <t>Diagramas de flujo de proceso y caracterizaciones.</t>
  </si>
  <si>
    <t>Se han llevado a cabo la documentación de los procesos, con el propósito de continuar con la actualización propuesta en el anterior plan de acción.</t>
  </si>
  <si>
    <t>Actualmente el equipo de mejora continua se encuentra trabajando en la actualización de la ruta de la calidad. Esta consiste en organizar documentalmente los procesos definidos de acuerdo con la nueva estructura del mapa de procesos. En este sentido, se puede evidenciar en la ruta de la calidad la nueva distribución y las carpetas creadas para cada uno de los procesos.</t>
  </si>
  <si>
    <t>Ruta de la calidad</t>
  </si>
  <si>
    <t xml:space="preserve">Las carpetas de los procesos misionales ya se encuentran organizadas. Éstas quedaron nombradas como: Gestión para la Búsqueda y Rescate, Gestión Integral de Incendios, Gestión para el Manejo MATPEL, Conocimiento del Riesgo, Reducción del Riesgo. </t>
  </si>
  <si>
    <t>Se realiza presentación para las capacitaciones " 
CRITERIOS  NORMATIVOS APLICABLES A LOS ESTABLECIMIENTOS DE COMERCIO Y EDIFICACIONES (Generalidades y actualización del procedimiento de RT); que se realizaran en las estaciones entre el 09 y 23 de abril de 2018.
Se realiza la programación de la sensibilizacion que se efectuaran en las 17 estaciones  a partir del 09 al 23 de abril de 2018; se envía memorando de información de las mismas con radicado  Nº 2018IE5198</t>
  </si>
  <si>
    <t>Se tiene el material de ayuda  realizado para realizar la sensibilizacion en las estaciones.
memorando de información de las mismas con radicado  Nº 2018IE5198</t>
  </si>
  <si>
    <t>Se gestionó la primera parte del proceso, realizandoce las actividades determinadas para el trimestre, es de recordar que estas actividades son continuas y se repiten en cada trimestre para la vigencia, de cuerdo a los requerimientos del proceso misional</t>
  </si>
  <si>
    <t>correo electronico</t>
  </si>
  <si>
    <t>El dia 7 de Febrero en reunión realizada en la sala de crisis de la UAECOB, se presenta el plan de acción de la SGR el cual contiene tambien las actividades que gestion local establece para el año 2018, especialmente actividades de prevencion en los planes de acción de los CLGR-CC y que se ejecutarian por el pesonal operativo estableciendo en tambien una proxima reunion con operativa donde se definirian los responsables que estarian al frente de la inclusión de las actividades en prevención en los consejos locales de Gestión del Riesgo - CC.  SE ENVIA ADJUNTO DEL CORREO ELECTRONICO EL ACTA DONDE SE REFLEJA LA PRESICION DE INCLUIR ACTIVIDADES DE PREVENCIÓN EN LOS CLGR-CC.</t>
  </si>
  <si>
    <t>acta de reunion del 7 de febrero</t>
  </si>
  <si>
    <t>El dia 28 de febrero del 2018,se establece que se deben definir criterios para incluir las actividades  en los planes de acción de los CLGR-CC por parte del gestor y el jefe de estacion. Posteriormente en reunion del dia 26 de marzo del 2018 ,se solicita al equipo de trabajo de gestión local las actividades seleccionadas por los diferentes jefes de estación y el gestor local para ser incluidas dentro de los planes de accion de los CLGR-CC. Se realiza una relacion en cuadro de algunas actividades a incluir por parte de gestión local y que serian propuestas a los diferentes comandantes de las 17 estaciones en el Distrito Capital.  SE ANEXA CUADRO WORD PROPIUESTA ACTIVIDADES Y LAS DOS ACTAS MENSIONADAS.</t>
  </si>
  <si>
    <t>CUADRO WORD PROPIUESTA ACTIVIDADES Y LAS DOS ACTAS MENSIONADAS.</t>
  </si>
  <si>
    <t xml:space="preserve">1.  Se definieron los lineamientos relacionados  con la socialización de la estrategia de cambio climático teniendo en cuenta las áreas, grupos y subgrupos que hacen parte de la estructura organizacional de la UEACOB contemplados  para dar cobertura al 100% de las áreas de la entidad en el trascurso del año 2018.
2. Dentro del marco de la estrategia se contempla el desarrollo de los siguientes componentes: conocimiento del riesgo, reducción del riesgo, mitigación y adaptación al cambio climático y manejo de desastres, los cuales serán socializados en cada una de las reuniones. 
</t>
  </si>
  <si>
    <t>Acta de reunion</t>
  </si>
  <si>
    <t>1. Se realizan ajustes al respectivo cronograma de actividades dentro del marco del proyecto de prevención y autoprotección comunitaria ante incendios forestales, teniendo en cuenta la disminución en la  cobertura de zonas a impactar y los tiempos de ejecución.
2. Se llevan a cabo reuniones de seguimiento en las cuales se imparten las directrices, funciones, metodologías, territorios,  presupuestos y demás orientaciones relacionadas con la implementación del proyecto. 
3.  Se realiza reunión el día 3 de marzo de 2018 con la Coordinadora delegada de la subdirección del Riesgo para definición de actividades y seguimiento a las mismas.</t>
  </si>
  <si>
    <t>Actas de reunion y cronograma</t>
  </si>
  <si>
    <t>1.     Acuerdos con personal instructor de capacitación a brigadas contraincendios con el propósito de contextualizar las actividades de meta plan de acción 2018 y determinar referentes para el apoyo y contribución al mismo, dando como resultado la formalización de Cabo Fredy Noguera y Pablo Avella. Compromisos que hacen parte de factores de calificación.
Evidencias: Actas de reunión: 2 y 15 de febrero de 2018.   
2.     Elaboración de oficio a la Oficina Asesora de Planeación, contextualizando la meta Plan de Acción, solicitando apertura de mesas de trabajo y definición de personal referente.
Evidencias: Oficio 2018IE3834 del 23 de febrero de 2018.</t>
  </si>
  <si>
    <t>Se cumplió con las actividades programadas para el 1er trimestre.</t>
  </si>
  <si>
    <t>actas de reunion Y correo electronico</t>
  </si>
  <si>
    <t>Se realiza un diagnostico con los referentes de cada una de las estaciones del Club bomberitos (programas y curso) Se observan cuales han sido las debilidades, dificultades, amenazas, sus fortalezas y se realizan mesas de trabajo para reestructuración de los mismo</t>
  </si>
  <si>
    <t>documento diagnostico</t>
  </si>
  <si>
    <t xml:space="preserve">Se realiza primera revision del proceso de formalizacion y estrandarizacion de materiales de referencia para los cursos basico e intermedio, se tiene acta de reunion del dia 2 de fervrero de 2018, en la cual participa el equipo de investigacion de incedios  y se determina responsables para la revision de los modulos del curso basico.
Acta de reunion del 24 de febrero de 2018 donde se determinaron responsables de la revision de los modulo del curos intermedio y correo electronico del 30 de marzo en el cual se envian archivos de los modulos. </t>
  </si>
  <si>
    <t>Acta de Reunion</t>
  </si>
  <si>
    <t>Se realiza reunion del 1 de febrero en la cual se asigana funciones para el diseño del curos basico, reunion del 23 de febrero don de se hace seguimiento a las funciones dadas y se concluye con la presentacion del documento de diseño del curso con los modulos establecidos y los instructores para cada modulo.</t>
  </si>
  <si>
    <t>acta de reunion</t>
  </si>
  <si>
    <t>Se realiza reunion del 21 de febrero de 2018 en la cual se delegan funciones par el diseño del material para sensibilizar a las estaciones, reunion del 28 de febrero en la cual se entregan avances del material con la prepaacion de una tarjetas tipo llavero , diapositivas y unos caso para desarrollar de manera practica la sensibilizacion.</t>
  </si>
  <si>
    <t>Se realizo reunion del 16 de marzo con el personal delegado (Ing Andres Fierro y Ing Paola castañeda) y el personal del equipo de investigacion de incedios con el fin de realizar el diagnostico de la necesidad para el curos, en la cual se enfoco en los beneficios de realziar el mismo para qel equipo y la entidad.
Se realizo reunion el 27 de Febrero en la cual se analiza el marco juridico y se analiza desde el punto de vista normativo las competencias de la entidad en lo refernete al tema y se concluye como compromiso del mismo la elaboracion de un documento diagnostico donde se plasme lo conversado en la reunion.</t>
  </si>
  <si>
    <t>Se gestionó con la oficina de atención al ciudadano, sobre el informe diagnostico del sistema de información misional, mediante correo electrónico del 15 de marzo 2018</t>
  </si>
  <si>
    <t>No se reporta avance</t>
  </si>
  <si>
    <t xml:space="preserve">Se llevo a cabo reunión con las personas encargadas del contrato 396 de 2017 para la planificación de las actividades a realizar en la celebración del día del niño, el día 12 de Abril de 2018 en el coliseo del PRD el salitre. </t>
  </si>
  <si>
    <t xml:space="preserve">Se realiza telefónicamente llamada a la directora del Centro Crecer Tejares, se les  hace la invitación para la participación de 100 niños.
Se realiza la invitación formal mediante correo electrónico en la que confirma la asistencia del centro crecer a la misma. 
</t>
  </si>
  <si>
    <t xml:space="preserve">Se realizaron mesas de trabajo con el personal de la Subdireccion Logistica en donde se establecen los criterios que se deben tener en cuenta para la conformacion de un sistema de información logistico. </t>
  </si>
  <si>
    <t>El archivo CRITERIOS SISTEMA DE INFORMACION LOGISTICO se encuentra ubicado en el pc de la profesional Liliana Diaz  C:\Users\Ldiaz\Documents\INSTITUCIONAL\PLAN DE ACCION\FORMULACION PLAN DE ACCION 2018\AVANCES PLAN DE ACCION 2018\Sistema de Informacion Logistico</t>
  </si>
  <si>
    <t xml:space="preserve">Se realiza la primer actividad en donde se realizaron mesas de trabajo con el personal de la Subdireccion Logistica en donde se establecen los criterios que se deben tener en cuenta para la conformacion de un sistema de información logistico. </t>
  </si>
  <si>
    <t>Se realiza diagnostico del estado actual de la subdireccion logistica en cuento a la estructura funcional de la misma. Se enuncian lkas funciones de acuerdo al decreto 555 de 2011. Se verifican los cargos del personal  y se establece el organigrama de la subdirección</t>
  </si>
  <si>
    <t>El archivo  DIAGNOSTICO ESTADO ACTUAL ESTRUCTURA FUNCIONAL se encuentra ubicado en el pc de la profesional Liliana Diaz   C:\Users\Ldiaz\Documents\INSTITUCIONAL\PLAN DE ACCION\FORMULACION PLAN DE ACCION 2018\AVANCES PLAN DE ACCION 2018\Estructura Funcional Logistica</t>
  </si>
  <si>
    <t>Se ejecuta la primer actividad y se realiza diagnostico del estado actual de la subdireccion logistica en cuento a la estructura funcional de la misma. Se enuncian lkas funciones de acuerdo al decreto 555 de 2011. Se verifican los cargos del personal  y se establece el organigrama de la subdirección</t>
  </si>
  <si>
    <t>Se realizaron dos reuniones de trabajo para plantear el cronograma de trabajo del ejercicio de aguas en edificios de gran altura y en la cual se estipula  la planeación y cronograma del ejercicio, queda pendiente establecer el sitio o edificio donde se va a realizar el edificio debido a que depende de un tercero que seria la administración del edificio. Actividades lideradas por el Cte. Tito Forero Cte.de la CIA 5.</t>
  </si>
  <si>
    <t>Actas de reunion del 23 de enero y 13 de marzo  de 2018</t>
  </si>
  <si>
    <t>No hay evidencias de avance durante el primer trimestre de 2018</t>
  </si>
  <si>
    <t>Realizar la actividad de planeación del simulacro antes de finalizar el segundo trimestre de 2018.</t>
  </si>
  <si>
    <t>Se realizo la planeación del simulacro de rescate vehicular a cargo del lider de rescate técnico y el grupo de trabajo, se evidencia acta del 28 de marzo de 2018.</t>
  </si>
  <si>
    <t>Acta de reunion del 28 de marzo de 2018</t>
  </si>
  <si>
    <t>Se evidencia acta de reunión del equipo BRAE del 20 de febrero de  de 2018, en la cual se trata el tema de planeación del Simulacro de búsqueda y rescate con caninos en media montaña y se establecen roles del equipo.</t>
  </si>
  <si>
    <t>Acta de reunión del 20 de febrero de 2018</t>
  </si>
  <si>
    <t>Realizar la actividad de planeación del ejercicio PER antes de finalizar el segundo trimestre de 2018.</t>
  </si>
  <si>
    <t>Se realizo preejercicio el 05 de febrero de 2018 en el municipio de Tacurrumbi-Montenegro Quindio, al cual asistieron los integrantes del equipo USAR   como parte de las actividades de clasificación.
El  18 de febrero de 2018 se  desarrollaron  los planes de mejoramiento solicitados por el Mentor Internacional al ejercicio realizado el 05 de febrero de 2018  todas las actividades fueron en coordinación con la UNGRD para poder llevar a cabo el proceso general de clasificación de la UAECOB.
Participación por parte del equipo de USAR en el proceso de clasificacion y acreditación durante los dias 05 al 09 de marzo de 2018. Resultado el Certificado CALL-1 ante la pagina de INSARAG de las Naciones Unidas.</t>
  </si>
  <si>
    <t>Comisiones de personal al departamento del Quindío. 
Certificado de Acreditación emitido por INSARAG: USAR COL-1</t>
  </si>
  <si>
    <t>Se realizo avance  de la actividad relativa al cronograma, el equipo de trabajo de la central de radio se ha reunido dos veces durante el primer trimestre para ver las falencias presentadas en el arbol de servicios durante el 2017 y sobre estas poder tomar acciones para la actualizacion y socialización en 2018, así como establecer el cronograma de trabajo.</t>
  </si>
  <si>
    <t>Actas de reunión del 22  de febrero y 25 de marzo de 2018.</t>
  </si>
  <si>
    <t>Realizar la actividad de material de socialización para las 17 estaciones antes de finalizar el segundo trimestre de 2018.</t>
  </si>
  <si>
    <t>Reunión con el equipo de la Subdirección Operativa para establecer los lineamientos de la estrategia con la DNBC y presentación de la estrategia.</t>
  </si>
  <si>
    <t>Acta de reunión del 22 de marzo de 2018.</t>
  </si>
  <si>
    <t xml:space="preserve">Esta actividad se ha realizado de manera altera con la Subdirección de Gestión del Riesgo, las dos primeras actividades a.georeferenciación y b. capacitación al personal de  las cuatro estaciones definidas para el proyecto, el avance del simulacro es la actividad que tendra un mayor valor porcentual porque es en esta actividad en la cual se hara las capacitaciones a la comunidad.
</t>
  </si>
  <si>
    <t>Actas de reunión</t>
  </si>
  <si>
    <t>Se ejecutaron  las inspecciones programadas en el trimestre</t>
  </si>
  <si>
    <t>Listado del SIM</t>
  </si>
  <si>
    <t>Es producto tendra avance a partir del segundo trimestre, debido a que la convocatoria se hace en mayo para ejecutar el curso en junio de 2018.</t>
  </si>
  <si>
    <t>N/A</t>
  </si>
  <si>
    <t>Se realizo preejercicio el 05 de febrero de 2018 en el municipio de Tacurrumbi-Montenegro Quindio, al cual asistieron los integrantes del ejercicio de clasificación.
El  18 de febrero de 2018 se  desarrollaron  los planes de mejoramiento solicitados por el Mentor Internacional al ejercicio realizado el 05 de febrero de 2018  todas las actividades fueron en coordinación con la UNGRD para poder llevar a cabo el proceso general de clasificación de la UAECOB.</t>
  </si>
  <si>
    <t>Participación por parte del equipo de USAR en el proceso de clasificacion y acreditación durante los dias 05 al 09 de marzo de 2018. Resultado el Certificado CALL-1 ante la pagina de INSARAG de las Naciones Unidas.</t>
  </si>
  <si>
    <t>Esta actividad se ha realizado de manera altera con la Subdirección de Gestión del Riesgo, las dos primeras actividades a.georeferenciación y b. capacitación al personal de  las cuatro estaciones definidas para el proyecto, el avance del simulacro es la actividad que tendra un mayor valor porcentual porque es en esta actividad en la cual se hara las capacitaciones a la comunidad.</t>
  </si>
  <si>
    <t>Se realiza la programación de las inspecciónes tecnicas en cada estación, solicitadas durante el primer trimestre de 2018, equivalentes a un 24,5% del total programado.</t>
  </si>
  <si>
    <t>Se ejecuta  las inspecciónes tecnicas en cada estación, solicitadas durante el primer trimestre de 2018,equivalentes a un 24,5% del total programado.</t>
  </si>
  <si>
    <t>Se ingresa la información  de   las inspecciónes tecnicas en el sistema SIM en cada estación, solicitadas durante el primer trimestre de 2018,equivalentes a un 24,5% del total programado.</t>
  </si>
  <si>
    <t xml:space="preserve">Se actualiza programa de acondicionamiento físico el se encuentra en la ruta de la calidad </t>
  </si>
  <si>
    <t xml:space="preserve">Documento en la ruta de calidad </t>
  </si>
  <si>
    <t xml:space="preserve">Se actualiza programa de prevención de desordenes musculo esqueléticos </t>
  </si>
  <si>
    <t xml:space="preserve">Documento en físico </t>
  </si>
  <si>
    <t>1 acta de reunión donde se acordaron las fechas para impartir los procesos de capacitación.</t>
  </si>
  <si>
    <t>Se desarrolló la primera actividad programada que sustenta el 25% de cumplimiento que corresponde a la solicitud de la licencia de funcionamiento, como resultado se realiza el acto administrativo</t>
  </si>
  <si>
    <t>PEI, acta visita Hospital de Fontibón, plan de emergencias, hojas de vida de los instructores, memorando donde se entregan las áreas correspondientes a la escuela de formación bomberil.</t>
  </si>
  <si>
    <t>Generar una mesa de trabajo con la OAJ con el fin de que el documento sea firmado por el Director de la entidad.</t>
  </si>
  <si>
    <t>Se realizaron reuniones antes de lo acordado ya que el personal operativo y del área de Academia organizaron agilmente las citaciones que estaban proyectadas a dos trimestres, contando con una participación activa de los involucrados</t>
  </si>
  <si>
    <t>7 actas de mesas de trabajo con el personal de los diferentes grupos.</t>
  </si>
  <si>
    <t>se realizó una reunión con personal del grupo MATPEL con el fin de acordar las fechas y la logística que se requiere para realizar (4) cursos PRIMAP dirigidos al personal uniformados como parte del reentrenamiento para el año 2018</t>
  </si>
  <si>
    <t xml:space="preserve">Acto administrativo firmado </t>
  </si>
  <si>
    <t>se realizaron 7 mesas de trabajo con personal de las diferentes especialidades con el fin de identificar los módulos y material para la implementación de la Biblioteca virtual.</t>
  </si>
  <si>
    <t>Procedimientos Proyectados por la abogada contratista para revisión, aprobación y publicación, la actividad tiene plazo de cumplimiento hasta el 31 de julio de 2018, La Oficina Asesora Jurídica se encuentra aunando esfuerzos para crear los procedimientos que no existian en estan modalidades en la Entidad, para el Primer Trimestre del año 2018 se realizó un avance del 16,5% teniendo en cuenta que estos procedimientos se deben crear para conocimiento y aplicación de las diferentes Subdrecciones y Oficina Asesora  de la Entidad</t>
  </si>
  <si>
    <t xml:space="preserve">Proyecto de Procedimientos </t>
  </si>
  <si>
    <t xml:space="preserve">Mesas de trabajo con el equipo de la Oficina Asesora Jurídica en el Segundo Trimestre de 2018 </t>
  </si>
  <si>
    <t>Procedimientos Proyectados por la profesional especializada para revisión, aprobación y publicación, la actividad tiene plazo de cumplimiento hasta el 31 de julio de 2018,  para el Primer Trimestre del año 2018 se realizó un avance del 16,5% teniendo en cuenta que estos procedimientos se deben crear para conocimiento y aplicación de las diferentes Subdrecciones y Oficina Asesora  de la Entidad</t>
  </si>
  <si>
    <t>Etiquetas de fila</t>
  </si>
  <si>
    <t>Suma de AVENCE PONDERADO</t>
  </si>
  <si>
    <t>CUMPLIMIENTO ACTIVIDADES</t>
  </si>
  <si>
    <t>AVANCE PONDERADO ACUMULADO PA</t>
  </si>
  <si>
    <t>AVANCE PONDERADO PERIODO EVALUADO PA</t>
  </si>
  <si>
    <t>Reponderación actividad calculo en el periodo</t>
  </si>
  <si>
    <t>Suma de AVANCE PONDERADO ACUMULADO PA</t>
  </si>
  <si>
    <t>Suma de Reponderación actividad calculo en el periodo</t>
  </si>
  <si>
    <t>Suma de AVANCE PONDERADO PERIODO EVALUADO PA</t>
  </si>
  <si>
    <t>Avance acumulado en la gestión de las actividades del Plan de Acción Institucional.</t>
  </si>
  <si>
    <t>INDICADORES</t>
  </si>
  <si>
    <t>EN EJECUCIÓN</t>
  </si>
  <si>
    <t>SIN EJECUTAR</t>
  </si>
  <si>
    <t>Cuenta de Estado del Producto</t>
  </si>
  <si>
    <t>Total general</t>
  </si>
  <si>
    <t>Definir la Metodología y elaborar el cronograma a seguir en las capacitaciones.</t>
  </si>
  <si>
    <t>Programado 1er trimestre</t>
  </si>
  <si>
    <t>Etiquetas de columna</t>
  </si>
  <si>
    <t>Cultura de Servicio</t>
  </si>
  <si>
    <t>PORCENTAJE</t>
  </si>
  <si>
    <t>ESCALA</t>
  </si>
  <si>
    <t>Avance</t>
  </si>
  <si>
    <t>grado</t>
  </si>
  <si>
    <t>Puntos</t>
  </si>
  <si>
    <t>x</t>
  </si>
  <si>
    <t>y</t>
  </si>
  <si>
    <t>Inicio</t>
  </si>
  <si>
    <t>Fin</t>
  </si>
  <si>
    <t>Dependencia</t>
  </si>
  <si>
    <t>Se desarrollaron dos sistemas de información: 
1. Sistema Liquidador Misional (SLM)
2. Sistema de Administración del Sistema Liquidador Misional (SALM)</t>
  </si>
  <si>
    <t>Documentación técnica
Prototipo
Sistemas en ambiente de desarrollo</t>
  </si>
  <si>
    <t>Se presentaron los estudios previos, los cuales fueron aprobados danco como resultado la celbracion del contrato numero 129 de 2018. Cuyo objeto es " Prestar servicios profesionales para la consolidacion de los sistemas de informacion WEB de la Unidad Administrativa Especial de Bomberios  para el desarrollo del sistema de informacion movil -Modulo FURD"</t>
  </si>
  <si>
    <t>Contrato 129 de 2018</t>
  </si>
  <si>
    <t>Se presantron los estudios previos, los cuales fueron aprobados danco como resultado la celbracion del contrato numero 129 de 2018. Cuyo objeto es " Prestar servicios profesionales para la consolidacion de los sistemas de informacion WEB de la Unidad Administrativa Especial de Bomberios  para el desarrollo del sistema de informacion movil -Modulo FURD"</t>
  </si>
  <si>
    <t>Una vez realizado el nuevo aprovisionamiento necesario del servidor MOODLEWIN IP 172.16.92.26 para el proyecto de Moodle por parte de infraestructura se procede a realizar la instalación de todos los componentes de software necesarios previos y requeridos tanto para la base de datos como para la posterior instalación de Moodle y configuración del mismo.</t>
  </si>
  <si>
    <t>Documento de Instalación que contiene toda la información del servidor de aplicaciones, base de datos, lenguaje de programación  e instalación, configuración de Moodle y documento de Aseguramiento y seguridad del CMS Moodle.</t>
  </si>
  <si>
    <t>El incumplimiento del 2% de la Meta final se presento debido a los  largos  tiempos que el Fabricante ORACLE CORPORATION nos remitió a un partner especializado para la realizacion del Alcance del proyecto y los tiempos del Partner especializado en la definicion del diseño final.</t>
  </si>
  <si>
    <t>1. Acta-de-Reunion- Eliminacion de Maquinas del OVM
2. INFORME ELIMINACION DE MAQUINAS VIRTUALES OVM 22 de febrero de 2018
3. Oficio de Informe 22 de febrero de 2018</t>
  </si>
  <si>
    <t>Se propone ampliar los tiempos de entrega final de los estudios previos para el dia 30 de Mayo de 2018</t>
  </si>
  <si>
    <t>Se realizaron las siguientes actividades:
1.  Se realizo el documento con el detalle de las maquinas virtuales actuales
2.  Se realizo el borrado de las maquinas virtuales no operativas
3.  Se dimensiono el proyecto con los partnert de Oracle
4.  Se  planteo el alcance final del proyecto
5. Se  esta  trabajando el borrador de los estudios previos</t>
  </si>
  <si>
    <t>De acuerdo a las condiciones contractuales del contrato 431 - 2017 y en concordancia con las fases del proyecto de implementación se realizo la fase 1 (correspondiente a la instalación ) y la fase 2  ( correspondiente al análisis y diseño de la solución).</t>
  </si>
  <si>
    <t>Actas e informe de Seguimiento mensual al contratista.</t>
  </si>
  <si>
    <t xml:space="preserve">según la clausula cuarta del contrato 429 de 2017 la ejecución total termina en junio de 2018, se establece tambien que para el primer trimestre la ejecución total será del 20%. 
Analisis preliminar de espacios y áreas para determinar los materiales y equipos requeridos para la implementación de cada subsistema con las sugerencias de instalación a la luz de las mejores practicas y normativas, considerando las condiciones arquitectonicas y ambientales encontradas en la locación. Tomando como base esta información se elabora un pre-diseño de implementación de equipos y subsistemas sobre planos. </t>
  </si>
  <si>
    <t xml:space="preserve">Cronograma de actividades del contrato 429 de 2017. 
Entrega del primer informe de ejecución de actividades. </t>
  </si>
  <si>
    <t>En razon a los cambios y modificaciones que han experimentado los Procesos y procedimientos de la entidad,es necesario ajustar el trabajo que se tenia adelantado. Se informa por parte del area de Mejora Continua de la entidad que el procesod e actualizacion aun esta ejecutandose.</t>
  </si>
  <si>
    <t>La informacion que se habia levantado con los procesos y precedimientos anteriores se aprecian en el docuemento excel denominado Activos de Informacion 20017 (1).xls</t>
  </si>
  <si>
    <t>MALO</t>
  </si>
  <si>
    <t>EXCELENTE</t>
  </si>
  <si>
    <t>REGULAR</t>
  </si>
  <si>
    <t>Promedio de AVENCE PONDERADO</t>
  </si>
  <si>
    <t>No aplica</t>
  </si>
  <si>
    <t>Gestionar tres ediciones revista virtual. correspondientes al 1er trimestre, realizando la recopilación de la información, diseño y  publicación.</t>
  </si>
  <si>
    <t>Gestionar tres ediciones revista virtual. correspondientes al 2do trimestre, realizando la recopilación de la información, diseño y  publicación.</t>
  </si>
  <si>
    <t>Gestionar tres ediciones revista virtual. correspondientes al 3er trimestre, realizando la recopilación de la información, diseño y  publicación.</t>
  </si>
  <si>
    <t>Gestionar tres ediciones revista virtual. correspondientes al 4to trimestre, realizando la recopilación de la información, diseño y  publicación.</t>
  </si>
  <si>
    <t xml:space="preserve">Gestionar los 11 informativos "bomberos hoy" del 1er trimestre, realizando la grabación, edición y públicación de la nota.        </t>
  </si>
  <si>
    <t xml:space="preserve">Gestionar los 11 informativos "bomberos hoy" del 2do trimestre, realizando la grabación, edición y públicación de la nota.        </t>
  </si>
  <si>
    <t xml:space="preserve">Gestionar los 11 informativos "bomberos hoy" del 3er trimestre, realizando la grabación, edición y públicación de la nota.        </t>
  </si>
  <si>
    <t xml:space="preserve">Gestionar los 11 informativos "bomberos hoy" del 4to trimestre, realizando la grabación, edición y públicación de la nota.        </t>
  </si>
  <si>
    <t>Gestionar las 6 crónicas"bomberos de corazón" del 1er trimestre, realizando la investigación, grabación, edición y públicación</t>
  </si>
  <si>
    <t>Gestionar las 6 crónicas"bomberos de corazón" del 2do trimestre, realizando la investigación, grabación, edición y públicación</t>
  </si>
  <si>
    <t>Gestionar las 6 crónicas"bomberos de corazón" del 3er trimestre, realizando la investigación, grabación, edición y públicación</t>
  </si>
  <si>
    <t>Gestionar las 6 crónicas"bomberos de corazón" del 4to trimestre, realizando la investigación, grabación, edición y públicación</t>
  </si>
  <si>
    <t>Gestionar las 6 públicaciones"acciones bomberiles" del 1er trimestre, realizando recopilación, edición y públicación</t>
  </si>
  <si>
    <t>Gestionar las 6 públicaciones"acciones bomberiles" del 2do trimestre, realizando recopilación, edición y públicación</t>
  </si>
  <si>
    <t>Gestionar las 6 públicaciones"acciones bomberiles" del 3er trimestre, realizando recopilación, edición y públicación</t>
  </si>
  <si>
    <t>Gestionar las 6 públicaciones"acciones bomberiles" del 4to trimestre, realizando recopilación, edición y públicación</t>
  </si>
  <si>
    <t>Gestionar la publicación de las 11 fotos del 1er trimestre. Realizando la Toma fotográfica de las los incidentes y actividades administrativas de la UAECOB, selección y deseño y publicación</t>
  </si>
  <si>
    <t>Gestionar la publicación de las 11 fotos del 2do trimestre. Realizando la Toma fotográfica de las los incidentes y actividades administrativas de la UAECOB, selección y deseño y publicación</t>
  </si>
  <si>
    <t>Gestionar la publicación de las 11 fotos del 3er trimestre. Realizando la Toma fotográfica de las los incidentes y actividades administrativas de la UAECOB, selección y deseño y publicación</t>
  </si>
  <si>
    <t>Gestionar la publicación de las 11 fotos del 4to trimestre. Realizando la Toma fotográfica de las los incidentes y actividades administrativas de la UAECOB, selección y deseño y publicación</t>
  </si>
  <si>
    <t>Generación de Informes, actas, reportes electrónicos, entre otros correspondiente al 1er trimestre.</t>
  </si>
  <si>
    <t>Generación de Informes, actas, reportes electrónicos, entre otros correspondiente al 2do trimestre.</t>
  </si>
  <si>
    <t>Generación de Informes, actas, reportes electrónicos, entre otros correspondiente al 3er trimestre.</t>
  </si>
  <si>
    <t>Generación de Informes, actas, reportes electrónicos, entre otros correspondiente al 4to trimestre.</t>
  </si>
  <si>
    <t>Suma de Cumplimiento Acti.</t>
  </si>
  <si>
    <t>Avance ponderado de las metas de los productos del Plan de acción Institucional.</t>
  </si>
  <si>
    <t>Cumplimiento de las actividades del Plan de Acción Institucional en el periodo evaluado.</t>
  </si>
  <si>
    <t>Cumplimiento de los productos del Plan de Acción Institucional en el periodo evaluado.</t>
  </si>
  <si>
    <t>Productos</t>
  </si>
  <si>
    <t>Actividades</t>
  </si>
  <si>
    <t>Titullo grafico</t>
  </si>
  <si>
    <t>Mostrar Productos</t>
  </si>
  <si>
    <t>Mostrar Actividades</t>
  </si>
  <si>
    <t>% alcanzado</t>
  </si>
  <si>
    <t>total</t>
  </si>
  <si>
    <t>Gestionar 2 presentaciones para el material que se utilizará en el curso de lenguaje de señas en cada trimestre.</t>
  </si>
  <si>
    <t>Desarrollo y ejecución del taller.</t>
  </si>
  <si>
    <t>Actas de asistencia de la eveidencia del taller.</t>
  </si>
  <si>
    <t>AVANCE 2° TRIM</t>
  </si>
  <si>
    <t>META 2° TRIM
(celda O)</t>
  </si>
  <si>
    <t>Socialización sobre articulación del nuevo Modelo de Planeación y Gestión- MIPG y el Sistema Integrado de Gestión.</t>
  </si>
  <si>
    <t>Elaboración de estudios previos con las necesidades requeridas por la unidad para capacitar al personal frente a la articulación del SIG con los nuevos lineamientos del modelo MIPG y radicación de documento - estudios previos en la Oficina Asesora Juridica</t>
  </si>
  <si>
    <t>Desarrollo de la capacitación relacionada con la articulación de las politicas del modelo MIPG con las politicas del Sistema Integrado de Gestión</t>
  </si>
  <si>
    <t>Se realizaron las 34 jornadas de sensibilización en las 17 estaciones dando por finalizada esta acción cumpliendo el 100%</t>
  </si>
  <si>
    <t>Se priorizo la necesidad del requerimiento y se ratifica la urgencia mediante memorando enviando a la oficina asesora de planeación para su revisión y viabilidad.</t>
  </si>
  <si>
    <t>Se esta revisando la guia de Pirotecnia bajo las siguientes normas tecnicas NTC-5297, NTC 5236, NTC5258 NTC5296 y se tiene un primer borrador de la guia en revision y actualizacion</t>
  </si>
  <si>
    <t>Se incluyo la actividad de conocimiento  y/o Reducción en riesgos en incendios, búsqueda y rescate y materiales peligrosos en el plan de acción de  los CLGR-CC (Consejos locales de gestión del riesgo y cambio climático). Y se dio inicio con la ejecución en 6 localidades debido a las dinámicas de cada localidad.</t>
  </si>
  <si>
    <t>Se dio inicio con la socialización del portafolio en 3 localidades y se planifica cubrir las localidades restantes en el segundo semestre.</t>
  </si>
  <si>
    <t>El avance de la socialización de la estrategia refleja un 30 % en su ejecución correspondiente a la definición de criterios de socialización y elaboración y revisión del materia audiovisual que se proyectara en la ejecución de las socializaciones, se proyecta iniciar estas socializaciones para el segundo semestre del año en curso.</t>
  </si>
  <si>
    <t>Se han desarrollado las actividades de capacitación y socialización con los diferentes actores de intervención en los territorios, de acuerdo a la planificación de la implementación del proyecto.</t>
  </si>
  <si>
    <t>Se han desarrollado las acciones planificadas en las mesas de trabajo con la oficina asesora de planeación para priorizarlas necesidades de sistematización del proceso de capacitación de bragadas contra incendio empresarial.</t>
  </si>
  <si>
    <t xml:space="preserve">Esta actividad se llevo a cabo el día 12 de Abril en el PRD el salitre en un horario de 9:00 a 1:00pm con los niños del centro crecer de Usme. </t>
  </si>
  <si>
    <t>Se realizaron reunión con los referentes de las diferentes estaciones para los programas de bomberitos con el fin de recoger las inquietudes para la actualización de los documento de la estrategia y se han generado diagramas de flujo actualizados</t>
  </si>
  <si>
    <t>Se esta trabajando en la actualziacion del material de la capacitacion para el curso basico e intermedio con el cambio de la metodologia para su desarrollo</t>
  </si>
  <si>
    <t>Se elaboro plan de trabajo y cronograma para la realziacion del curos basico</t>
  </si>
  <si>
    <t>Se da por finalizado esta acción ya que se culmino con las 17 sensibilizaciones programadas para las estaciones cumpliendo con la meta de esta acción</t>
  </si>
  <si>
    <t>Se envía mediante correo electrónico del 27 de junio el diagnostico de  la necesidad del curso de investigación de Incendios Forestales terminado</t>
  </si>
  <si>
    <t>actas de reunion</t>
  </si>
  <si>
    <t>memorando</t>
  </si>
  <si>
    <t>borrador de la guia</t>
  </si>
  <si>
    <t>planes de accion de las localidades</t>
  </si>
  <si>
    <t>actas de socializacion del portafolio</t>
  </si>
  <si>
    <t>acta de reunion y documento de lineamientos de la estrategia y material audio visual.</t>
  </si>
  <si>
    <t>Cronograma, actas de reunion y registro fotografico</t>
  </si>
  <si>
    <t>actas de reunion y memorando</t>
  </si>
  <si>
    <t>actividad documentada</t>
  </si>
  <si>
    <t>diagramas de flujo</t>
  </si>
  <si>
    <t>actas de sensibilizacion
Cronograma
Informe de las Sensibilizacion</t>
  </si>
  <si>
    <t xml:space="preserve">Diagnostico de la Necesidad </t>
  </si>
  <si>
    <t>Se desarrollaron las 34 jornadas de sensibilización en las 17 estaciones en los tiempos establecidos en el cronograma de capacitación de revisiones técnicas entre el 9 y 23 de abril del año en curso como se evidencian en las diferentes actas de reunión en las  estaciones de la Uaecob. dando por culminado esta acción.</t>
  </si>
  <si>
    <t xml:space="preserve">Se gestionó con la oficina de atención al ciudadano, sobre el informe diagnostico del sistema de información misional, mediante correo electrónico del 15 de marzo 2018
2º Trimestre
Mediante memorando interno remitido a la oficina asesora de planeación radicado Nº 2018IE6376 del 24 de abril del año en curso, se ratificaron la priorización de necesidades con relación a la actualización del Sistema de Información Misional - Sub-módulo Revisiones Técnicas y Auto revisiones del exponiendo en el informe adjunto el contexto normativo, identificación de necesidades.
</t>
  </si>
  <si>
    <t>Se esta revisando la guía de Pirotecnia bajo las siguientes normas técnicas NTC-5297, NTC 5236, NTC5258 NTC5296 y se tiene un primer borrador de la guía en revisión y actualización</t>
  </si>
  <si>
    <t>Se incluyeron las actividades en los 20 planes de acción de los CLGR-CC  con la participación en temas de prevención por parte de bomberos, de igual manera por la dinámica de los planes de acción de cada localidad se empezaron con la ejecución de estas actividades en algunas localidades como se describe a continuación.</t>
  </si>
  <si>
    <t>Abril a Junio: En el trimestre se realizaron actividades incluidas en el Plan de Acción de los CLGR CC como se describe a continuación:
1. Con el  CLGR CC de Mártires se realizaron 2 capacitaciones a cargo de Bomberos con propiedad horizontal los días 11 de mayo y 21 de junio.
2. En el CLGR CC de Antonio Nariño se llevo a cabo una capacitación en Sistema Comando de Incidentes por parte de Bomberos los días 27 y 28 de abril. 
3. Con el CLGR CC de La Candelaria se realizó capacitación en incendios forestales por parte de Bomberos el día 03 de mayo.
4. En la localidad de Ciudad Bolívar se realizó levantamiento de información para la aplicación de la estrategia de autoprotección de incendios forestales  por parte de Bomberos el día 24 de abril de 2018. 
5. En el CLGR CC de Usme se realizó capacitación en prevención de incendios forestales en el mes de marzo.
6. En el CLGR CC de Sumapaz se realizó capacitación en prevención de incendios forestales en el mes de abril.</t>
  </si>
  <si>
    <t xml:space="preserve">Abril a Junio: En el mes de Abril se realizó socialización del portafolio de la entidad en la localidad de Fontibón y en la localidad de Suba y en el mes de mayo se realizó socialización del portafolio en el CLGR CC de San Cristóbal  (3 jornadas). </t>
  </si>
  <si>
    <t xml:space="preserve">Se elabora la presentación PPTX que contiene la estrategia, contextualización de la problemática, contexto legal, enlace entre el cambio climático y gestión del riesgo y marco de actuación de la estrategia.
Se revisan material audio-visual y se seleccionan 2 videos que serán parte de la presentación ( video 1 https://vimeo.com/152574181) (video 2 https://www.youtube.com/watch?v=0hP41m353ws) con los cuales se desarrollara la socialización de la estrategia de CC.
</t>
  </si>
  <si>
    <t xml:space="preserve">De acuerdo con lo establecido en la planificación de las actividades de implementación del proyecto se reporta:
1. Socialización del proyecto en las estaciones B-9, B-17, B-10 y B-11. (Actas de Reunión)
2. Capacitación al personal uniformado de la estación de los 2 turnos para lo cual se tiene actas de reunión y registro fotográfico.
3. Presentación del proyecto en los consejos locales de gestión del riesgo y cambio climático de las localidades de santa fe, ciudad bolívar, san Cristóbal y usme.
4. Presentación del proyecto con representantes del JAC (Juntas de Acción Comunal) de las Zonas a intervenir.
</t>
  </si>
  <si>
    <t>Mediante memorando interno remitido a la oficina asesora de planeación radicado Nº 2018IE6376 del 24 de abril del año en curso, se realizaron la priorización de necesidades con relación a la sistematización del procedimiento de capacitación a brigadas contra incendio, exponiendo en el informe adjunto el contexto normativo, identificación de necesidades y el aumento de solicitudes de capacitación producto de la obligatoriedad expresada en la ley, así mismo se realizaron reuniones los días 5 de abril y 6 de junio en la cual se concreta el diagrama de flujo operacional de las actividades del procedimiento y su sistematización implícita.</t>
  </si>
  <si>
    <t xml:space="preserve">Se realizaron actividades que brindaron a la  población en condición de discapacidad elementos teórico-prácticos para reducir la vulnerabilidad en situaciones de emergencia, teniendo en cuenta las características físicas y psicológicas, formas de aprendizaje. Se conto con un público de 100 niños y niñas a los que se les realizaron actividades de esparcimiento enfocadas a la reducción del riesgo mediante la intervención dirigida a disminuir las condiciones de peligro existentes en la comunidad a través de la fomentación de espacios de interacción con las poblaciones más vulnerables, en este caso la población infantil en condición de discapacidad.
Esta actividad se llevo a cabo el día 12 de Abril en el PRD el salitre en un horario de 9:00 a 1:00pm con los niños del centro crecer de Usme. (Se anexa evidencia de las actividades realizadas anexo 1). La UAECOB con este tipo de actividades busco garantizar y asegurar el ejercicio efectivo de los derechos de las personas con discapacidad, mediante la adopción de medidas de inclusión, acción afirmativa y de ajustes razonables para la interiorización efectiva de los diferentes contenidos como son la reducción del riesgo y temas de prevención. 
</t>
  </si>
  <si>
    <t>Se realizó el plan de trabajo (cronograma) en la fecha 2 Febrero.</t>
  </si>
  <si>
    <t>Se procede a la revisión del procedimiento los días 9, 10 y 11 de Abril, realizando los cambios pertinentes en cuanto a las actividades de los programas y el curso.  Anexo Flujo grama con sus respectivas modificaciones para la revisión y aprobación por parte del supervisor.</t>
  </si>
  <si>
    <t>Se realiza reunión del 2 de mayo con la revisión de los contenidos para el curso básico e intermedio, reunión del 16 de mayo y se presenta avances sobre la actualización del material donde se anexa el análisis realizado con la norma NFPA921. Reunión del 24 de mayo donde se describen los módulos trabajados, el nombre del modulo, el contenido de acuerdo a la norma. Reunión del 5 de junio en la cual se cambia metodología y se genera interacción con la norma y se genera planilla de los temas de acuerdo a la nueva metodología.</t>
  </si>
  <si>
    <t>Reunión del 3 de abril de 2018 en el cual se presenta el plan de trabajo para cada día del curso, Reunión del 25 de mayo  en la cual se determina la metodología del curso de manera semi virtual donde se entregaran PDF a los participantes para su estudio, reunión del 27 de mayo de 2018 donde se dan fechas (cronograma) al plan de trabajo elaborado.</t>
  </si>
  <si>
    <t>Se envía memorando radicado 2018IE9607 del 29 de junio en el cual se solicita al área de capacitación y entrenamiento (academia) autorización para iniciar con el envió del material de capacitación virtual el cual hace parte de la ejecución del curso.</t>
  </si>
  <si>
    <t>Mediante Memorando interno remitido al Subdirección Operativa radicado 2018IE5351 del 2 de abril se realiza la programación y autorización de las sensibilizaciones en las 17 estaciones.</t>
  </si>
  <si>
    <t>Se presenta informe de la sensibilización en las 17 estaciones radicado  2018IE9532 del 29 de junio del procedimiento de expedición de constancias con las evidencias de cada una de las estaciones y registro fotográfico en CD-ROM</t>
  </si>
  <si>
    <t xml:space="preserve">Se realizo reunion del 16 de marzo con el personal delegado (Ing Andres Fierro y Ing Paola castañeda) y el personal del equipo de investigacion de incedios con el fin de realizar el diagnostico de la necesidad para el curos, en la cual se enfoco en los beneficios de realziar el mismo para qel equipo y la entidad.
Se realizo reunion el 27 de Febrero en la cual se analiza el marco juridico y se analiza desde el punto de vista normativo las competencias de la entidad en lo refernete al tema y se concluye como compromiso del mismo la elaboracion de un documento diagnostico donde se plasme lo conversado en la reunion.
2º trimestre
Se envía mediante correo electrónico del 27 de junio el diagnostico de  la necesidad del curso de investigación de Incendios Forestales terminado
</t>
  </si>
  <si>
    <t>La OCI  en cumplimiento del plan anual de auditorias,para el primer semestre planeó 50 actividades  y ejecutó 44 al 100% dentro de los plazos establecidos en el cronograma.</t>
  </si>
  <si>
    <t xml:space="preserve"> Actas, reportes electrónicos correos, informes que reposan el archivo de la Oficina  producto de las diferentes tareas  realizadas, así como crograma de actividades en donde se consignan las fechas en que se realizan las actividades y anota donde se encuentran las evidencias.</t>
  </si>
  <si>
    <t>Se ejecutaron 44 actividades  al 100% de 53 planeadas para el primer semestre de  2018</t>
  </si>
  <si>
    <t xml:space="preserve">Se sube documento del Programa de Acondicionamiento Físico y política a ruta de calidad, Se publica la política y la ejecución del PAf por prensa, mostrando la importancia de realizar acondicionamiento físico, además lo que se desarrollara durante este año </t>
  </si>
  <si>
    <t xml:space="preserve">Documento PAF y Politica en la ruta de calidad  y publicaciones de prensa </t>
  </si>
  <si>
    <t xml:space="preserve">Se realizan las pausas activas por los estudiantes de la Uniminuto -sena (Estado joven) se publica publicación el tema referente a la prevención de enfermedades osteomusculares,además lo que se desarrollara durante este año </t>
  </si>
  <si>
    <t xml:space="preserve">listados de asistencia a las pausas activas y registro fotografico ,campañas de expectativa por prensa </t>
  </si>
  <si>
    <t>Documento Modificatorio del contrato de suministros N° 421 de 2017</t>
  </si>
  <si>
    <t>Resolucion 369 de 2018, Resolución 365 de 2018, radicado secretaria Distrital de Salud 2018ER49224 y Radicado Secretaria Distrital de Educacion  E-2018-104447</t>
  </si>
  <si>
    <t>Acta de reunion del 04 de abril con OPCI</t>
  </si>
  <si>
    <t xml:space="preserve">Se divulga por medio de prensa la campaña </t>
  </si>
  <si>
    <t>El día 19 de junio se realizó adición al contrato de suministro N° 421 de 2017 con el fin de suministrar la alimentación necesaria a los procesos académicos y de capacitación, al igual que la subdirección operativa y de Gestión del Riesgo.</t>
  </si>
  <si>
    <t>se expidieron las Resoluciones 369 de 2018 “Por medio de la cual se crea la Escuela de Formación Bomberil- Academia de la UAE Cuerpo Oficial de Bomberos de Bogotá, y la Resolución 365 de 2018 “Por medio de la cual se asignan las áreas y equipos exigidos para la creación y reconocimiento de la Escuela de Formación y Capacitación de Bomberos de la UAE Cuerpo Oficial de Bomberos, Nivel I: Escuela de Capacitación Básica y Nivel II: Escuela de Capacitación Intermedia”. de igual manera se radico el día 29 de junio de 2018 ante la secretaria de Educación Distrital la solicitud de licencia de funcionamiento como institución para el trabajo y desarrollo Humano bajo radicado E-2018-104447</t>
  </si>
  <si>
    <t>se expidieron las Resoluciones 369 de 2018 “Por medio de la cual se crea la Escuela de Formación Bomberil- Academia de la UAE Cuerpo Oficial de Bomberos de Bogotá, y la Resolución 365 de 2018 “Por medio de la cual se asignan las áreas y equipos exigidos para la creación y reconocimiento de la Escuela de Formación y Capacitación de Bomberos de la UAE Cuerpo Oficial de Bomberos, Nivel I: Escuela de Capacitación Básica y Nivel II: Escuela de Capacitación Intermedia”. de igual manera se radico el día 29 de junio de 2018 ante la secretaria Distrital de salud la solicitud de licencia para la prestación de servicios en seguridad y salud en el trabajo - persona jurídica con radicado 2018ER49224</t>
  </si>
  <si>
    <t>se realizo reunion con OPCI colombia proveedor de normas NFPA  para bomberos  quien nos oferta de manera gratuita el material Virtual para ser implementado en la UAECOB</t>
  </si>
  <si>
    <t>El día 19 de junio se realizó adición al contrato de suministro N° 421 de 2017 con el fin de suministrar la alimentación necesaria a los procesos académicos y de capacitación,de igual manera los Subdirectores de Gestion Humana, Logistica y Gestion del Riesgo acordaron el tiempo de prorroga que se hará al contrato, esto con el fin de garantizar la logística requerida para los procesos.</t>
  </si>
  <si>
    <t>se expidieron las Resoluciones 369 de 2018 “Por medio de la cual se crea la Escuela de Formación Bomberil- Academia de la UAE Cuerpo Oficial de Bomberos de Bogotá, y la Resolución 365 de 2018 “Por medio de la cual se asignan las áreas y equipos exigidos para la creación y reconocimiento de la Escuela de Formación y Capacitación de Bomberos de la UAE Cuerpo Oficial de Bomberos, Nivel I: Escuela de Capacitación Básica y Nivel II: Escuela de Capacitación Intermedia”. y el día 29 de junio de 2018 se radicaron ante la secretaria de Educación Distrital la solicitud de licencia de funcionamiento como institución para el trabajo y desarrollo Humano y la secretaria Distrital de salud la solicitud de licencia para la prestación de servicios en seguridad y salud en el Trabajo como persona Juridica</t>
  </si>
  <si>
    <t>Se contacto a la Directora de la Organización Iberoamericana de Protección Contra Incendio quien oferta de manera gratuita el material Virtual para ser implementado en la UAECOB</t>
  </si>
  <si>
    <t>Se realizo levantamiento de informacion con el grupo de trabajo de Parque Automotor, Equipo Menor, Suministros, quienes entregaron base de datos de la informacion que manejan en la  Subdireccion Logistica con los criterios y variables que se requieren en el proceso y que servira como insumo  para la conformacion de un sistema de informacion logistico.</t>
  </si>
  <si>
    <t>Bases de datos de Parque Automotor,Equipo Menor, Suministros, siniestros, Revisiones Tecnico Mecanicas, Soat ubicadas en los diferentes PC del equipo de trabajo de la Subdireccion Logistica.(Andres Orobio, Hernan Gomez, Alfonso Salazar, Sargento Ortiz, Jeimy Rios)
Igualmente se encuentra en el PC  de Liliana Diaz en
C:\Users\Ldiaz\Documents\INSTITUCIONAL\PLAN DE ACCION\FORMULACION PLAN DE ACCION 2018\AVANCES PLAN DE ACCION 2018\Sistema de Informacion Logistico</t>
  </si>
  <si>
    <t xml:space="preserve">Se definieron dos Procesos para la Subdireccion Logistica, los cuales son: 1. GESTIÓN INTEGRAL DEL PARQUE AUTOMOTOR Y HERRAMIENTAS, EQUIPOS Y ACCESORIOS - HEA´S y  2. GESTIÓN LOGÍSTICA PARA EMERGENCIAS </t>
  </si>
  <si>
    <t>Se encuentran los 2 procesos publicados en la Ruta de la Calidad de la UAECOB
\\172.16.92.9\Ruta de la Calidad\03. PROCESOS DE APOYO\GESTIÓN INTEGRAL DE PARQUE AUTOMOTOR Y HEAS  Y 
\\172.16.92.9\Ruta de la Calidad\03. PROCESOS DE APOYO\GESTIÓN LOGÍSTICA EN EMERGENCIAS</t>
  </si>
  <si>
    <t xml:space="preserve">Se realiza la segunda  actividad en donde se recopilaron las bases de datos  con los insumos basicos  entregados por los funcionarios encargados de cada una de las areas de la Subdireccion Logistica para la conformacion de un sistema de información logistico. </t>
  </si>
  <si>
    <t>Se realiza la segunda  actividad  definiendo los procesos que maneja la Subdireccion Logistica y estos ya se encuentran publicados en la Ruta de Calidad.</t>
  </si>
  <si>
    <t>La Subdirección de Logística tiene a su cargo administrar el  parque automotor,  equipo menor , las herramientas y accesorios con que cuenta la Unidad  garantizando su disponibilidad,  el Suministro y la logística en emergencias, Soportar y atender los requerimientos logísticos para la atención de emergencias a nivel distrital, nacional e internacional y atender los servicios logísticos integrales que requieran las dependencias de la Unidad en el desarrollo de sus funciones.   La subdireccion apoya la ejecución de la Misión de la Entidad y tiene por objeto garantizar que los suministros para la atención de las emergencias se entreguen con la calidad y oportunidad requerida.  Así mismo, la Subdirección mantiene el cumplimento de esta meta, en el sentido de que se esta garantizando el 100% la operación y sostenibilidad del Cuerpo Oficial de Bomberos en los aspectos  que son de resorte en  la gestión Logística para emergencias.
Con relación a esta meta la Subdirección quedo con  3 procesos de selección  de conformidad con el PAA 2018 versión 7 - Junio 19 de 2018, que corresponde a la adquisición de bienes entre ellos (Adquisición de montacargas para logística en emergencias, Compra de carpas para instalación de Puestos de Mando Unificado en la atención de eventos y emergencias, Compra  de escaleras especializadas para máquinas extintoras y estaciones de bomberos)  en donde cuenta con un presupuesto asignado para esta meta por valor de $ 168.800.000, del cual  a 30 de junio del 2018  no se ha ejecutado ningun valor. 
Se ha realizado avances en la gestion de cada proceso y actividades de acuerdo a las funciones que le competen al  area,  en donde a la gestion se  le dio una ponderacion del 30%   y al mismo se le dio una valoración de acuerdo a la complejidad (alta, media y baja) en donde la sumatoria de la gestion desarrollada por la Subdireccion  fue del 42% en este trimestre.  Finalmente  este criterio de Gestion dio como resultado frente a la ponderacion el 12 %  en avance  al 30 de junio del 2018 por parte de la Subdirección Logística. 
La adquision de estos bienes permitiran continuar atendiendo las emergencias que se presenten, con las herramientas óptimas tanto de equipo menor como de parque automotor para de esa forma mitigar las afectaciones de la población en general . Estas acciones permitirán a la UAECOB  fortalecer la capacidad institucional para la atención de emergencias no solo incrementando la cantidad de equipo sino la actualización y renovación de tecnología lo cual redundará en un servicio satisfactorio para la comunidad. 
Teniendo en cuenta lo anterior, los avances y logros hasta el momento obedecen a  la unificación de procesos que permitirán economía procesal para la entidad en los procesos de selección ya que se establecio  la viabilidad de adelantar procesos de selección unificados entre la Subdirección Operativa y la Subdirección Logística, de conformidad con las características técnicas de los equipos, accesorio, elementos, suministros y otros, que resulten similares.y  a la aprobación de las modificaciones  en el PAA 2018 por parte del Comite de Contratacion.
Se encuentran en desarrollo las fichas técnicas correspondientes al montacargas y las escaleras.</t>
  </si>
  <si>
    <t>Elaboración y diseño de los documentos técnicos a saber: Relación de bienes por Área Toma Física - Toma Física, Control de Cambios, Descripcion de la Modificación, Resumen de novedades Toma Física de Inventario y Hoja de vida de los bienes, los cuales se encuentranh publicados en la Ruta de la Calidad \\172.16.92.9\Ruta de la Calidad\03. PROCESOS DE APOYO\GESTIÓN DE COMPRAS\03. PROCEDIMIENTOS</t>
  </si>
  <si>
    <t>\\172.16.92.9\Ruta de la Calidad\03. PROCESOS DE APOYO\GESTIÓN DE COMPRAS\03. PROCEDIMIENTOS</t>
  </si>
  <si>
    <t>Realización de seis (6) jornadas de capacitación al personal adaministrativo y operativo de la Unidad.</t>
  </si>
  <si>
    <t>*Actas de Reunión Abril 10 y 20, Mayo 17 y 24, Junio 22 y 27</t>
  </si>
  <si>
    <t>Se vienen adelantando las gestiones pertinentes para dar cumplimiento a las actividades descritas que conlleven a la consecución del producto, de acuerdo a la planeación definida para la vigencia</t>
  </si>
  <si>
    <t>Cto N° 150 de 2018
Acta de Inicio
Acta de reunión 17 de mayo del 2018, en donde se verificó el cumplimiento a los aspectos ambientales en la ejecución del contrato (disposición de RESPEL).  
Comprobante No. 3720776 de ECOCAPITAL. 
Reporte de Movilización de Aceites No. 3031 de la empresa A&amp;A Ingeniería SCS.
Ordenes de trabajo 1018 y 1019 del 23/04/2018 de entrega de RAEES a la empresa MegaServicios PLUS SAS
Tirilla de entrega a COORDINADORA MERCANTIL, quien transporta para la empresa SUMIMAX.
Ver proceso UAECOB-SASI-002-2018, en la plataforma SECOP II</t>
  </si>
  <si>
    <t>En cada una de las 17 estaciones y la Sede Comando, el área de Infraestructura en coordinación con el área de Gestión ambiental han venido realizando las instalaciones de dispositivos ahorradores y de bajo consumo en los sistemas hidrosanitarios y eléctricos. En el alumbrado eléctrico se ha implementado tecnología LED.</t>
  </si>
  <si>
    <t>Bomberos Hoy: Edición No 104 
Hidrante 1 de Junio de 2018-Energia
Hidrante del 25 de mayo del 2018- Agua
Correo electrónico enviado sobre Circular 010 de 2017 umplimiento de los Programas del Plan Institucional de Gestión Ambiental PIGA , enviado desde  el correo del coordiandor de Gestión Ambiental.
Órdenes de trabajo que reposan en el Archivo del área de Infraestructura..</t>
  </si>
  <si>
    <t xml:space="preserve">Continuar la implementación (15%) de los dispositivos ahorradores en todas y cada una de las sedes. </t>
  </si>
  <si>
    <t>Contrato N°193 de 2017, el cual en relación con la vigencia anterior tiene un 20% menos de solicitud de papelería.</t>
  </si>
  <si>
    <t>Relación de entrega de pepelería en el marco del contrato No. 193 de 2017</t>
  </si>
  <si>
    <t>Se desarrolla actividad con 84 participantes de la línea 195 con fecha 19 y 20 de abril en las instalaciones del Edificio Carvajal Calle 26 con AV Cali.</t>
  </si>
  <si>
    <t>* Se cuenta con la presentación institucional para el desarrollo de la socialización de trámites y servicios de la UAECOB
* Se cuenta con las actas de asistencia de los participantes
* Se cuenta con el formulario de evaluación diligenciado y la estadística de satisfacción de la misma.</t>
  </si>
  <si>
    <t>1. Se realizó presentación de los talleres de lengua de señas con fecha 15 de mayo 2018, con la participación de la Secretaría Distrital de Integración Social con jornada de 8:00am a 4:30pm, como soporte se cuenta con acta de reunión del trabajo desarrollado
2. Se realizó presentación de los talleres de lenguaje de señas con fecha 21 de junio 2018, con la participación de la Secretaría Distrital de Integración Social con jornada de 8:00am a 4:30pm, como soporte se cuenta con acta de reunión del trabajo desarrollado
Por otra parte es importante aclarar que por tiempos de respuesta de las  agendas de la Secretaría de Integración Social los 2 talleres se realizaron en el II trimestre de 2018, por tanto se cumple con el producto establecido en los rangos de las fechas estimadas 15 de mayo de 2018 y 21 de junio 2018, en el 100% total de la meta para el 2018.</t>
  </si>
  <si>
    <t>* Se cuenta con una presentación con los módulos para los 2 talleres
* Se cuenta con dos 2 actos del desarrollo de las actividades de los dos 2 talleres
* Se cuenta con las dos 2 actas de asistencia de los dos 2 talleres.</t>
  </si>
  <si>
    <t>Se adelantaron gestiones encaminadas a la colaboración instirtucional con la Secretaría Jurídica del Distrito- Dirección de Asuntos Distritales Disciplinarios, con el fin de realizar actividades de prevención y socialización  de las conductas, capacitaciones en diversos aspectos del ámbito disciplinario. Se realizaron 5 jormadas de capacitación.</t>
  </si>
  <si>
    <t>* Cinco actas de reunión.</t>
  </si>
  <si>
    <t xml:space="preserve">Se realizó la capacitación con el personal encargado de los inventarios de la UAECOB, según lo dispuesto en el marco normativo contable, donde se proyecto una presentación con los temas: Definición de activos, clasificación de activos, reconocimiento, medición (inicial y posterior), baja en cuentas y revelacions. </t>
  </si>
  <si>
    <t>*Acta de reunión de fecha 05/06/2018</t>
  </si>
  <si>
    <t>Continuar con las dos capacitaciones , una por trimestre.</t>
  </si>
  <si>
    <t>Se realizó el curso " Formación de Auditores Internos en HSEQ" con la empresa Ingenio y consultoría SAS. Contrato 162 de 2018 en donde participó el personal uniformado, personal de planta y contratistas.</t>
  </si>
  <si>
    <t>Como evidencia se cuenta con lista de asistencia durante 16 días correspondientes a 64 horas de formación, las certificaciones como Auditores Internos en HSEQ expedidas a cada uno de los participantes y la certificación de asistencia dada por la empresa Ingenio y Consultoría SAS.</t>
  </si>
  <si>
    <t xml:space="preserve">Se contrató con la empresa  Ingenio y consultoría SAS. Contrato 162 de 2018  para dictar el módulo Actualización para la articulación  de las Políticas del Nuevo Modelo MIPG con las principales políticas  del Sistema de Gestión, de acuerdo con el cronograma, esta capacitación se dictará los días 11 y 12 de julio de 2018 en donde participará el personal uniformado, personal de planta y contratistas.
</t>
  </si>
  <si>
    <t xml:space="preserve">Cronograma de capacitación </t>
  </si>
  <si>
    <t>De acuerdo  a las  gestiones  realizadas por  la  SGC,  el  predio  para escuela de formación bomberil y una estación de bomberos será  entregado  por  el  Departamento  Administrativo de la  Defensoria  del  Espacio Público,   conforme  oficio  radicado  del 19 de junio 2018 de la  Secretaria Distrital  de Planeación ,  en  el  cual  manifiesta que los  predios  solictados  para el  Centro  Academico   en  Plan  Parcial  Tres Quebradas quedó aprobado  mediante Decreto  Distrital  438 de 2009,  por medio  del  cual  se adopta el  Plan  Parcial "Tres Quebradas",  Ubicado  en la  Operación Estrategica Nuevo  Usme - Eje de Integración  Llanos"con  area de  25,612 m2</t>
  </si>
  <si>
    <t>*Carta del Departamento de Planeación Distrital</t>
  </si>
  <si>
    <t>Se requiere cambio  de  actividades toda vez que el Contrato No.  572 de 2016,  cuyo  objeto  determinó: “ELABORAR LOS ESTUDIOS,  DISEÑOS Y  DEMÁS TRÁMITES PARA OBTENCIÓN DE LA  LICENCIA  DE  CONSTRUCCIÓN DE LA ESTACIÓN  DE BOMBEROS DE BELLAVISTA Y  COMPLEMENTACIÓN  Y  AJUSTE PARA LA  OBTENCION DE  LA  LICENCIA DE CONSTRUCCIÓN ESTACION BOMBEROS MARICHUELA”, sin embargo una vez realizada la revisión y análisis por parte del contratista consultor en ejecución del mencionado contrato de los diseños existentes para la Estación de Bomberos de Marichuela, expide documento de fecha 23 de febrero de 2018, mediante el cual conceptúa, en conclusión, que los estudios y diseños disponibles en la entidad se encuentran desactualizados respecto a la normatividad actual de medios de evacuación, estructural, hidrosanitaria y eléctrica, lo que implica la necesidad de desarrollar los estudios y diseños en su totalidad, incluso desde el diseño arquitectónico. Documento que fue radicado y avalado por la interventoría de este contrato, mediante radicado No. 2018ER1343 de fecha 23 de febrero de 2018. Razón por la cual, no continuó con la ejecución respecto del objeto de la Estación de Bomberos de Marichuela, toda vez, que tal como lo manifiesta el consultor con aval de la interventoría es necesario desarrollar los estudios y diseño en su totalidad, incluso desde el diseño arquitectónico, lo cual implica actividades diferentes a las contratadas mediante el Contrato No. 572 de 2016 (Complementación y ajuste).
Los  Estudios previos  para contratar los  estudios  y  diseños  y  demas tramites para la  ampliacion  y  reforzamiento  estructural  fueron  radicado  a  juridica mediante memorando  radicado  No. 2018IE7717,  del  23-05-2018</t>
  </si>
  <si>
    <t>*Estudios previos  para contratar los  estudios  y  diseños  y  demas tramites para la  ampliacion  y  reforzamiento  estructural   radicados  en la Oficina Asesora Juridica mediante memorando  radicado  No. 2018IE7717,  del  23-05-2018</t>
  </si>
  <si>
    <t>Durante el  trimestre de abril  a  Junio  de 2018 se intervinieron  las estacion  Garces Navas: 
Instalacion  de  un  tanque  para equipo  Hidroneumatico .
Cambio  Cielo  raso  en  PVC,  segundo  piso y  zona  de  gimnasio.
Impermeabilización  cubierta.
Enchape   cocina ,  cambio  pisos  area social ,  cocina.
Estacion  Candelaria:
Mantenimiento  general  de  la  Estacion  
Remodelacion  general  de  la  cocina .
Construccion  deposistos area de parquederos.
Reparacion  cubierta .</t>
  </si>
  <si>
    <t>*Órdenes de trabajo que reposan en los archivos del área de Infraestructura</t>
  </si>
  <si>
    <t xml:space="preserve">El avance se describe de acuerdo a las actividades planteadas para este producto:
- Solicitud al DADEP sobre posibles  predios  disponibles: Solicitud radicada por  la SGC según  radicado  2018EE5412,  del  20-04-2018,  al  Departamento Administrativo  de la Defensoria del  Espacio  Publico  "Solicitud predio  para cumplimiento meta Plan  desarrollo 2016-2020 " Bogota Mejor para todos".
- Consulta con las demás Entidades Distritales o  de la  Nación sobre  posibles  predios  disponibles:  Solicitud radicada por  la SGC según  radicado  2018EE5410,  del  20/04/2018,  a la  Secretaria Distrital  de  Planeacion  "Solicitud predio  para cumplimiento meta Plan  desarrollo 2016-2020 " Bogota Mejor para todos"
-  Recibo y visitas de predios ofertados:  Mediante correo electronico  del  22/05/2018, el Subdirector  Operativo de la  UAECOB,  remite  informe  de las  visitas realizadas a los  posbles predios reportados  por  DADEP.
Adicionalmente  la  Secretaria  Distrital  de Planeacion  mediante  comunicado  del  18 de junio  de  2018 ,  respnde sobre la  solicitud de adjudicacion  de lotes para cumplir metas plan de Desarrollo  con  la  vaibilidad  de  Uso  de  suelo para cada uno  de  los  predios  ofrecidos  por el  DADEP.    - Queda pendiente la gestion  ante el  Dadep  del recibo de cada uno  de  los  predios 
-Elaboración del informe técnico preliminar:Informe  elaborado  por  el  Ing. Daniel  Vera Ruiz ,  Coordinador  del  Area de  Infraestructura,  según  radicado  2018ER5101. 25-06-2018
</t>
  </si>
  <si>
    <t>Carpeta con documentación referida en la descripción del avance que reposa en los archivos del área de Infraestructura</t>
  </si>
  <si>
    <t xml:space="preserve">Se gestionó el tramite de licencia de construcción en modalidad de Obra Nueva ante curaduría con radicacion  en debida forma en la  Curaduria NO. 3,  según  radicacion No. 18-3-0028,  del  11 enero 2018,  tipo  de Trámite Licencia  de  Construccion Obra Nueva,  demolicion  total ,  Cerramiento.
Liquidación  de  Expensas de la Curaduria No. 3,  del  18 de mayo  de  2018.
Así mismo el proceso  de  eleaboracion  estudios  previos,  ya  se  cuenta  con  el  presupuesto  oficial entregado  por  la  consultoria  y  aprobado  por la  interventoria,  falta la  expedicion  de la  Licencia  de  construcción por parte de la  Curaduria  Urbana,  el  25-06-2018 ewl  consultor pago  las  expensas generadas para este tramite. Una  vez este debidamente ejecutoriada la  licencia  se radicaran  a la Oficina  Asesora Juridica los  Estudios  previos  ,  para inicior  el  proceso  de  contratacion  </t>
  </si>
  <si>
    <t xml:space="preserve">Estudios  previos  elaborados,  cuenta con  la  viabilidad de  Inversion  No.  OAP-2018-318 y  Certificado  de  Disponibilidad Presupuestal No.  452 de 2018,  del  06-06-2018. Estamos  a la  Espera de la  mesa de trabajo  con  la  Oficina  Asesora Juridica .
</t>
  </si>
  <si>
    <t>Cronograma elaborado y aprobado por el área de Gestión  Dpocumental para la vigencia 2018.</t>
  </si>
  <si>
    <t>Realización de seis (6) jornadas de capacitación al personal adaministrativo y operativo de la Unidad. (Oficina Asesora Jurídica y Área de Atención al Ciudadano)</t>
  </si>
  <si>
    <t>El  pasado 28 de marzo la UAECOB, suscribio con la Organización de recicladores de Puerta de Oro el acuerdo de corresponsabilidad 150 de 2018 para la clasificación y correcta disposición de los residuos aprovechables,  generados por las estaciones y edificio comando.</t>
  </si>
  <si>
    <t xml:space="preserve">Se realizó segumiento trimestral  al contrato 394 de 2017 que realiaza el Mantenimiento de Parque automotor de la Entidad, por parte de la empresa Reimpodiesel, en el cumplimiento a los aspectos ambientales en la ejecución del contrato (disposición de RESPEL).  </t>
  </si>
  <si>
    <t>Se entregó a ECOCAPITAL, el día 17 de marzo de 2018, residuos biológicos generados por el grupo BRAE.
Se entregó a la empresa A&amp;A Ingeneieria 65 galones de Aceite Usado, para su disposción final el día 5 de abril de 2018.
Se realizó la entrega  el día 23 de abri de 2018l de los residuos de aparatos eléctricos y electrónicos a la empresa  MegaServicios PLUS SAS, la cual esta certifiacada ante  la autoridad ambiental para el manejo de estos residuos.
Se entregó a la empresa SUMIMAX, proveedora de comsumibles para impresora, los consumibles de impresión vacios, para que esta los gestiones adecuadamente y remita la certificación de disposción final, en cumplimiento del Acuerdo Marco de Precios CCE-538-1-AMP-2017</t>
  </si>
  <si>
    <t>Se elaboraron los estudios previos para adelantar el proceso de contratación para la compra de los contenedores de residuos.  En la plataforme SECOP II, con el código UAECOB-SASI-002-2018, se encuentra en etapa de Evaluación de propuestas</t>
  </si>
  <si>
    <t>A la fecha se esta actualizando el inventario de los sistemas ahorradores de agua  y luz en las diferentes estaciones, para consolidarlo y remitirlo  al área de infraestructura de la UAECOB.</t>
  </si>
  <si>
    <t>Se socializó  a través del correo electrónico de la UAECOB, la circular 010 de 2017, la importancia del ahorro y uso eficiente del papel, el día 25/06/2018. Se ha promovido el uso de la impresión retenida.</t>
  </si>
  <si>
    <t>Se esta actualizando la política cero papel, con la que cuenta la UAECOB, para revisión y aprobación de la Dirección.</t>
  </si>
  <si>
    <t>Desde la Subdirección de Gestión Corporativa, quien es la encargada de suministrar el papel a todas las áreas de la entidad,  se establece  la reducción en el consumo del papel, como se evidencia en el historial de entrega de elementos de papelería.</t>
  </si>
  <si>
    <t xml:space="preserve">Presentación Institucional en power point con el desarrollo de la socialización </t>
  </si>
  <si>
    <t>Se realizó socialización a 84 partcipantes de la linea 195 el pasado 19 y 20 de abril en las instalaciones del Edificio Carvajal Calle 26 con AV Cali.</t>
  </si>
  <si>
    <t xml:space="preserve">Se realizó la evaluación pertinente frente a la socialización realizada a la Linea 195, incorporando las sigientes preguntas:
1. ¿La presentación realizada fue de dominio por parte del capacitador?  SI        NO
2. ¿Se aclararon dudas referentes a los trámites de la UAECOB, durante la capacitación? SI        NO
3. ¿La socialización se dio inicio a la hora establecida por parte del capacitador? SI        NO
4. ¿En términos generales como califica la presentación realizada por el capacitador?
Excelente Bueno  Regular Deficiente.
En este orden la evaluación fue exitosa en el sentido de que la calificación en cuanto a lo preguntado optubo el 100% de satisfacción frente a los participantes.
</t>
  </si>
  <si>
    <t>Se desarrolló una 1 presentación para dos 2 talleres con el material respectivo para las clases en lenguaje de señas en el formato establecido por la entidad</t>
  </si>
  <si>
    <t xml:space="preserve">1. Se realizó presentación de los talleres de lengua de señas con fecha 15 de mayo 2018, con la participación de la Secretaría Distrital de Integración Social con jornada de 8:00am a 4:30pm, como soporte se cuenta con acta de reunión del trabajo desarrollado
2. Se realizó presentación de los talleres de lengua de señas con fecha 21 de junio 2018, con la participación de la Secretaría Distrital de Integración Social con jornada de 8:00am a 4:30pm, como soporte se cuenta con acta de reunión del trabajo desarrollado
Por otra parte es importante aclarar que por tiempos de respuesta de las  agendas de la Secretaría de Integración Social los 2 talleres se realizaron en el II trimestre de 2018, por tanto se cumple con el producto establecido en los rangos de las fechas estimadas 15 de mayo de 2018 y 21 de junio 2018, en el 100% total de la meta para el 2018.
 </t>
  </si>
  <si>
    <t>De acuerdo con los talleres de lengua de señas realizado el pasado 15 de mayo de 2018 y 21 de junio 2018 se cuenta con el listado de asistencia de la siguiente manera:
Primera jornada: 22 servidores participantes, tanto del área de servicio al ciudadano, así como de otras áreas de la UAECOB
Segunda jornada: 23 servidores participantes, tanto del área de servicio al ciudadano, personal uniformado, así como de otras áreas de la UAECOB</t>
  </si>
  <si>
    <t xml:space="preserve">Se realizó una capacitación de inventarios en el Nuevo Marco Normativo Contable en la implementación de las NIIF el 05/06/2018 </t>
  </si>
  <si>
    <t>Cto N°162/2018</t>
  </si>
  <si>
    <t>Se realiza el curso " Formación de Auditores Internos en HSEQ" con la Empresa Ingenio y Consultoría SAS. Contrato 162 de 2018 en donde participó el personal uniformado, personal de planta y contratistas.</t>
  </si>
  <si>
    <t>Se contrató con la Empresa  Ingenio y consultoría SAS. Contrato 162 de 2018  para dictar el módulo Actualización para la articulación  de las Políticas del Nuevo Modelo MIPG con las principales políticas  del Sistema de Gestión, de acuerdo con el cronograma, esta capacitación se dictará los días 11 y 12 de Julio de 2018 en donde participará el personal uniformado, personal de planta y contratistas. El material a presentar fué evaluado y aprobado por el equipo del Sistema Integrado de Gestión en coordinación con Ingenio y Consultoría S.A.S.</t>
  </si>
  <si>
    <t>Se requiere cambio  de  actividades,  toda  vez que  de acuerdo  a las  gestiones  realizadas por  la  SGC,  el  predio  para escuela de formación bomberil y una estación de bomberos será  entregado  por  el  Departamento  Administrativo de la  Defensoria  del  Espacio Público,   con forme  oficio  radicado  del 19 de junio 2018 de la  Secretaria Distrital  de Planeación ,  en  el  cual  manifiesta que los  predios  solictados  para el  Centro  Academico   en  Plan  parcial  TRes Quebradas quedo aprobado  mediante Decreto  Distrital  438 de 2009,  por medio  del  cual  se adopta el  Plan  Parcial "TRes Quebradas",  Ubicado  en la  Operación Estrategica Nuevo  Usme - Eje de Integración  Llanos"con  area de  25,612 m2</t>
  </si>
  <si>
    <t>Se requiere cambio  de  actividades toda vez que el Contrato No.  572 de 2016,  cuyo  objeto  determinó: “ELABORAR LOS ESTUDIOS,  DISEÑOS Y  DEMÁS TRÁMITES PARA OBTENCIÓN DE LA  LICENCIA  DE  CONSTRUCCIÓN DE LA ESTACIÓN  DE BOMBEROS DE BELLAVISTA Y  COMPLEMENTACIÓN  Y  AJUSTE PARA LA  OBTENCION DE  LA  LICENCIA DE CONSTRUCCIÓN ESTACION BOMBEROS MARICHUELA”, sin embargo una vez realizada la revisión y análisis por parte del contratista consultor en ejecución del mencionado contrato de los diseños existentes para la Estación de Bomberos de Marichuela, expide documento de fecha 23 de febrero de 2018, mediante el cual conceptúa, en conclusión, que los estudios y diseños disponibles en la entidad se encuentran desactualizados respecto a la normatividad actual de medios de evacuación, estructural, hidrosanitaria y eléctrica, lo que implica la necesidad de desarrollar los estudios y diseños en su totalidad, incluso desde el diseño arquitectónico. Documento que fue radicado y avalado por la interventoría de este contrato, mediante radicado No. 2018ER1343 de fecha 23 de febrero de 2018. Razón por la cual, no continuo con la ejecución respecto del objeto de la Estación de Bomberos de Marichuela, toda vez, que tal como lo manifiesta el consultor con aval de la interventoría es necesario desarrollar los estudios y diseño en su totalidad, incluso desde el diseño arquitectónico, lo cual implica actividades diferentes a las contratadas mediante el Contrato No. 572 de 2016 (Complementación y ajuste).
Los  Estudios previos  para contratar los  estudios  y  diseños  y  demas tramites para la  ampliacion  y  reforzamiento  estructural  fueron  radicado  a  juridica mediante memorando  radicado  No. 2018IE7717,  del  23-05-2018</t>
  </si>
  <si>
    <t>Solicitud radicada por  la SGC según  radicado  2018EE5410,  del  20/04/2018,  a la  Secretaria Distrital  de  Planeacion  "Solicitud predio  para cumplimiento meta Plan  desarrollo 2016-2020 " Bogota Mejor para todos"</t>
  </si>
  <si>
    <t xml:space="preserve">Mediante correo electronico  del  22/05/2018, el Subdirector  Operativo de la  UAECOB,  remite  informe  de las  visitas realizadas a los  posbles predios reportados  por  DADEP.
Adicionalmente  la  Secretaria  Distrital  de Planeacion  mediante  comunicado  del  18 de junio  de  2018 ,  respnde sobre la  solicitud de adjudicacion  de lotes para cumplir metas plan de Desarrollo  con  la  vaibilidad  de  Uso  de  suelo para cada uno  de  los  predios  ofrecidos  por el  DADEP.    - Queda pendiente la gestion  ante el  Dadep  del recibo de cada uno  de  los  predios </t>
  </si>
  <si>
    <t>Informe  elaborado  por  el  Ing. Daniel  Vera Ruiz ,  Coordinador  del  Area de  Infraestructura,  según  radicado  2018ER5101. 25-06-2018</t>
  </si>
  <si>
    <t xml:space="preserve">Proceso  de  eleaboracion  estudios  previos,  ya  se  cuenta  con  el  presupuesto  oficial entregado  por  la  consultoria  y  aprobado  por la  interventoria,  falta la  expedicion  de la  Licencia  de  construcción por parte de la  Curaduria  Urbana,  el  25-06-2018 ewl  consultor pago  las  expensas generadas para este tramite. Una  vez este debidamente ejecutoriada la  licencia  se radicaran  a la Oficina  Asesora Juridica los  Estudios  previos  ,  para inicior  el  proceso  de  contratacion  </t>
  </si>
  <si>
    <t>Estudios  previos  elaborados,  cuenta con  la  viabilidad de  Inversion  No.  OAP-2018-318 y  Certificado  de  Disponibilidad Presupuestal No.  452 de 2018,  del  06-06-2018. Estamos  a la  Espera de la  mesa de trabajo  con  la  Oficina  Asesora Juridica .</t>
  </si>
  <si>
    <t>Se realizó el ejercicio de aseguramiento de aguas en edificios de gran altura el 13 de junio de 2018, en el edificio TORRE KRYSTAL de la localidad de Usaquén.  En el ejercicio participaron mínimo 6 uniformados de las cinco Compañías.  Está pendiente la entrega del informe final a la Subdirección Operativa.</t>
  </si>
  <si>
    <t>Herramienta "lista de verificación 2018"</t>
  </si>
  <si>
    <t>Se evidencia acta del 14 de febrero de 2018 en el cual se definen responsables y funciones;  acta del 20 marzo de 2018 en el cual se describen las necesidades y objetivos para el desarrollo  de la simulación y el simulacro;  acta del 17 de abril de 2018 en el cual se describe la gestión de escenarios para el simulacro y por último correo enviado  el 23 de abril de 2018 a Comandantes y Subcomandantes para definir los funcionario por Compañia que van a participar en el simulacro, actividad que está por definir actualmente.</t>
  </si>
  <si>
    <t>Se evidencia acta del 15 de marzo de 2018 en el cual se observa la planeación del ejercicio;  Acta del 01 de abril de 2018 en cual se inicia el guión para el ejercicio y revisión del procedimiento; Acta del 20 de abril de 2018 en el cual se realizó la proyección del guión y simulación del ejercicio con esquema del equipamento del vehículo híbrido.  El 25 de junio de 2018 , se envío mediante correo electrónico al Subcomandante Galindo, el guíon de siete páginas,para revisión y aprobación por último se observa acta del 17 de junio de 2018 en el cual quedó pendiente que se definan las fechas y lugar para la realización del simulacro.</t>
  </si>
  <si>
    <t>Se realizó documento con pautas para realizar el simulacro de rescate en media montaña en el cual se evidencia: justificación, objetivos, estrategia, alcance, capacidad operativa, participantes, convocatoria, preparaci{on del ejercicio, ventajas-desventajas, plan de contingencia, requerimientos, cronograma y guión.</t>
  </si>
  <si>
    <t>Documento radicado No.2018ER4319 del 29 de mayo de 2018.</t>
  </si>
  <si>
    <t>Se realizó el PER en la Alcaldía Local de Teusaquillo con la participación de dos funcionarios por estación, actividad que fue realizada del 17 de mayo de 2018. Falta la entrega del informe a la Subdirección Operativa.</t>
  </si>
  <si>
    <t>Esta actividad se culminó durante el primer trimestre de 2018.</t>
  </si>
  <si>
    <t xml:space="preserve">Listado de atención de solicitudes expedido del SIM </t>
  </si>
  <si>
    <t>Google Drive</t>
  </si>
  <si>
    <t>En el II Trimestre del año se cumplo el objetivo de realizar las tres edicines siguiente de la Revista Bomberos Hoy.</t>
  </si>
  <si>
    <r>
      <rPr>
        <b/>
        <sz val="12"/>
        <color theme="1"/>
        <rFont val="Calibri"/>
        <family val="2"/>
        <scheme val="minor"/>
      </rPr>
      <t xml:space="preserve">Bomberos Hoy: Edición 4. </t>
    </r>
    <r>
      <rPr>
        <sz val="12"/>
        <color theme="1"/>
        <rFont val="Calibri"/>
        <family val="2"/>
        <scheme val="minor"/>
      </rPr>
      <t xml:space="preserve">https://mail.google.com/mail/u/0/#search/revista+Bomberos+hoy/16335a7450ca093d?compose=164700ed090cdb9c    </t>
    </r>
    <r>
      <rPr>
        <b/>
        <sz val="12"/>
        <color theme="1"/>
        <rFont val="Calibri"/>
        <family val="2"/>
        <scheme val="minor"/>
      </rPr>
      <t>Bomberos Hoy: Edición 5.</t>
    </r>
    <r>
      <rPr>
        <sz val="12"/>
        <color theme="1"/>
        <rFont val="Calibri"/>
        <family val="2"/>
        <scheme val="minor"/>
      </rPr>
      <t xml:space="preserve">   https://mail.google.com/mail/u/0/#search/revista+Bomberos+hoy/163dbf168e9a3f3c?compose=164700ed090cdb9c </t>
    </r>
    <r>
      <rPr>
        <b/>
        <sz val="12"/>
        <color theme="1"/>
        <rFont val="Calibri"/>
        <family val="2"/>
        <scheme val="minor"/>
      </rPr>
      <t xml:space="preserve">Bomberos Hoy: Edición 6.  </t>
    </r>
    <r>
      <rPr>
        <sz val="12"/>
        <color theme="1"/>
        <rFont val="Calibri"/>
        <family val="2"/>
        <scheme val="minor"/>
      </rPr>
      <t xml:space="preserve"> https://mail.google.com/mail/u/0/#search/revista+Bomberos+hoy/1646737abe78940a?compose=164700ed090cdb9c</t>
    </r>
  </si>
  <si>
    <t>Se dio cumplimiento a los 13 Informativos audiovisuales planteados durante el II trimestre del año en curso.</t>
  </si>
  <si>
    <r>
      <rPr>
        <b/>
        <sz val="12"/>
        <color theme="1"/>
        <rFont val="Calibri"/>
        <family val="2"/>
        <scheme val="minor"/>
      </rPr>
      <t>29 DE JUNIO DE 2018:</t>
    </r>
    <r>
      <rPr>
        <sz val="12"/>
        <color theme="1"/>
        <rFont val="Calibri"/>
        <family val="2"/>
        <scheme val="minor"/>
      </rPr>
      <t xml:space="preserve"> https://www.youtube.com/watch?v=gx-3QjqP7-o&amp;t=4s                                      </t>
    </r>
    <r>
      <rPr>
        <b/>
        <sz val="12"/>
        <color theme="1"/>
        <rFont val="Calibri"/>
        <family val="2"/>
        <scheme val="minor"/>
      </rPr>
      <t xml:space="preserve">22 DE JUNIO DE 2018: </t>
    </r>
    <r>
      <rPr>
        <sz val="12"/>
        <color theme="1"/>
        <rFont val="Calibri"/>
        <family val="2"/>
        <scheme val="minor"/>
      </rPr>
      <t xml:space="preserve">https://www.youtube.com/watch?v=XsoHOG_Oa7o&amp;t=525s                               </t>
    </r>
    <r>
      <rPr>
        <b/>
        <sz val="12"/>
        <color theme="1"/>
        <rFont val="Calibri"/>
        <family val="2"/>
        <scheme val="minor"/>
      </rPr>
      <t xml:space="preserve">15 DE JUNIO DE 2018: </t>
    </r>
    <r>
      <rPr>
        <sz val="12"/>
        <color theme="1"/>
        <rFont val="Calibri"/>
        <family val="2"/>
        <scheme val="minor"/>
      </rPr>
      <t xml:space="preserve">https://www.youtube.com/watch?v=vrUL-jolpWE                                                 </t>
    </r>
    <r>
      <rPr>
        <b/>
        <sz val="12"/>
        <color theme="1"/>
        <rFont val="Calibri"/>
        <family val="2"/>
        <scheme val="minor"/>
      </rPr>
      <t xml:space="preserve">8 DE JUNIO DE 2018: </t>
    </r>
    <r>
      <rPr>
        <sz val="12"/>
        <color theme="1"/>
        <rFont val="Calibri"/>
        <family val="2"/>
        <scheme val="minor"/>
      </rPr>
      <t xml:space="preserve">2018https://www.youtube.com/watch?v=oeP_mFapNT4&amp;t=1s                             </t>
    </r>
    <r>
      <rPr>
        <b/>
        <sz val="12"/>
        <color theme="1"/>
        <rFont val="Calibri"/>
        <family val="2"/>
        <scheme val="minor"/>
      </rPr>
      <t>1 DE JUNIO DE 2018:</t>
    </r>
    <r>
      <rPr>
        <sz val="12"/>
        <color theme="1"/>
        <rFont val="Calibri"/>
        <family val="2"/>
        <scheme val="minor"/>
      </rPr>
      <t xml:space="preserve">    https://www.youtube.com/watch?v=idi4BcBHUAw&amp;t=269s                                 </t>
    </r>
    <r>
      <rPr>
        <b/>
        <sz val="12"/>
        <color theme="1"/>
        <rFont val="Calibri"/>
        <family val="2"/>
        <scheme val="minor"/>
      </rPr>
      <t xml:space="preserve">25 DE MAYO DE 2018:   </t>
    </r>
    <r>
      <rPr>
        <sz val="12"/>
        <color theme="1"/>
        <rFont val="Calibri"/>
        <family val="2"/>
        <scheme val="minor"/>
      </rPr>
      <t xml:space="preserve">https://www.youtube.com/watch?v=OUCcvS2A3QI&amp;t=1s                                   </t>
    </r>
    <r>
      <rPr>
        <b/>
        <sz val="12"/>
        <color theme="1"/>
        <rFont val="Calibri"/>
        <family val="2"/>
        <scheme val="minor"/>
      </rPr>
      <t>18 DE MAYO DE 2018:</t>
    </r>
    <r>
      <rPr>
        <sz val="12"/>
        <color theme="1"/>
        <rFont val="Calibri"/>
        <family val="2"/>
        <scheme val="minor"/>
      </rPr>
      <t xml:space="preserve">  https://www.youtube.com/watch?v=FBS_qcCRwQs                                            </t>
    </r>
    <r>
      <rPr>
        <b/>
        <sz val="12"/>
        <color theme="1"/>
        <rFont val="Calibri"/>
        <family val="2"/>
        <scheme val="minor"/>
      </rPr>
      <t>11  DE MAYO DE 2018:</t>
    </r>
    <r>
      <rPr>
        <sz val="12"/>
        <color theme="1"/>
        <rFont val="Calibri"/>
        <family val="2"/>
        <scheme val="minor"/>
      </rPr>
      <t xml:space="preserve">    https://www.youtube.com/watch?v=SCn4tjLEY4w&amp;t=22s                                     </t>
    </r>
    <r>
      <rPr>
        <b/>
        <sz val="12"/>
        <color theme="1"/>
        <rFont val="Calibri"/>
        <family val="2"/>
        <scheme val="minor"/>
      </rPr>
      <t xml:space="preserve">4 DE MAYO DE 2018: </t>
    </r>
    <r>
      <rPr>
        <sz val="12"/>
        <color theme="1"/>
        <rFont val="Calibri"/>
        <family val="2"/>
        <scheme val="minor"/>
      </rPr>
      <t xml:space="preserve"> https://www.youtube.com/watch?v=9pgTGhOajSQ                                             </t>
    </r>
    <r>
      <rPr>
        <b/>
        <sz val="12"/>
        <color theme="1"/>
        <rFont val="Calibri"/>
        <family val="2"/>
        <scheme val="minor"/>
      </rPr>
      <t xml:space="preserve">27 ABRIL DE 2018: </t>
    </r>
    <r>
      <rPr>
        <sz val="12"/>
        <color theme="1"/>
        <rFont val="Calibri"/>
        <family val="2"/>
        <scheme val="minor"/>
      </rPr>
      <t xml:space="preserve">  https://www.youtube.com/watch?v=7Vw5RUnS0_M                                          </t>
    </r>
    <r>
      <rPr>
        <b/>
        <sz val="12"/>
        <color theme="1"/>
        <rFont val="Calibri"/>
        <family val="2"/>
        <scheme val="minor"/>
      </rPr>
      <t xml:space="preserve">20 ABRIL DE 2018:   </t>
    </r>
    <r>
      <rPr>
        <sz val="12"/>
        <color theme="1"/>
        <rFont val="Calibri"/>
        <family val="2"/>
        <scheme val="minor"/>
      </rPr>
      <t xml:space="preserve">https://www.youtube.com/watch?v=h8UUEVnXVt0&amp;t=7s                                  </t>
    </r>
    <r>
      <rPr>
        <b/>
        <sz val="12"/>
        <color theme="1"/>
        <rFont val="Calibri"/>
        <family val="2"/>
        <scheme val="minor"/>
      </rPr>
      <t xml:space="preserve">13 ABRIL DE 2018: </t>
    </r>
    <r>
      <rPr>
        <sz val="12"/>
        <color theme="1"/>
        <rFont val="Calibri"/>
        <family val="2"/>
        <scheme val="minor"/>
      </rPr>
      <t xml:space="preserve"> https://www.youtube.com/watch?v=D20VGT92dYQ&amp;t=60s                                 </t>
    </r>
    <r>
      <rPr>
        <b/>
        <sz val="12"/>
        <color theme="1"/>
        <rFont val="Calibri"/>
        <family val="2"/>
        <scheme val="minor"/>
      </rPr>
      <t>6 ABRIL DE 2018:</t>
    </r>
    <r>
      <rPr>
        <sz val="12"/>
        <color theme="1"/>
        <rFont val="Calibri"/>
        <family val="2"/>
        <scheme val="minor"/>
      </rPr>
      <t xml:space="preserve">    https://www.youtube.com/watch?v=0vJrTMreOFc&amp;t=237s</t>
    </r>
  </si>
  <si>
    <t>Fue cumplido la meta planteada para el II trimestre.</t>
  </si>
  <si>
    <r>
      <rPr>
        <b/>
        <sz val="12"/>
        <color theme="1"/>
        <rFont val="Calibri"/>
        <family val="2"/>
        <scheme val="minor"/>
      </rPr>
      <t>Capacitando a niños:</t>
    </r>
    <r>
      <rPr>
        <sz val="12"/>
        <color theme="1"/>
        <rFont val="Calibri"/>
        <family val="2"/>
        <scheme val="minor"/>
      </rPr>
      <t xml:space="preserve">
https://www.facebook.com/BomberosOficialesdeBogota/videos/1888366311175036/                                                    </t>
    </r>
    <r>
      <rPr>
        <b/>
        <sz val="12"/>
        <color theme="1"/>
        <rFont val="Calibri"/>
        <family val="2"/>
        <scheme val="minor"/>
      </rPr>
      <t>1er Equipo USAR Pesado en el país integrado por Bomberos Oficiales</t>
    </r>
    <r>
      <rPr>
        <sz val="12"/>
        <color theme="1"/>
        <rFont val="Calibri"/>
        <family val="2"/>
        <scheme val="minor"/>
      </rPr>
      <t xml:space="preserve"> Bogotáhttps://twitter.com/Pedromanosalvar/status/1009784699072507904     </t>
    </r>
    <r>
      <rPr>
        <b/>
        <sz val="12"/>
        <color theme="1"/>
        <rFont val="Calibri"/>
        <family val="2"/>
        <scheme val="minor"/>
      </rPr>
      <t xml:space="preserve">Proteger el ambiente, es tarea de todos </t>
    </r>
    <r>
      <rPr>
        <sz val="12"/>
        <color theme="1"/>
        <rFont val="Calibri"/>
        <family val="2"/>
        <scheme val="minor"/>
      </rPr>
      <t xml:space="preserve">https://twitter.com/BomberosBogota/status/1007580597978566656                                          </t>
    </r>
    <r>
      <rPr>
        <b/>
        <sz val="12"/>
        <color theme="1"/>
        <rFont val="Calibri"/>
        <family val="2"/>
        <scheme val="minor"/>
      </rPr>
      <t xml:space="preserve">Siembra de Arboles con la comunidad: </t>
    </r>
    <r>
      <rPr>
        <sz val="12"/>
        <color theme="1"/>
        <rFont val="Calibri"/>
        <family val="2"/>
        <scheme val="minor"/>
      </rPr>
      <t xml:space="preserve">https://twitter.com/BomberosBogota/status/997432371396915200
</t>
    </r>
    <r>
      <rPr>
        <b/>
        <sz val="12"/>
        <color theme="1"/>
        <rFont val="Calibri"/>
        <family val="2"/>
        <scheme val="minor"/>
      </rPr>
      <t xml:space="preserve">¿Usted no sabe quien soy yo? </t>
    </r>
    <r>
      <rPr>
        <sz val="12"/>
        <color theme="1"/>
        <rFont val="Calibri"/>
        <family val="2"/>
        <scheme val="minor"/>
      </rPr>
      <t xml:space="preserve">https://twitter.com/Pedromanosalvar/status/1003666989380927489                 </t>
    </r>
    <r>
      <rPr>
        <b/>
        <sz val="12"/>
        <color theme="1"/>
        <rFont val="Calibri"/>
        <family val="2"/>
        <scheme val="minor"/>
      </rPr>
      <t xml:space="preserve">La vida de Daky, quien salva vidas </t>
    </r>
    <r>
      <rPr>
        <sz val="12"/>
        <color theme="1"/>
        <rFont val="Calibri"/>
        <family val="2"/>
        <scheme val="minor"/>
      </rPr>
      <t>https://twitter.com/BomberosBogota/status/1001875701874790402</t>
    </r>
  </si>
  <si>
    <t>Satisfactoriamente se realizarón las 6 acciones Bomberiles durante el II trimestre.</t>
  </si>
  <si>
    <r>
      <rPr>
        <b/>
        <sz val="12"/>
        <color theme="1"/>
        <rFont val="Calibri"/>
        <family val="2"/>
        <scheme val="minor"/>
      </rPr>
      <t xml:space="preserve">Plan  Operativo Restrepo: </t>
    </r>
    <r>
      <rPr>
        <sz val="12"/>
        <color theme="1"/>
        <rFont val="Calibri"/>
        <family val="2"/>
        <scheme val="minor"/>
      </rPr>
      <t xml:space="preserve">
https://www.facebook.com/BomberosOficialesdeBogota/videos/1985125661499100/                                                      </t>
    </r>
    <r>
      <rPr>
        <b/>
        <sz val="12"/>
        <color theme="1"/>
        <rFont val="Calibri"/>
        <family val="2"/>
        <scheme val="minor"/>
      </rPr>
      <t>El llamado de la comunidad es primordial</t>
    </r>
    <r>
      <rPr>
        <sz val="12"/>
        <color theme="1"/>
        <rFont val="Calibri"/>
        <family val="2"/>
        <scheme val="minor"/>
      </rPr>
      <t xml:space="preserve"> https://twitter.com/BomberosBogota/status/1004501112626597889       </t>
    </r>
    <r>
      <rPr>
        <b/>
        <sz val="12"/>
        <color theme="1"/>
        <rFont val="Calibri"/>
        <family val="2"/>
        <scheme val="minor"/>
      </rPr>
      <t xml:space="preserve">Rescate de un Gatico, llamado Gomita: </t>
    </r>
    <r>
      <rPr>
        <sz val="12"/>
        <color theme="1"/>
        <rFont val="Calibri"/>
        <family val="2"/>
        <scheme val="minor"/>
      </rPr>
      <t xml:space="preserve">https://twitter.com/BomberosBogota/status/1002881460892823552       </t>
    </r>
    <r>
      <rPr>
        <b/>
        <sz val="12"/>
        <color theme="1"/>
        <rFont val="Calibri"/>
        <family val="2"/>
        <scheme val="minor"/>
      </rPr>
      <t xml:space="preserve">Rescate de 4 personas atrapadas en el asensor: </t>
    </r>
    <r>
      <rPr>
        <sz val="12"/>
        <color theme="1"/>
        <rFont val="Calibri"/>
        <family val="2"/>
        <scheme val="minor"/>
      </rPr>
      <t xml:space="preserve">https://twitter.com/BomberosBogota/status/1000161708088922112              </t>
    </r>
    <r>
      <rPr>
        <b/>
        <sz val="12"/>
        <color theme="1"/>
        <rFont val="Calibri"/>
        <family val="2"/>
        <scheme val="minor"/>
      </rPr>
      <t xml:space="preserve">Entrenamineto PER </t>
    </r>
    <r>
      <rPr>
        <sz val="12"/>
        <color theme="1"/>
        <rFont val="Calibri"/>
        <family val="2"/>
        <scheme val="minor"/>
      </rPr>
      <t xml:space="preserve"> https://twitter.com/BomberosBogota/status/999968797464449025             </t>
    </r>
    <r>
      <rPr>
        <b/>
        <sz val="12"/>
        <color theme="1"/>
        <rFont val="Calibri"/>
        <family val="2"/>
        <scheme val="minor"/>
      </rPr>
      <t xml:space="preserve">Recolección de Abejas: </t>
    </r>
    <r>
      <rPr>
        <sz val="12"/>
        <color theme="1"/>
        <rFont val="Calibri"/>
        <family val="2"/>
        <scheme val="minor"/>
      </rPr>
      <t xml:space="preserve">https://twitter.com/Pedromanosalvar/status/998200370068369411                </t>
    </r>
    <r>
      <rPr>
        <b/>
        <sz val="12"/>
        <color theme="1"/>
        <rFont val="Calibri"/>
        <family val="2"/>
        <scheme val="minor"/>
      </rPr>
      <t xml:space="preserve">Rescate de un Canino, estación Chapinero: </t>
    </r>
    <r>
      <rPr>
        <sz val="12"/>
        <color theme="1"/>
        <rFont val="Calibri"/>
        <family val="2"/>
        <scheme val="minor"/>
      </rPr>
      <t xml:space="preserve">https://twitter.com/BomberosBogota/status/997164313172422662
</t>
    </r>
  </si>
  <si>
    <t>La meta propuesta de 11 fotos de la semana se cumplieron en su totalidad.    Nota: las evidencias de esta no aparecen en este documento, debido aque el sistema generó un error, pero se encuentran en el archivo de la oficina en caso de ser requeridas.</t>
  </si>
  <si>
    <r>
      <rPr>
        <b/>
        <sz val="12"/>
        <color theme="1"/>
        <rFont val="Calibri"/>
        <family val="2"/>
        <scheme val="minor"/>
      </rPr>
      <t>Viernes 22 de Junio:</t>
    </r>
    <r>
      <rPr>
        <sz val="12"/>
        <color theme="1"/>
        <rFont val="Calibri"/>
        <family val="2"/>
        <scheme val="minor"/>
      </rPr>
      <t xml:space="preserve">  https://twitter.com/BomberosBogota/status/1010300717964414976           </t>
    </r>
    <r>
      <rPr>
        <b/>
        <sz val="12"/>
        <color theme="1"/>
        <rFont val="Calibri"/>
        <family val="2"/>
        <scheme val="minor"/>
      </rPr>
      <t>Viernes 15 de junio:</t>
    </r>
    <r>
      <rPr>
        <sz val="12"/>
        <color theme="1"/>
        <rFont val="Calibri"/>
        <family val="2"/>
        <scheme val="minor"/>
      </rPr>
      <t xml:space="preserve"> https://twitter.com/BomberosBogota/status/1007768628442419201      Viernes </t>
    </r>
    <r>
      <rPr>
        <b/>
        <sz val="12"/>
        <color theme="1"/>
        <rFont val="Calibri"/>
        <family val="2"/>
        <scheme val="minor"/>
      </rPr>
      <t xml:space="preserve">8 de junio: </t>
    </r>
    <r>
      <rPr>
        <sz val="12"/>
        <color theme="1"/>
        <rFont val="Calibri"/>
        <family val="2"/>
        <scheme val="minor"/>
      </rPr>
      <t xml:space="preserve">https://twitter.com/BomberosBogota/status/1005229232027590656                 </t>
    </r>
    <r>
      <rPr>
        <b/>
        <sz val="12"/>
        <color theme="1"/>
        <rFont val="Calibri"/>
        <family val="2"/>
        <scheme val="minor"/>
      </rPr>
      <t xml:space="preserve">1 de junio:    </t>
    </r>
    <r>
      <rPr>
        <sz val="12"/>
        <color theme="1"/>
        <rFont val="Calibri"/>
        <family val="2"/>
        <scheme val="minor"/>
      </rPr>
      <t xml:space="preserve">https://twitter.com/BomberosBogota/status/1002686458220744704        </t>
    </r>
    <r>
      <rPr>
        <b/>
        <sz val="12"/>
        <color theme="1"/>
        <rFont val="Calibri"/>
        <family val="2"/>
        <scheme val="minor"/>
      </rPr>
      <t xml:space="preserve">Viernes 25 de mayo: </t>
    </r>
    <r>
      <rPr>
        <sz val="12"/>
        <color theme="1"/>
        <rFont val="Calibri"/>
        <family val="2"/>
        <scheme val="minor"/>
      </rPr>
      <t xml:space="preserve">https://twitter.com/BomberosBogota/status/1000149836400873472       </t>
    </r>
    <r>
      <rPr>
        <b/>
        <sz val="12"/>
        <color theme="1"/>
        <rFont val="Calibri"/>
        <family val="2"/>
        <scheme val="minor"/>
      </rPr>
      <t xml:space="preserve">Viernes 18 de mayo: </t>
    </r>
    <r>
      <rPr>
        <sz val="12"/>
        <color theme="1"/>
        <rFont val="Calibri"/>
        <family val="2"/>
        <scheme val="minor"/>
      </rPr>
      <t xml:space="preserve">https://twitter.com/BomberosBogota/status/997613349427908616              </t>
    </r>
    <r>
      <rPr>
        <b/>
        <sz val="12"/>
        <color theme="1"/>
        <rFont val="Calibri"/>
        <family val="2"/>
        <scheme val="minor"/>
      </rPr>
      <t/>
    </r>
  </si>
  <si>
    <t>Se desarrollaron dos sistemas del Liquidador de Revisiones Técnicas:
Sistema Administrador Liquidador Misional  (SALM) y Sistema Liquidador Misional (SLM).
EL Sistema (SALM) se encarga de dar definir los usuarios para que puedan tener acceso al sistema (SLM).
El sistema (SLM) se encarga de facilitar a las empresas generar el recibo de liquidación de revisiones técnicas. Este sistema está desarrollado al 100%.
No se ha podido llevar a producción por:  
1. la elaboración del convenio con Registro y Gestión de la Información de la Secretaría de Hacienda, reuniones que se detuvieron por el período de ley de garantía. Convenio que ya está en su etapa final.
2. En espera de la resolución firmada por la entidad correspondiente a la formula que emplea el sistema (SLM) para el cálculo del recibo de liquidación y sus casos especiales.</t>
  </si>
  <si>
    <t>Desarrollo en puesto de trabajo de las aplicaciones (SALM) y (SLM), Manual del Código fuente, Actas de Mesas de Trabajo sobre el convenio, y pruebas realizadas en ambiente de desarrollo.</t>
  </si>
  <si>
    <t>Para poner en marcha los sistemas del Liquidador, se requieren realizar las pruebas con los datos reales que se rereciben por el convenio con Registro y Gestión de la Información - SHD. Una vez realizadas las pruebas en base de datos de pruebas, se procede a definir las tablas que se involucran por los dos sistemas en la base de datos de producción a cargo del Administrador de las Bases de Datos de la Entidad.
Posteriormente, se procede a hacer las instalaciones de los sistemas (SALM) y (SLM) en los servidores de producción.
Es necesario realizar las pruebas en producción con la base de datos de pruebas para la verificación de los cálculos de la formulación.</t>
  </si>
  <si>
    <t>Se desarrollaron dos sistemas del Liquidador de Revisiones Técnicas:
Sistema Administrador Liquidador Misional  (SALM) y Sistema Liquidador Misional (SLM).
EL Sitema (SALM) se encarga de dar definir los usuarios para que puedan tener acceso al sistema (SLM).
El sistema (SLM) se encarga de facilitar a las empresas generar el recibo de liquidación de revisiones técnicas. Este sistema está desarrollado al 100%.
No se ha podido llevar a producción por:  1. la elaboración del convenio con Registro y Gestión de la Información de la Secretaría de Hacienda, reuniones que se detuvieron por el período de ley de garantía. Convenio que ya está en su etapa final.
2. En espera de la resolución firmada por la entidad correspondiente a la formula que emplea el sistema (SLM) para el cálculo del recibo de liquidación y sus casos especiales.
Para poner en marcha los sistemas del Liquidador, se requieren realizar las pruebas con los datos reales que se rereciben por el convenio con Registro y Gestión de la Información - SHD. Una vez realizadas las pruebas en base de datos de pruebas, se procede a definir las tablas que se involucran por los dos sistemas en la base de datos de producción a cargo del Administrador de las Bases de Datos de la Entidad.
Posteriormente, se procede a hacer las instalaciones de los sistemas (SALM) y (SLM) en los servidores de producción.
Es necesario realizar las pruebas en producción con la base de datos de pruebas para la verificación de los cálculos de la formulación.</t>
  </si>
  <si>
    <t>Instalación del Oracle Application Express 18.1 en una base de datos Oracle de pruebas. Visualización del primer prototipo del aplicativo, para ingreso de datos y reporte de datos. Pendiente de actualización a versión Oracle 11.2.0.4 de la base de datos del Misional para instalar el Apex 18.1. Generación preliminar del PDF del FURD, con los datos básicos.</t>
  </si>
  <si>
    <t>Log de instalación y DB</t>
  </si>
  <si>
    <t>la herramienta  CMS Moodle ya se encuentra instalada en un servidor de la UAECOB pero debido a que Gestion del Riesgo no ha entregado la totalidad de los insumos del curso virtual, en este sentido, no se ha podido realizar las pruebas finales y puesta en produccion.</t>
  </si>
  <si>
    <t>Actas de reunión, Correos Electronicos, Documentación de Instalación, curso virtual implementado en el LMS Moodle.</t>
  </si>
  <si>
    <t>Es conveniente e importante que desde el área de Gestión del Riesgo asistan a las mesas de trabajo convocadas para la retroalimentación del proyecto y que se realice la entrega en la totalidad de los insumos para incorporarlos  al curso virtual.</t>
  </si>
  <si>
    <t>La herramienta CMS Moodle ya se encuentra instalada y configurada al igual la base de datos en un servidor de la UAECOB, pero  el área de Gestión del Riesgo no ha entregado la totalidad de los insumos del curso virtual, en este sentido, no se ha podido culminar y realizar las pruebas finales y puesta en producción de la herramienta.</t>
  </si>
  <si>
    <t>La Meta  del segundo semestre  se cumplio de acuerdo con la  reprogramacion,  asi  las  cosas, para el segundo semestre se amplio la meta  para  el 30 de Mayo de 2018;  sin embargo  por  dificultades tecnicas y logisticas  con ORACLE en el proceso  de estandarizacion de la propuesta, este  tiempo no se cumplio; por tal motivo se propone  ampliar los tiempos  de entrega  final  de los estudsio  previos  para  el dia 30 de Septiembre de 2018</t>
  </si>
  <si>
    <t>Correo electronico solicitando la ampliacion de la meta</t>
  </si>
  <si>
    <t>Para el segundo semestre se amplio la meta  para  el 30 de Mayo de 2018;  sin embargo  por  dificultades tecnicas y logisticas  con ORACLE en el proceso  de estandarizacion de la propuesta, este  tiempo no se cumplio; por tal motivo se propone  ampliar los tiempos  de entrega  final  de los estudsio  previos  para  el dia 30 de Septiembre de 2018</t>
  </si>
  <si>
    <t>Se revisaron y analizaron  nuevamente  las siguientes actividades:
1.  Se realizo el documento con el detalle de las maquinas virtuales actuales
2.  Se realizo el borrado de las maquinas virtuales no operativas
3.  Se dimensiono el proyecto con los partnert de Oracle
4.  Se  planteo el alcance final del proyecto
5. Se  esta  trabajando el borrador de los estudios previos</t>
  </si>
  <si>
    <t xml:space="preserve">Se ha realizado acompañamiento y soporte en la implementación de la herramienta en atención al contrato N°431 que tiene por objeto la “IMPLEMENTACIÓN DEL SISTEMA DE GESTIÓN DOCUMENTAL DE LA UAE CUERPO OFICIAL DE BOMBEROS” a través del cual se realizará la implementación del Software CONTROLDOC® , de acuerdo al contrato  y al cronograma la ejecución  finaliza el día 15 de Julio del presente año. 
Se  realizaron actas de reunión y de mesas de trabajo, informes de seguimiento y gestión mensual, debido a que el contrato 431  no ha finalizado aun no se ha hecho entrega y puesta en producción de la herramienta tecnologica.
</t>
  </si>
  <si>
    <t>Actas de reunión, Correos Electronicos, Informes de Gestión y seguimiento  mensuales.</t>
  </si>
  <si>
    <t>Debido a que el contrato 431  no ha finalizado aun no se ha realizado la entrega y puesta en producción de la herramienta tecnologica en la UAECOB.</t>
  </si>
  <si>
    <t>Se  realizaron actas de reunión y de mesas de trabajo, informes de seguimiento y gestión mensual, debido a que el contrato 431  no ha finalizado aun no se ha hecho entrega y puesta en producción de la herramienta tecnologica.</t>
  </si>
  <si>
    <t xml:space="preserve">El avance global del proyecto de ejecución del proyecto supera los compromisos adquiridos. Los trabajos que dependen directamente de ITELCA están próximos a concluir, con un porcentaje de cumplimiento superior al 98%. 
Para finalizar el proyecto están pendientes actividades que involucran directamente al personal de la estación y a funcionarios de la UAECOB. 
 </t>
  </si>
  <si>
    <t xml:space="preserve">• Acta de reunión Con Fecha Del 30 Mayo De 2018, En La Estación De Bosa.
• Informe No. 3 avance porcentual del proyecto.
• Informe No. 4 avance porcentual del proyecto. 
• Correo electrónico de Configuración servicios de red Estación B8 Bosa del 6 de junio de 2018.
• Correo electrónico de solicitudes para arreglos del 01 de junio de 2018.
• Correo electrónico Configuración Switch LAN Estación Bosa del 08 de mayo de 2018.
</t>
  </si>
  <si>
    <t xml:space="preserve">• Definir el cronograma para la capacitacion del manejo de los sistemas de CCTV, Control de Acceso, Detención de Incendios y Rutilantes y Voceo Profesional. 
• Construcción del Dintel de la puerta de patio de maniobras para asegurar la correcta operación del Electroimán instalado. (Envió de Memorando por parte de la Oficina Asesora de Planeación a la Subdirección Corporativa para adelantar la construcción.)
</t>
  </si>
  <si>
    <t>• Definir el cronograma para la capacitacion del manejo de los sistemas de CCTV, Control de Acceso, Detención de Incendios y Rutilantes y Voceo Profesional. 
• Construcción del Dintel de la puerta de patio de maniobras para asegurar la correcta operación del Electroimán instalado. (Envió de Memorando por parte de la Oficina Asesora de Planeación a la Subdirección Corporativa para adelantar la construcción.)</t>
  </si>
  <si>
    <t>Se esta a la espera de la terminacion de la actualizacion de los procesos institucionales</t>
  </si>
  <si>
    <t>En este II trimestre se evidencia acta del 14 de febrero de 2018 en el cual se definen responsables y funciones;  acta del 20 marzo de 2018 en el cual se describen las necesidades y objetivos para el desarrollo  de la simulación y el simulacro;  acta del 17 de abril de 2018 en el cual se describe la gestión de escenarios para el simulacro y por último correo enviado  el 23 de abril de 2018 a Comandantes y Subcomandantes para definir los funcionario por Compañia que van a participar en el simulacro, actividad que está por definir actualmente.</t>
  </si>
  <si>
    <t>Ejecutar el simulacro dentro del termino establecido para la etapa de ejecución.</t>
  </si>
  <si>
    <t>En este II trimestre se evidencia acta del 25 de marzo de 2018 en el cual se enuncian los posibles escenarios para la realización del simulacro y  tambien se compartio mediante drive el documento borrador del ejercicio de entrenamiento (simulaciones y simulacros) realizado por el equipo de rescate acuáatico de la estación B5, en el cual se observan los siguientes capitulos:justificación, objetivo gral y especifico, estrategia, esquema de organización del ejercicio, recursos, escenarios, guión y evaluación del riesgo.  La ejecución del simulacro se tiene planeada para agosto de 2018.</t>
  </si>
  <si>
    <t>En este II trimestre se presento el  material de socialización  de trabajo del  árbol de servicios en las 17 estaciones. Está pendiente la actualización del procedimiento para poder iniciar la actividad de socialización.</t>
  </si>
  <si>
    <t>Dar cumplimiento al cronograma de trabajo establecido para avanzar con este producto.</t>
  </si>
  <si>
    <t>Documentación del Proyecto de Prevención, herramienta google drive</t>
  </si>
  <si>
    <t>Se ejecutaron las inspecciones tecnicas del segundo trimestre allegadas en las 17 estaciones</t>
  </si>
  <si>
    <t>Se realizó la convocatoria y ejecución del curso de Bomberitos "Nicolás Quevedo Rizo" en todas las 17 estaciones, solamente se presentara para las 13 establecidas, al corte de este, se encuentra pendiente la presentación del informe a la Subdirección Operativa.</t>
  </si>
  <si>
    <t>Actualización del procedimiento y ejecución de las actividades de socialización, durante el segundo semestre de 2018.</t>
  </si>
  <si>
    <t>A pesar que durante el segundo trimestre de 2018, se realizó acta del 09 de mayo de 2018, para la revisión del proceso de clasificación con la DNBC, en la cual se evidencia verifcación de informe técnico; verificación del estándar de autoevaluación y se realizaron compromisos por parte de los responsables, pero a la fecha hace falta la implementación en las estaciones por parte de los responsables de la actividad.</t>
  </si>
  <si>
    <r>
      <t xml:space="preserve">Esta actividad se realizo de manera altera con la Subdirección de Gestión del Riesgo.
Las actividades que corresponden a la Sub.Operativa son  </t>
    </r>
    <r>
      <rPr>
        <b/>
        <sz val="12"/>
        <color theme="1"/>
        <rFont val="Calibri"/>
        <family val="2"/>
        <scheme val="minor"/>
      </rPr>
      <t>a.Georeferenciación:</t>
    </r>
    <r>
      <rPr>
        <sz val="12"/>
        <color theme="1"/>
        <rFont val="Calibri"/>
        <family val="2"/>
        <scheme val="minor"/>
      </rPr>
      <t xml:space="preserve"> la cual a la fecha se ha realizado a 3 estaciones (B10; B11 Y B17) de las cuatro elegidas para el proyecto, tal como se observa en el documento de seguimiento a la ejecución del proyecto.
</t>
    </r>
    <r>
      <rPr>
        <b/>
        <sz val="12"/>
        <color theme="1"/>
        <rFont val="Calibri"/>
        <family val="2"/>
        <scheme val="minor"/>
      </rPr>
      <t>b.Taller 1, este taller consiste en dar pautas de prevención a las 20 comunidades elegidas para tal fin, d</t>
    </r>
    <r>
      <rPr>
        <sz val="12"/>
        <color theme="1"/>
        <rFont val="Calibri"/>
        <family val="2"/>
        <scheme val="minor"/>
      </rPr>
      <t xml:space="preserve">e las 20 elegidas a la fecha solamente se esta programado realizar el taller 1 en 5 comunidades,  lo anterior, dado que los talleres 1 y 2 son las últimas actividades del proyecto que se realizarán y tienen mayor importancia.  Las fechas establecidas para realizar el taller 1 a las 5 primeras comunidades se ejecutara durante el segundo semestre y son: </t>
    </r>
    <r>
      <rPr>
        <b/>
        <sz val="12"/>
        <color theme="1"/>
        <rFont val="Calibri"/>
        <family val="2"/>
        <scheme val="minor"/>
      </rPr>
      <t>14 julio 2018</t>
    </r>
    <r>
      <rPr>
        <sz val="12"/>
        <color theme="1"/>
        <rFont val="Calibri"/>
        <family val="2"/>
        <scheme val="minor"/>
      </rPr>
      <t xml:space="preserve">(comunidad Arborizadora Alta);  </t>
    </r>
    <r>
      <rPr>
        <b/>
        <sz val="12"/>
        <color theme="1"/>
        <rFont val="Calibri"/>
        <family val="2"/>
        <scheme val="minor"/>
      </rPr>
      <t>15 de julio 2018</t>
    </r>
    <r>
      <rPr>
        <sz val="12"/>
        <color theme="1"/>
        <rFont val="Calibri"/>
        <family val="2"/>
        <scheme val="minor"/>
      </rPr>
      <t xml:space="preserve"> (comunidad Monterrey); </t>
    </r>
    <r>
      <rPr>
        <b/>
        <sz val="12"/>
        <color theme="1"/>
        <rFont val="Calibri"/>
        <family val="2"/>
        <scheme val="minor"/>
      </rPr>
      <t>24 julio 2018</t>
    </r>
    <r>
      <rPr>
        <sz val="12"/>
        <color theme="1"/>
        <rFont val="Calibri"/>
        <family val="2"/>
        <scheme val="minor"/>
      </rPr>
      <t xml:space="preserve"> (comunidad Bella Flor); </t>
    </r>
    <r>
      <rPr>
        <b/>
        <sz val="12"/>
        <color theme="1"/>
        <rFont val="Calibri"/>
        <family val="2"/>
        <scheme val="minor"/>
      </rPr>
      <t>28 julio 2018</t>
    </r>
    <r>
      <rPr>
        <sz val="12"/>
        <color theme="1"/>
        <rFont val="Calibri"/>
        <family val="2"/>
        <scheme val="minor"/>
      </rPr>
      <t xml:space="preserve"> (Comunidad Quiba Alta) y 1</t>
    </r>
    <r>
      <rPr>
        <b/>
        <sz val="12"/>
        <color theme="1"/>
        <rFont val="Calibri"/>
        <family val="2"/>
        <scheme val="minor"/>
      </rPr>
      <t xml:space="preserve">1 de agosto 2018 </t>
    </r>
    <r>
      <rPr>
        <sz val="12"/>
        <color theme="1"/>
        <rFont val="Calibri"/>
        <family val="2"/>
        <scheme val="minor"/>
      </rPr>
      <t xml:space="preserve">(comunidad Mochuelo Alto) y el personal encargado  de la estación B11 se encuentra en la relación expedida por el Jefe de estación: Tte.Jairo Bolaños Aguilar.
</t>
    </r>
  </si>
  <si>
    <t>A pesar que esta actividad presenta en avance de producto cero, vale la pena resaltar que se han ejecutado las actividades que la conforman y que a la fecha no se han completado por lo cual el resultado.</t>
  </si>
  <si>
    <t>La ejecución del simulacro se encuentra por definir ya que es necesario que se autorice el personal para ejecutar la actividad antes de finalizar el tercer trimestre de 2018.</t>
  </si>
  <si>
    <t>La ejecución del simulacro se tiene planeada para realizar en  agosto de 2018.</t>
  </si>
  <si>
    <t>Se realizó documento con pautas para realizar el simulacro de rescate en media montaña en el cual se evidencia: justificación, objetivos, estrategia, alcance, capacidad operativa, participantes, convocatoria, preparación del ejercicio, ventajas-desventajas, plan de contingencia, requerimientos, cronograma y guión.</t>
  </si>
  <si>
    <t>En este II trimestre se presentó el material para socializar en las estaciones el árbol de servicios, pero falta socializar debido a que es necesario actualizar el procedimiento para poder seguir con la actividad.</t>
  </si>
  <si>
    <t xml:space="preserve">Esta actividad se realizo de manera altera con la Subdirección de Gestión del Riesgo.
Las actividades que corresponden a la Sub.Operativa son  a.Georeferenciación: la cual a la fecha se ha realizado a 3 estaciones (B10; B11 Y B17) de las cuatro elegidas para el proyecto, tal como se observa en el documento de seguimiento a la ejecución del proyecto.
b.Taller 1, este taller consiste en dar pautas de prevención a las comunidades elegidas,  De las 20 elegidas a la fecha se ha programado la realización en 5 comunidades,  lo anterior, dado que los talleres 1 y 2 son las últimas actividades del proyecto que se realizarán y tienen mayor importancia.  Las fechas establecidas en el seguimiento son: 14 julio 2018(comunidad Arborizadora Alta);  15 de julio 2018 (comunidad Monterrey); 24 julio 2018 (comunidad Bella Flor); 28 julio 2018 (Comunidad Quiba Alta) y 11 de agosto 2018 (comunidad Mochuelo Alto) y el personal encargado  de la estación B11 se encuentra en la relación expedida por el Jefe de estación: Tte.Jairo Bolaños Aguilar.
</t>
  </si>
  <si>
    <t xml:space="preserve">Se esta a la espera de la terminacion de la actualizacion de los procesos institucionales </t>
  </si>
  <si>
    <t>Actualizacion de los procesos de la entidad</t>
  </si>
  <si>
    <t>Se avanza en la medida que se liberen los procesos</t>
  </si>
  <si>
    <t xml:space="preserve">según la clausula cuarta del contrato 429 de 2017 la ejecución total termina en junio de 2018, se establece tambien que para el primer trimestre la ejecución total será del 20%.
 Analisis preliminar de espacios y áreas para determinar los materiales y equipos requeridos para la implementación de cada subsistema con las sugerencias de instalación a la luz de las mejores practicas y normativas, considerando las condiciones arquitectonicas y ambientales encontradas en la locación. Tomando como base esta información se elabora un pre-diseño de implementación de equipos y subsistemas sobre planos. 
Se llegó al 100% en el avance global de ejecución del proyecto con la instalación de todos los equipos en la estaciónde Bomberos B-8, y la configuración del  SWITCH ENCORE 2 - 8 PUERTOS, PUERTO SERVICIO OBSERVACIONES VLAN
IP ADDRESS
</t>
  </si>
  <si>
    <t>El avance al respecto ha sido en relación con los procesos de Conocimiento del Riesgo, Gestión Integrada y Gestión de PQRS. Es decir que se han documentado para estos los diagramas de flujo de proceso.</t>
  </si>
  <si>
    <t>Diagramas de flujo de proceso de los procesos en mención.</t>
  </si>
  <si>
    <t>Aunque se presenta avance para esta actividad, se continuará con la documentación de los diagramas de flujo de proceso del resto de procesos y se analizará la posibilidad de mejorar los ya existentes.</t>
  </si>
  <si>
    <t>Se realizó la organización documental de la ruta de la calidad en los diferentes procesos que se estructuraron. A la fecha aún faltan algunos documentos por subir, a razón de que los líderes de los procesos no han suministrado la actualización pertinente. Algunos de los procesos que se pueden mencionar en este sentido son: Gestión Integrada y Gestión Humana.</t>
  </si>
  <si>
    <t>Información documentada en la ruta de la calidad.</t>
  </si>
  <si>
    <t>Continuar con el seguimiento de aquellos documentos que aún no han sido revisados y/o actualizados.</t>
  </si>
  <si>
    <t>Se realizó la primera versión del 20018de la feria EXPOACADÉMICA, el 11 y 12 de abril, 2018</t>
  </si>
  <si>
    <t>INFORME IV EXPOACADÉMICA 2018, archivo OAP, CIAE.  Nota Bomberos Hoy 13 de abril.</t>
  </si>
  <si>
    <t>En el marco del Foro Gestión del Riesgo con Gases industriales  y medicinales, se realizó el lanzamiento de la Guía de Buenas Prácticas, Mayo 30, 2018</t>
  </si>
  <si>
    <t>Informe Foro Gestión del Riesgo con Gases Industriales y medicinales. Archivo digital OAP - CIAE, carpeta INTERLOCUCIÓN</t>
  </si>
  <si>
    <t>Se realizó la feria IV EXPOACADÉMICA los días 11 y 12 de abril, 2018 en el primer piso del Edificio Comando</t>
  </si>
  <si>
    <t>El informe se encuentra en archivo digital de la OAP CIAE, carpeta EXPOACADÉMICA</t>
  </si>
  <si>
    <t xml:space="preserve">Se actualizaron los datos de contacto de las universidades a convocar </t>
  </si>
  <si>
    <t>Se realizaron todas las actividades de planificación para el lanzamiento en el marco del Foro Gestión del Riesgo con Gases Industriales y medicinales, auditorio Sauces CAFAM , se identificaron invitados</t>
  </si>
  <si>
    <t>Se gestionó la realización del Foro en Gestión del Riesgo con Gases Industriales y medicinales, en cooperación con la Cámara de Gases Industriales y Medicinales de la ANDI</t>
  </si>
  <si>
    <t>En el marco del Foro Gestión del Riesgo con Gases industriales  y medicinales, se socializó y entrego a los asistentes el Portafolio de servicios de la UAECOB, Mayo 30, 2018</t>
  </si>
  <si>
    <t>Se proyectó el proyecto y el presupuesto para el III Congreso Internacional del Cuerpo Oficial Bomberos de Bogotá</t>
  </si>
  <si>
    <t>Este trimestre no hay  meta por cumplir</t>
  </si>
  <si>
    <t>Procedimientos Proyectados por la abogada contratista para revisión, aprobación y publicación, la actividad tiene plazo de cumplimiento hasta el 31 de diciembre de 2018, La Oficina Asesora Jurídica se encuentra aunando esfuerzos para crear los procedimientos que no existian en estan modalidades en la Entidad, para el Segundo Trimestre del año 2018 se realizó un avance del 25% teniendo en cuenta que estos procedimientos se deben crear para conocimiento y aplicación de las diferentes Subdrecciones y Oficina Asesora  de la Entidad</t>
  </si>
  <si>
    <t>No aplica para el periodo</t>
  </si>
  <si>
    <t>Procedimientos y formatos aprobados</t>
  </si>
  <si>
    <t xml:space="preserve">Procedimientos Proyectados por la abogada contratista para revisión, aprobación y publicación, la actividad tiene plazo de cumplimiento hasta el 31 de diciembre de 2018, </t>
  </si>
  <si>
    <t>Programado 2do trimestre</t>
  </si>
  <si>
    <t>Cumplimiento% (AD7/AB7)</t>
  </si>
  <si>
    <t>Cumplimiento% (T7/S7)</t>
  </si>
  <si>
    <t>Avance Ponderado 2do tri.</t>
  </si>
  <si>
    <t>Cumplimiento Producto 2do tri.</t>
  </si>
  <si>
    <t>ESTADO</t>
  </si>
  <si>
    <t>No. De Producto</t>
  </si>
  <si>
    <t>Programado 2do tri.</t>
  </si>
  <si>
    <t>META 2° TRIM</t>
  </si>
  <si>
    <t>AVANCE 2° TRI</t>
  </si>
  <si>
    <t xml:space="preserve">Cumplimiento% </t>
  </si>
  <si>
    <t>(Todas)</t>
  </si>
  <si>
    <t>AVANCE ACTIVIDADES DE LAS DAPENDENCIAS</t>
  </si>
  <si>
    <t>AVANCE CALCULADO DE LAS ACTIVIDADES SEGÚN PONDERACIÓN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</si>
</sst>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 _€_-;\-* #,##0.00\ _€_-;_-* &quot;-&quot;??\ _€_-;_-@_-"/>
    <numFmt numFmtId="166" formatCode="_-* #,##0\ _€_-;\-* #,##0\ _€_-;_-* &quot;-&quot;??\ _€_-;_-@_-"/>
  </numFmts>
  <fonts count="58"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2"/>
      <color theme="0"/>
      <name val="Calibri"/>
      <family val="2"/>
      <scheme val="minor"/>
    </font>
    <font>
      <b/>
      <sz val="14"/>
      <color theme="0"/>
      <name val="Calibri"/>
      <family val="2"/>
      <scheme val="minor"/>
    </font>
    <font>
      <sz val="12"/>
      <color theme="1"/>
      <name val="Calibri"/>
      <family val="2"/>
    </font>
    <font>
      <sz val="24"/>
      <color theme="0"/>
      <name val="Calibri"/>
      <family val="2"/>
      <scheme val="minor"/>
    </font>
    <font>
      <sz val="11"/>
      <color theme="1"/>
      <name val="Calibri"/>
      <family val="2"/>
    </font>
    <font>
      <i/>
      <sz val="11"/>
      <color theme="1"/>
      <name val="Calibri"/>
      <family val="2"/>
      <scheme val="minor"/>
    </font>
    <font>
      <sz val="10"/>
      <color theme="1"/>
      <name val="Calibri"/>
      <family val="2"/>
    </font>
    <font>
      <sz val="12"/>
      <color indexed="8"/>
      <name val="Calibri"/>
      <family val="2"/>
    </font>
    <font>
      <sz val="12"/>
      <name val="Calibri"/>
      <family val="2"/>
      <scheme val="minor"/>
    </font>
    <font>
      <sz val="12"/>
      <name val="Calibri"/>
      <family val="2"/>
    </font>
    <font>
      <sz val="11"/>
      <name val="Calibri"/>
      <family val="2"/>
    </font>
    <font>
      <sz val="11"/>
      <name val="Calibri"/>
      <family val="2"/>
      <scheme val="minor"/>
    </font>
    <font>
      <sz val="12"/>
      <color theme="0"/>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2"/>
      <color rgb="FF0070C0"/>
      <name val="Calibri"/>
      <family val="2"/>
      <scheme val="minor"/>
    </font>
    <font>
      <sz val="10"/>
      <name val="Arial"/>
      <family val="2"/>
    </font>
    <font>
      <sz val="11"/>
      <color rgb="FF000000"/>
      <name val="Calibri"/>
      <family val="2"/>
    </font>
    <font>
      <sz val="9"/>
      <color indexed="81"/>
      <name val="Tahoma"/>
      <family val="2"/>
    </font>
    <font>
      <b/>
      <sz val="9"/>
      <color indexed="81"/>
      <name val="Tahoma"/>
      <family val="2"/>
    </font>
    <font>
      <b/>
      <sz val="9"/>
      <color theme="0"/>
      <name val="Calibri"/>
      <family val="2"/>
      <scheme val="minor"/>
    </font>
    <font>
      <sz val="11"/>
      <color rgb="FFC00000"/>
      <name val="Calibri"/>
      <family val="2"/>
      <scheme val="minor"/>
    </font>
    <font>
      <b/>
      <sz val="11"/>
      <color theme="1"/>
      <name val="Calibri"/>
      <family val="2"/>
      <scheme val="minor"/>
    </font>
    <font>
      <b/>
      <sz val="15"/>
      <color theme="1"/>
      <name val="Calibri"/>
      <family val="2"/>
      <scheme val="minor"/>
    </font>
    <font>
      <b/>
      <sz val="18"/>
      <name val="Calibri"/>
      <family val="2"/>
      <scheme val="minor"/>
    </font>
    <font>
      <b/>
      <sz val="11"/>
      <color theme="8" tint="-0.499984740745262"/>
      <name val="Calibri"/>
      <family val="2"/>
      <scheme val="minor"/>
    </font>
    <font>
      <sz val="11"/>
      <color theme="2" tint="-0.499984740745262"/>
      <name val="Calibri"/>
      <family val="2"/>
      <scheme val="minor"/>
    </font>
    <font>
      <b/>
      <sz val="14"/>
      <color theme="8" tint="-0.499984740745262"/>
      <name val="Calibri"/>
      <family val="2"/>
      <scheme val="minor"/>
    </font>
    <font>
      <b/>
      <u/>
      <sz val="14"/>
      <color theme="8" tint="-0.499984740745262"/>
      <name val="Calibri"/>
      <family val="2"/>
      <scheme val="minor"/>
    </font>
    <font>
      <sz val="14"/>
      <name val="Calibri"/>
      <family val="2"/>
      <scheme val="minor"/>
    </font>
    <font>
      <sz val="14"/>
      <color theme="1"/>
      <name val="Calibri"/>
      <family val="2"/>
      <scheme val="minor"/>
    </font>
    <font>
      <b/>
      <sz val="14"/>
      <color theme="1"/>
      <name val="Calibri"/>
      <family val="2"/>
      <scheme val="minor"/>
    </font>
    <font>
      <b/>
      <u/>
      <sz val="14"/>
      <name val="Calibri"/>
      <family val="2"/>
      <scheme val="minor"/>
    </font>
    <font>
      <b/>
      <i/>
      <sz val="10"/>
      <name val="Calibri"/>
      <family val="2"/>
      <scheme val="minor"/>
    </font>
    <font>
      <b/>
      <i/>
      <sz val="11"/>
      <color theme="0"/>
      <name val="Calibri"/>
      <family val="2"/>
      <scheme val="minor"/>
    </font>
    <font>
      <b/>
      <i/>
      <sz val="12"/>
      <color theme="1"/>
      <name val="Calibri"/>
      <family val="2"/>
      <scheme val="minor"/>
    </font>
    <font>
      <b/>
      <sz val="11"/>
      <color theme="0"/>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
      <sz val="14"/>
      <color theme="1"/>
      <name val="Calibri"/>
      <family val="2"/>
    </font>
    <font>
      <sz val="16"/>
      <color theme="1"/>
      <name val="Calibri"/>
      <family val="2"/>
    </font>
    <font>
      <b/>
      <sz val="24"/>
      <color theme="0"/>
      <name val="Calibri"/>
      <family val="2"/>
      <scheme val="minor"/>
    </font>
    <font>
      <b/>
      <sz val="20"/>
      <color theme="0"/>
      <name val="Calibri"/>
      <family val="2"/>
      <scheme val="minor"/>
    </font>
    <font>
      <sz val="16"/>
      <name val="Calibri"/>
      <family val="2"/>
      <scheme val="minor"/>
    </font>
    <font>
      <sz val="16"/>
      <name val="Calibri"/>
      <family val="2"/>
    </font>
    <font>
      <b/>
      <sz val="8"/>
      <color theme="1"/>
      <name val="Calibri"/>
      <family val="2"/>
      <scheme val="minor"/>
    </font>
    <font>
      <sz val="10"/>
      <color theme="1"/>
      <name val="Tahoma"/>
      <family val="2"/>
    </font>
    <font>
      <b/>
      <sz val="12"/>
      <color theme="1"/>
      <name val="Calibri"/>
      <family val="2"/>
      <scheme val="minor"/>
    </font>
    <font>
      <sz val="8"/>
      <color rgb="FF000000"/>
      <name val="Segoe UI"/>
      <family val="2"/>
    </font>
    <font>
      <sz val="11"/>
      <color theme="1"/>
      <name val="Broadway"/>
      <family val="5"/>
    </font>
    <font>
      <sz val="10"/>
      <color theme="1"/>
      <name val="Calibri"/>
      <family val="2"/>
      <scheme val="minor"/>
    </font>
    <font>
      <sz val="10"/>
      <name val="Calibri"/>
      <family val="2"/>
      <scheme val="minor"/>
    </font>
  </fonts>
  <fills count="30">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bgColor indexed="31"/>
      </patternFill>
    </fill>
    <fill>
      <patternFill patternType="solid">
        <fgColor rgb="FFC00000"/>
        <bgColor indexed="31"/>
      </patternFill>
    </fill>
    <fill>
      <patternFill patternType="solid">
        <fgColor theme="0"/>
        <bgColor indexed="64"/>
      </patternFill>
    </fill>
    <fill>
      <patternFill patternType="solid">
        <fgColor theme="6" tint="0.79998168889431442"/>
        <bgColor indexed="64"/>
      </patternFill>
    </fill>
    <fill>
      <patternFill patternType="solid">
        <fgColor rgb="FF7030A0"/>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rgb="FF92D050"/>
        <bgColor indexed="64"/>
      </patternFill>
    </fill>
    <fill>
      <patternFill patternType="solid">
        <fgColor theme="6"/>
        <bgColor indexed="64"/>
      </patternFill>
    </fill>
    <fill>
      <patternFill patternType="solid">
        <fgColor rgb="FF00B0F0"/>
        <bgColor indexed="64"/>
      </patternFill>
    </fill>
    <fill>
      <patternFill patternType="solid">
        <fgColor theme="3" tint="0.39997558519241921"/>
        <bgColor indexed="64"/>
      </patternFill>
    </fill>
    <fill>
      <patternFill patternType="solid">
        <fgColor theme="9" tint="0.79998168889431442"/>
        <bgColor indexed="64"/>
      </patternFill>
    </fill>
  </fills>
  <borders count="80">
    <border>
      <left/>
      <right/>
      <top/>
      <bottom/>
      <diagonal/>
    </border>
    <border>
      <left style="double">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double">
        <color indexed="64"/>
      </top>
      <bottom style="medium">
        <color auto="1"/>
      </bottom>
      <diagonal/>
    </border>
    <border>
      <left/>
      <right/>
      <top style="double">
        <color indexed="64"/>
      </top>
      <bottom style="medium">
        <color auto="1"/>
      </bottom>
      <diagonal/>
    </border>
    <border>
      <left/>
      <right style="double">
        <color theme="0"/>
      </right>
      <top style="double">
        <color indexed="64"/>
      </top>
      <bottom style="medium">
        <color indexed="64"/>
      </bottom>
      <diagonal/>
    </border>
    <border>
      <left style="thin">
        <color theme="0"/>
      </left>
      <right style="thin">
        <color theme="0"/>
      </right>
      <top style="thin">
        <color theme="0"/>
      </top>
      <bottom/>
      <diagonal/>
    </border>
    <border>
      <left style="thin">
        <color theme="0"/>
      </left>
      <right style="double">
        <color indexed="64"/>
      </right>
      <top style="thin">
        <color theme="0"/>
      </top>
      <bottom/>
      <diagonal/>
    </border>
    <border>
      <left style="double">
        <color indexed="64"/>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auto="1"/>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right style="double">
        <color indexed="64"/>
      </right>
      <top/>
      <bottom style="thin">
        <color theme="0"/>
      </bottom>
      <diagonal/>
    </border>
    <border>
      <left style="double">
        <color theme="0"/>
      </left>
      <right/>
      <top style="double">
        <color indexed="64"/>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rgb="FF3F3F3F"/>
      </left>
      <right style="thin">
        <color rgb="FF3F3F3F"/>
      </right>
      <top style="thin">
        <color rgb="FF3F3F3F"/>
      </top>
      <bottom/>
      <diagonal/>
    </border>
    <border>
      <left style="thin">
        <color indexed="58"/>
      </left>
      <right style="thin">
        <color indexed="58"/>
      </right>
      <top style="thin">
        <color indexed="58"/>
      </top>
      <bottom/>
      <diagonal/>
    </border>
    <border>
      <left style="thin">
        <color indexed="58"/>
      </left>
      <right/>
      <top style="thin">
        <color indexed="58"/>
      </top>
      <bottom/>
      <diagonal/>
    </border>
    <border>
      <left style="thin">
        <color indexed="64"/>
      </left>
      <right style="thin">
        <color indexed="64"/>
      </right>
      <top style="medium">
        <color theme="8" tint="-0.249977111117893"/>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8" tint="-0.249977111117893"/>
      </left>
      <right style="thin">
        <color theme="8" tint="-0.249977111117893"/>
      </right>
      <top style="thin">
        <color theme="8" tint="-0.249977111117893"/>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0"/>
      </left>
      <right style="medium">
        <color theme="0"/>
      </right>
      <top style="medium">
        <color theme="0"/>
      </top>
      <bottom style="medium">
        <color theme="0"/>
      </bottom>
      <diagonal/>
    </border>
    <border>
      <left style="thick">
        <color theme="3"/>
      </left>
      <right style="thick">
        <color theme="3"/>
      </right>
      <top style="thick">
        <color theme="3"/>
      </top>
      <bottom style="thick">
        <color theme="3"/>
      </bottom>
      <diagonal/>
    </border>
    <border>
      <left style="thick">
        <color theme="3"/>
      </left>
      <right style="thick">
        <color theme="6" tint="-0.499984740745262"/>
      </right>
      <top style="thick">
        <color theme="6" tint="-0.499984740745262"/>
      </top>
      <bottom style="thick">
        <color theme="6" tint="-0.499984740745262"/>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theme="6" tint="0.79998168889431442"/>
      </bottom>
      <diagonal/>
    </border>
    <border>
      <left/>
      <right style="thin">
        <color indexed="64"/>
      </right>
      <top style="thin">
        <color theme="6" tint="0.79998168889431442"/>
      </top>
      <bottom style="thin">
        <color theme="6" tint="0.79998168889431442"/>
      </bottom>
      <diagonal/>
    </border>
    <border>
      <left/>
      <right style="thin">
        <color indexed="64"/>
      </right>
      <top style="thin">
        <color theme="6" tint="0.79998168889431442"/>
      </top>
      <bottom style="thin">
        <color indexed="64"/>
      </bottom>
      <diagonal/>
    </border>
  </borders>
  <cellStyleXfs count="7">
    <xf numFmtId="0" fontId="0" fillId="0" borderId="0"/>
    <xf numFmtId="9" fontId="1" fillId="0" borderId="0" applyFont="0" applyFill="0" applyBorder="0" applyAlignment="0" applyProtection="0"/>
    <xf numFmtId="0" fontId="21" fillId="0" borderId="0"/>
    <xf numFmtId="0" fontId="22" fillId="0" borderId="0"/>
    <xf numFmtId="0" fontId="1" fillId="9" borderId="0" applyNumberFormat="0" applyBorder="0" applyAlignment="0" applyProtection="0"/>
    <xf numFmtId="0" fontId="1" fillId="10" borderId="0" applyNumberFormat="0" applyBorder="0" applyAlignment="0" applyProtection="0"/>
    <xf numFmtId="165" fontId="1" fillId="0" borderId="0" applyFont="0" applyFill="0" applyBorder="0" applyAlignment="0" applyProtection="0"/>
  </cellStyleXfs>
  <cellXfs count="1034">
    <xf numFmtId="0" fontId="0" fillId="0" borderId="0" xfId="0"/>
    <xf numFmtId="0" fontId="2" fillId="0" borderId="0" xfId="0" applyFont="1"/>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9" fontId="8" fillId="0" borderId="24" xfId="1"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7" fillId="3" borderId="16" xfId="0" applyFont="1" applyFill="1" applyBorder="1" applyAlignment="1">
      <alignment horizontal="center" vertical="center" wrapText="1"/>
    </xf>
    <xf numFmtId="9" fontId="6" fillId="0" borderId="24" xfId="1"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14" fontId="0"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11" xfId="0" applyFont="1" applyFill="1" applyBorder="1" applyAlignment="1">
      <alignment horizontal="left" vertical="center" wrapText="1"/>
    </xf>
    <xf numFmtId="14" fontId="14" fillId="0" borderId="24"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9" fontId="2" fillId="0" borderId="33" xfId="1" applyFont="1" applyFill="1" applyBorder="1" applyAlignment="1">
      <alignment vertical="center" wrapText="1"/>
    </xf>
    <xf numFmtId="0" fontId="4" fillId="5"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9" fontId="0" fillId="0" borderId="34" xfId="1" applyFont="1" applyFill="1" applyBorder="1" applyAlignment="1">
      <alignment horizontal="left" vertical="center" wrapText="1"/>
    </xf>
    <xf numFmtId="9" fontId="2" fillId="0" borderId="35" xfId="1" applyFont="1" applyFill="1" applyBorder="1" applyAlignment="1">
      <alignment vertical="center" wrapText="1"/>
    </xf>
    <xf numFmtId="14" fontId="2" fillId="0" borderId="24" xfId="0" applyNumberFormat="1" applyFont="1" applyFill="1" applyBorder="1" applyAlignment="1">
      <alignment horizontal="left" vertical="center" wrapText="1"/>
    </xf>
    <xf numFmtId="14" fontId="0" fillId="0" borderId="34" xfId="0" applyNumberFormat="1" applyFont="1" applyFill="1" applyBorder="1" applyAlignment="1">
      <alignment horizontal="left" vertical="center" wrapText="1"/>
    </xf>
    <xf numFmtId="14" fontId="2" fillId="0" borderId="15" xfId="0" applyNumberFormat="1" applyFont="1" applyFill="1" applyBorder="1" applyAlignment="1">
      <alignment vertical="center" wrapText="1"/>
    </xf>
    <xf numFmtId="14" fontId="2" fillId="0" borderId="15" xfId="0" applyNumberFormat="1" applyFont="1" applyFill="1" applyBorder="1" applyAlignment="1">
      <alignment horizontal="left" vertical="center" wrapText="1"/>
    </xf>
    <xf numFmtId="9" fontId="0" fillId="0" borderId="11" xfId="1" applyFont="1" applyFill="1" applyBorder="1" applyAlignment="1">
      <alignment horizontal="left" vertical="center" wrapText="1"/>
    </xf>
    <xf numFmtId="0" fontId="19" fillId="0" borderId="11" xfId="0" applyFont="1" applyFill="1" applyBorder="1" applyAlignment="1">
      <alignment horizontal="left" vertical="center" wrapText="1"/>
    </xf>
    <xf numFmtId="9" fontId="2" fillId="0" borderId="15" xfId="1" applyFont="1" applyFill="1" applyBorder="1" applyAlignment="1">
      <alignment vertical="center" wrapText="1"/>
    </xf>
    <xf numFmtId="9" fontId="0" fillId="0" borderId="11" xfId="0" applyNumberFormat="1" applyFont="1" applyFill="1" applyBorder="1" applyAlignment="1">
      <alignment horizontal="left" vertical="center" wrapText="1"/>
    </xf>
    <xf numFmtId="0" fontId="4" fillId="5" borderId="13" xfId="0" applyFont="1" applyFill="1" applyBorder="1" applyAlignment="1">
      <alignment horizontal="center" vertical="center" wrapText="1"/>
    </xf>
    <xf numFmtId="0" fontId="7" fillId="5" borderId="24" xfId="0" applyFont="1" applyFill="1" applyBorder="1" applyAlignment="1">
      <alignment horizontal="center" vertical="center" wrapText="1"/>
    </xf>
    <xf numFmtId="9" fontId="0" fillId="0" borderId="24" xfId="1" applyFont="1" applyFill="1" applyBorder="1" applyAlignment="1">
      <alignment horizontal="center" vertical="center" wrapText="1"/>
    </xf>
    <xf numFmtId="0" fontId="0" fillId="0" borderId="10" xfId="0" applyFont="1" applyFill="1" applyBorder="1" applyAlignment="1">
      <alignment horizontal="left" vertical="center" wrapText="1"/>
    </xf>
    <xf numFmtId="0" fontId="15" fillId="0" borderId="11"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14" fontId="14" fillId="0" borderId="24" xfId="0" applyNumberFormat="1" applyFont="1" applyFill="1" applyBorder="1" applyAlignment="1">
      <alignment horizontal="center" vertical="center" wrapText="1"/>
    </xf>
    <xf numFmtId="9" fontId="14" fillId="0" borderId="24" xfId="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0" fillId="0" borderId="0" xfId="0" applyFill="1" applyAlignment="1">
      <alignment vertical="center" wrapText="1"/>
    </xf>
    <xf numFmtId="0" fontId="15" fillId="0" borderId="11" xfId="0" applyFont="1" applyFill="1" applyBorder="1" applyAlignment="1">
      <alignment horizontal="left"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10" fillId="0" borderId="12" xfId="0" applyFont="1" applyBorder="1" applyAlignment="1">
      <alignment vertical="center" wrapText="1"/>
    </xf>
    <xf numFmtId="0" fontId="6" fillId="0" borderId="24" xfId="0" applyFont="1" applyBorder="1" applyAlignment="1">
      <alignment vertical="center" wrapText="1"/>
    </xf>
    <xf numFmtId="0" fontId="6" fillId="0" borderId="24" xfId="0" applyFont="1" applyFill="1" applyBorder="1" applyAlignment="1">
      <alignment vertical="center" wrapText="1"/>
    </xf>
    <xf numFmtId="0" fontId="10" fillId="0" borderId="3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24" xfId="0" applyFill="1" applyBorder="1" applyAlignment="1">
      <alignment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6" xfId="1" applyFont="1" applyFill="1" applyBorder="1" applyAlignment="1">
      <alignment horizontal="center" vertical="center" wrapText="1"/>
    </xf>
    <xf numFmtId="9" fontId="2" fillId="0" borderId="18" xfId="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0" fontId="2" fillId="0" borderId="0" xfId="0"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 fillId="0" borderId="0" xfId="1" applyFont="1" applyFill="1" applyBorder="1" applyAlignment="1">
      <alignment horizontal="center" vertical="center" wrapText="1"/>
    </xf>
    <xf numFmtId="9" fontId="6" fillId="0" borderId="0" xfId="1" applyFont="1" applyFill="1" applyBorder="1" applyAlignment="1">
      <alignment horizontal="center" vertical="center" wrapText="1"/>
    </xf>
    <xf numFmtId="0" fontId="5" fillId="6" borderId="2" xfId="0" applyFont="1" applyFill="1" applyBorder="1" applyAlignment="1">
      <alignment horizontal="center" vertical="center" wrapText="1"/>
    </xf>
    <xf numFmtId="0" fontId="25" fillId="6" borderId="43" xfId="0" applyFont="1" applyFill="1" applyBorder="1" applyAlignment="1">
      <alignment vertical="center" wrapText="1"/>
    </xf>
    <xf numFmtId="9" fontId="2" fillId="0" borderId="44" xfId="0" applyNumberFormat="1" applyFont="1" applyFill="1" applyBorder="1" applyAlignment="1">
      <alignment horizontal="center" vertical="center" wrapText="1"/>
    </xf>
    <xf numFmtId="0" fontId="5" fillId="8" borderId="45" xfId="0" applyFont="1" applyFill="1" applyBorder="1" applyAlignment="1">
      <alignment horizontal="center" vertical="center" wrapText="1"/>
    </xf>
    <xf numFmtId="9" fontId="0" fillId="0" borderId="24" xfId="0" applyNumberFormat="1" applyBorder="1" applyAlignment="1">
      <alignment horizontal="center" vertical="center"/>
    </xf>
    <xf numFmtId="0" fontId="0" fillId="0" borderId="24" xfId="0" applyBorder="1" applyAlignment="1">
      <alignment horizontal="center" vertical="center"/>
    </xf>
    <xf numFmtId="10" fontId="2" fillId="0" borderId="0" xfId="0" applyNumberFormat="1" applyFont="1"/>
    <xf numFmtId="9" fontId="26" fillId="7" borderId="24" xfId="0" applyNumberFormat="1" applyFont="1" applyFill="1" applyBorder="1" applyAlignment="1">
      <alignment horizontal="center" vertical="center"/>
    </xf>
    <xf numFmtId="0" fontId="0" fillId="0" borderId="0" xfId="0" applyAlignment="1">
      <alignment vertical="center" wrapText="1"/>
    </xf>
    <xf numFmtId="0" fontId="29" fillId="0" borderId="0" xfId="0" applyFont="1" applyAlignment="1">
      <alignment horizontal="center" vertical="center" wrapText="1"/>
    </xf>
    <xf numFmtId="15" fontId="28" fillId="0" borderId="0" xfId="0" applyNumberFormat="1" applyFont="1" applyAlignment="1">
      <alignment vertical="center" wrapText="1"/>
    </xf>
    <xf numFmtId="0" fontId="28" fillId="0" borderId="0" xfId="0" applyFont="1" applyAlignment="1">
      <alignment vertical="center" wrapText="1"/>
    </xf>
    <xf numFmtId="0" fontId="29" fillId="0" borderId="0" xfId="0" applyFont="1" applyFill="1" applyAlignment="1">
      <alignment horizontal="center" vertical="center" wrapText="1"/>
    </xf>
    <xf numFmtId="0" fontId="27"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lignment vertical="center" wrapText="1"/>
    </xf>
    <xf numFmtId="0" fontId="27" fillId="0" borderId="0" xfId="0" applyFont="1" applyAlignment="1">
      <alignment vertical="center" wrapText="1"/>
    </xf>
    <xf numFmtId="0" fontId="27" fillId="0" borderId="0" xfId="0" applyFont="1" applyFill="1" applyAlignment="1">
      <alignment vertical="center" wrapText="1"/>
    </xf>
    <xf numFmtId="0" fontId="0" fillId="15" borderId="24" xfId="0" applyFill="1" applyBorder="1" applyAlignment="1">
      <alignment horizontal="center" vertical="center" wrapText="1"/>
    </xf>
    <xf numFmtId="0" fontId="3" fillId="17" borderId="10"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3" borderId="46" xfId="5" applyFont="1" applyFill="1" applyBorder="1" applyAlignment="1">
      <alignment horizontal="center" vertical="center" wrapText="1"/>
    </xf>
    <xf numFmtId="0" fontId="5" fillId="3" borderId="46" xfId="4" applyFont="1" applyFill="1" applyBorder="1" applyAlignment="1">
      <alignment horizontal="center" vertical="center" wrapText="1"/>
    </xf>
    <xf numFmtId="0" fontId="5" fillId="3" borderId="0" xfId="4" applyFont="1" applyFill="1" applyBorder="1" applyAlignment="1">
      <alignment horizontal="center" vertical="center" wrapText="1"/>
    </xf>
    <xf numFmtId="0" fontId="5" fillId="3" borderId="24" xfId="4" applyFont="1" applyFill="1" applyBorder="1" applyAlignment="1">
      <alignment horizontal="center" vertical="center" wrapText="1"/>
    </xf>
    <xf numFmtId="0" fontId="5" fillId="3" borderId="12" xfId="5" applyFont="1" applyFill="1" applyBorder="1" applyAlignment="1">
      <alignment horizontal="center" vertical="center" wrapText="1"/>
    </xf>
    <xf numFmtId="0" fontId="32" fillId="12" borderId="24" xfId="0" applyFont="1" applyFill="1" applyBorder="1" applyAlignment="1">
      <alignment vertical="center" wrapText="1"/>
    </xf>
    <xf numFmtId="0" fontId="32" fillId="0" borderId="12" xfId="0" applyFont="1" applyFill="1" applyBorder="1" applyAlignment="1">
      <alignment horizontal="left" vertical="center" wrapText="1"/>
    </xf>
    <xf numFmtId="165" fontId="34" fillId="0" borderId="24" xfId="6" applyFont="1" applyFill="1" applyBorder="1" applyAlignment="1">
      <alignment vertical="center" wrapText="1"/>
    </xf>
    <xf numFmtId="166" fontId="34" fillId="0" borderId="24" xfId="6" applyNumberFormat="1" applyFont="1" applyFill="1" applyBorder="1" applyAlignment="1">
      <alignment vertical="center" wrapText="1"/>
    </xf>
    <xf numFmtId="10" fontId="34" fillId="0" borderId="24" xfId="1" applyNumberFormat="1" applyFont="1" applyFill="1" applyBorder="1" applyAlignment="1">
      <alignment vertical="center" wrapText="1"/>
    </xf>
    <xf numFmtId="0" fontId="34" fillId="0" borderId="24" xfId="0" applyFont="1" applyFill="1" applyBorder="1" applyAlignment="1">
      <alignment vertical="center" wrapText="1"/>
    </xf>
    <xf numFmtId="0" fontId="32" fillId="12" borderId="12" xfId="0" applyFont="1" applyFill="1" applyBorder="1" applyAlignment="1">
      <alignment horizontal="left" vertical="center" wrapText="1"/>
    </xf>
    <xf numFmtId="10" fontId="34" fillId="0" borderId="24" xfId="0" applyNumberFormat="1" applyFont="1" applyFill="1" applyBorder="1" applyAlignment="1">
      <alignment vertical="center" wrapText="1"/>
    </xf>
    <xf numFmtId="9" fontId="34" fillId="0" borderId="24" xfId="1" applyFont="1" applyFill="1" applyBorder="1" applyAlignment="1">
      <alignment vertical="center" wrapText="1"/>
    </xf>
    <xf numFmtId="0" fontId="32" fillId="13" borderId="24" xfId="0" applyFont="1" applyFill="1" applyBorder="1" applyAlignment="1">
      <alignment vertical="center" wrapText="1"/>
    </xf>
    <xf numFmtId="0" fontId="32" fillId="14" borderId="24" xfId="0" applyFont="1" applyFill="1" applyBorder="1" applyAlignment="1">
      <alignment vertical="center" wrapText="1"/>
    </xf>
    <xf numFmtId="0" fontId="34" fillId="0" borderId="24" xfId="0" applyFont="1" applyFill="1" applyBorder="1" applyAlignment="1">
      <alignment horizontal="left" vertical="center" wrapText="1"/>
    </xf>
    <xf numFmtId="0" fontId="32" fillId="15" borderId="24" xfId="0" applyFont="1" applyFill="1" applyBorder="1" applyAlignment="1">
      <alignment vertical="center" wrapText="1"/>
    </xf>
    <xf numFmtId="165" fontId="34" fillId="0" borderId="24" xfId="6" applyNumberFormat="1" applyFont="1" applyFill="1" applyBorder="1" applyAlignment="1">
      <alignment vertical="center" wrapText="1"/>
    </xf>
    <xf numFmtId="0" fontId="34" fillId="0" borderId="24" xfId="6" applyNumberFormat="1" applyFont="1" applyFill="1" applyBorder="1" applyAlignment="1">
      <alignment vertical="center" wrapText="1"/>
    </xf>
    <xf numFmtId="0" fontId="32" fillId="16" borderId="24" xfId="0" applyFont="1" applyFill="1" applyBorder="1" applyAlignment="1">
      <alignment vertical="center" wrapText="1"/>
    </xf>
    <xf numFmtId="0" fontId="32" fillId="11" borderId="24" xfId="0" applyFont="1" applyFill="1" applyBorder="1" applyAlignment="1">
      <alignment vertical="center" wrapText="1"/>
    </xf>
    <xf numFmtId="0" fontId="3" fillId="15" borderId="24" xfId="0" applyFont="1" applyFill="1" applyBorder="1" applyAlignment="1">
      <alignment vertical="center" wrapText="1"/>
    </xf>
    <xf numFmtId="166" fontId="3" fillId="15" borderId="24" xfId="6"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2" fillId="0" borderId="24" xfId="0" applyFont="1" applyBorder="1" applyAlignment="1">
      <alignment vertical="center" wrapText="1"/>
    </xf>
    <xf numFmtId="0" fontId="3" fillId="15" borderId="50" xfId="0" applyFont="1" applyFill="1" applyBorder="1" applyAlignment="1">
      <alignment vertical="center" wrapText="1"/>
    </xf>
    <xf numFmtId="0" fontId="3" fillId="15" borderId="51" xfId="0" applyFont="1" applyFill="1" applyBorder="1" applyAlignment="1">
      <alignment vertical="center" wrapText="1"/>
    </xf>
    <xf numFmtId="166" fontId="3" fillId="15" borderId="51" xfId="0" applyNumberFormat="1" applyFont="1" applyFill="1" applyBorder="1" applyAlignment="1">
      <alignment vertical="center" wrapText="1"/>
    </xf>
    <xf numFmtId="0" fontId="3" fillId="0" borderId="24" xfId="0" applyFont="1" applyFill="1" applyBorder="1" applyAlignment="1">
      <alignment horizontal="center" vertical="center" wrapText="1"/>
    </xf>
    <xf numFmtId="165" fontId="32" fillId="0" borderId="24" xfId="6" applyFont="1" applyFill="1" applyBorder="1" applyAlignment="1">
      <alignment vertical="center" wrapText="1"/>
    </xf>
    <xf numFmtId="166" fontId="32" fillId="0" borderId="24" xfId="6" applyNumberFormat="1" applyFont="1" applyFill="1" applyBorder="1" applyAlignment="1">
      <alignment vertical="center" wrapText="1"/>
    </xf>
    <xf numFmtId="10" fontId="32" fillId="0" borderId="24" xfId="1" applyNumberFormat="1" applyFont="1" applyFill="1" applyBorder="1" applyAlignment="1">
      <alignment vertical="center" wrapText="1"/>
    </xf>
    <xf numFmtId="0" fontId="36" fillId="15" borderId="24" xfId="0" applyFont="1" applyFill="1" applyBorder="1" applyAlignment="1">
      <alignment vertical="center" wrapText="1"/>
    </xf>
    <xf numFmtId="0" fontId="35" fillId="15" borderId="24" xfId="0" applyFont="1" applyFill="1" applyBorder="1" applyAlignment="1">
      <alignment vertical="center" wrapText="1"/>
    </xf>
    <xf numFmtId="0" fontId="35" fillId="15" borderId="24" xfId="0" applyFont="1" applyFill="1" applyBorder="1" applyAlignment="1">
      <alignment horizontal="center" vertical="center" wrapText="1"/>
    </xf>
    <xf numFmtId="0" fontId="5" fillId="19" borderId="47" xfId="0" applyFont="1" applyFill="1" applyBorder="1" applyAlignment="1">
      <alignment horizontal="center" vertical="center" wrapText="1"/>
    </xf>
    <xf numFmtId="0" fontId="3" fillId="18" borderId="47" xfId="0" applyFont="1" applyFill="1" applyBorder="1" applyAlignment="1">
      <alignment horizontal="center" vertical="center" wrapText="1"/>
    </xf>
    <xf numFmtId="0" fontId="3" fillId="18" borderId="48"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24"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4" fillId="0" borderId="12"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 fillId="16" borderId="24" xfId="0"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2" fillId="12" borderId="12" xfId="0" applyFont="1" applyFill="1" applyBorder="1" applyAlignment="1">
      <alignment vertical="center" wrapText="1"/>
    </xf>
    <xf numFmtId="0" fontId="3" fillId="15" borderId="54" xfId="0" applyFont="1" applyFill="1" applyBorder="1" applyAlignment="1">
      <alignment vertical="center" wrapText="1"/>
    </xf>
    <xf numFmtId="0" fontId="3" fillId="0" borderId="12" xfId="0" applyFont="1" applyFill="1" applyBorder="1" applyAlignment="1">
      <alignment vertical="center" wrapText="1"/>
    </xf>
    <xf numFmtId="0" fontId="3" fillId="0" borderId="49" xfId="0" applyFont="1" applyFill="1" applyBorder="1" applyAlignment="1">
      <alignment vertical="center" wrapText="1"/>
    </xf>
    <xf numFmtId="0" fontId="32" fillId="11" borderId="12" xfId="0" applyFont="1" applyFill="1" applyBorder="1" applyAlignment="1">
      <alignment vertical="center" wrapText="1"/>
    </xf>
    <xf numFmtId="0" fontId="0" fillId="14" borderId="11"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49" xfId="0" applyFont="1" applyFill="1" applyBorder="1" applyAlignment="1">
      <alignment vertical="center" wrapText="1"/>
    </xf>
    <xf numFmtId="0" fontId="32" fillId="0" borderId="24" xfId="0" applyFont="1" applyFill="1" applyBorder="1" applyAlignment="1">
      <alignment vertical="center" wrapText="1"/>
    </xf>
    <xf numFmtId="0" fontId="3" fillId="17" borderId="53" xfId="0" applyFont="1" applyFill="1" applyBorder="1" applyAlignment="1">
      <alignment vertical="center" wrapText="1"/>
    </xf>
    <xf numFmtId="0" fontId="3" fillId="0" borderId="0" xfId="0" applyFont="1" applyFill="1" applyBorder="1" applyAlignment="1">
      <alignment vertical="center" wrapText="1"/>
    </xf>
    <xf numFmtId="0" fontId="0" fillId="0" borderId="24" xfId="0" applyBorder="1" applyAlignment="1">
      <alignment horizontal="center" vertical="center" wrapText="1"/>
    </xf>
    <xf numFmtId="9" fontId="6" fillId="0" borderId="55" xfId="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9" fontId="2" fillId="0" borderId="60" xfId="0" applyNumberFormat="1" applyFont="1" applyFill="1" applyBorder="1" applyAlignment="1">
      <alignment horizontal="center" vertical="center" wrapText="1"/>
    </xf>
    <xf numFmtId="9" fontId="2" fillId="0" borderId="61"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1" xfId="1" applyFont="1" applyFill="1" applyBorder="1" applyAlignment="1">
      <alignment horizontal="center" vertical="center" wrapText="1"/>
    </xf>
    <xf numFmtId="9" fontId="2" fillId="0" borderId="60" xfId="1" applyFont="1" applyFill="1" applyBorder="1" applyAlignment="1">
      <alignment horizontal="center" vertical="center" wrapText="1"/>
    </xf>
    <xf numFmtId="2" fontId="2" fillId="0" borderId="45" xfId="0" applyNumberFormat="1" applyFont="1" applyFill="1" applyBorder="1" applyAlignment="1">
      <alignment horizontal="center" vertical="center" wrapText="1"/>
    </xf>
    <xf numFmtId="2" fontId="2" fillId="0" borderId="60" xfId="0" applyNumberFormat="1" applyFont="1" applyFill="1" applyBorder="1" applyAlignment="1">
      <alignment horizontal="center" vertical="center" wrapText="1"/>
    </xf>
    <xf numFmtId="2" fontId="2" fillId="0" borderId="61" xfId="0" applyNumberFormat="1" applyFont="1" applyFill="1" applyBorder="1" applyAlignment="1">
      <alignment horizontal="center" vertical="center" wrapText="1"/>
    </xf>
    <xf numFmtId="9" fontId="6" fillId="0" borderId="60" xfId="1" applyFont="1" applyFill="1" applyBorder="1" applyAlignment="1">
      <alignment horizontal="center" vertical="center" wrapText="1"/>
    </xf>
    <xf numFmtId="9" fontId="6" fillId="0" borderId="61" xfId="1" applyFont="1" applyFill="1" applyBorder="1" applyAlignment="1">
      <alignment horizontal="center" vertical="center" wrapText="1"/>
    </xf>
    <xf numFmtId="9" fontId="4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9" fontId="43" fillId="0" borderId="0" xfId="0" applyNumberFormat="1" applyFont="1" applyFill="1" applyBorder="1" applyAlignment="1">
      <alignment horizontal="center" vertical="center" wrapText="1"/>
    </xf>
    <xf numFmtId="0" fontId="43" fillId="20" borderId="0" xfId="0" applyFont="1" applyFill="1" applyBorder="1" applyAlignment="1">
      <alignment horizontal="center" vertical="center" wrapText="1"/>
    </xf>
    <xf numFmtId="9" fontId="43" fillId="20" borderId="0" xfId="0" applyNumberFormat="1" applyFont="1" applyFill="1" applyBorder="1" applyAlignment="1">
      <alignment horizontal="center" vertical="center" wrapText="1"/>
    </xf>
    <xf numFmtId="9" fontId="44" fillId="0" borderId="62" xfId="0" applyNumberFormat="1" applyFont="1" applyBorder="1" applyAlignment="1">
      <alignment horizontal="center" vertical="center" wrapText="1"/>
    </xf>
    <xf numFmtId="14" fontId="6" fillId="0" borderId="62" xfId="0" applyNumberFormat="1" applyFont="1" applyBorder="1" applyAlignment="1">
      <alignment horizontal="center" vertical="center" wrapText="1"/>
    </xf>
    <xf numFmtId="9" fontId="45" fillId="0" borderId="27" xfId="1" applyFont="1" applyFill="1" applyBorder="1" applyAlignment="1">
      <alignment horizontal="center" vertical="center" wrapText="1"/>
    </xf>
    <xf numFmtId="9" fontId="44" fillId="0" borderId="24" xfId="0" applyNumberFormat="1" applyFont="1" applyBorder="1" applyAlignment="1">
      <alignment horizontal="center" vertical="center" wrapText="1"/>
    </xf>
    <xf numFmtId="14" fontId="6" fillId="0" borderId="24" xfId="0" applyNumberFormat="1" applyFont="1" applyBorder="1" applyAlignment="1">
      <alignment horizontal="center" vertical="center" wrapText="1"/>
    </xf>
    <xf numFmtId="9" fontId="44" fillId="0" borderId="12"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63" xfId="0" applyNumberFormat="1" applyFont="1" applyBorder="1" applyAlignment="1">
      <alignment horizontal="center" vertical="center" wrapText="1"/>
    </xf>
    <xf numFmtId="9" fontId="45" fillId="20" borderId="27" xfId="1" applyFont="1" applyFill="1" applyBorder="1" applyAlignment="1">
      <alignment horizontal="center" vertical="center" wrapText="1"/>
    </xf>
    <xf numFmtId="9" fontId="44" fillId="0" borderId="63" xfId="0" applyNumberFormat="1" applyFont="1" applyBorder="1" applyAlignment="1">
      <alignment horizontal="center" vertical="center" wrapText="1"/>
    </xf>
    <xf numFmtId="14" fontId="2" fillId="0" borderId="0" xfId="0" applyNumberFormat="1" applyFont="1" applyBorder="1" applyAlignment="1">
      <alignment vertical="center"/>
    </xf>
    <xf numFmtId="9" fontId="44" fillId="20" borderId="62" xfId="0" applyNumberFormat="1" applyFont="1" applyFill="1" applyBorder="1" applyAlignment="1">
      <alignment horizontal="center" vertical="center" wrapText="1"/>
    </xf>
    <xf numFmtId="9" fontId="44" fillId="20" borderId="24" xfId="0" applyNumberFormat="1" applyFont="1" applyFill="1" applyBorder="1" applyAlignment="1">
      <alignment horizontal="center" vertical="center" wrapText="1"/>
    </xf>
    <xf numFmtId="9" fontId="44" fillId="20" borderId="63" xfId="0" applyNumberFormat="1" applyFont="1" applyFill="1" applyBorder="1" applyAlignment="1">
      <alignment horizontal="center" vertical="center" wrapText="1"/>
    </xf>
    <xf numFmtId="14" fontId="6" fillId="20" borderId="62" xfId="0" applyNumberFormat="1" applyFont="1" applyFill="1" applyBorder="1" applyAlignment="1">
      <alignment horizontal="center" vertical="center" wrapText="1"/>
    </xf>
    <xf numFmtId="9" fontId="44" fillId="20" borderId="12" xfId="0" applyNumberFormat="1" applyFont="1" applyFill="1" applyBorder="1" applyAlignment="1">
      <alignment horizontal="center" vertical="center" wrapText="1"/>
    </xf>
    <xf numFmtId="14" fontId="6" fillId="20" borderId="12" xfId="0" applyNumberFormat="1" applyFont="1" applyFill="1" applyBorder="1" applyAlignment="1">
      <alignment horizontal="center" vertical="center" wrapText="1"/>
    </xf>
    <xf numFmtId="9" fontId="45" fillId="20" borderId="33" xfId="1" applyFont="1" applyFill="1" applyBorder="1" applyAlignment="1">
      <alignment horizontal="center" vertical="center" wrapText="1"/>
    </xf>
    <xf numFmtId="14" fontId="6" fillId="20" borderId="24" xfId="0" applyNumberFormat="1" applyFont="1" applyFill="1" applyBorder="1" applyAlignment="1">
      <alignment horizontal="center" vertical="center" wrapText="1"/>
    </xf>
    <xf numFmtId="14" fontId="6" fillId="20" borderId="63" xfId="0" applyNumberFormat="1" applyFont="1" applyFill="1" applyBorder="1" applyAlignment="1">
      <alignment horizontal="center" vertical="center" wrapText="1"/>
    </xf>
    <xf numFmtId="14" fontId="6" fillId="20" borderId="21" xfId="0" applyNumberFormat="1" applyFont="1" applyFill="1" applyBorder="1" applyAlignment="1">
      <alignment horizontal="center" vertical="center" wrapText="1"/>
    </xf>
    <xf numFmtId="0" fontId="44" fillId="20" borderId="65" xfId="0" applyFont="1" applyFill="1" applyBorder="1" applyAlignment="1">
      <alignment horizontal="left" vertical="center" wrapText="1"/>
    </xf>
    <xf numFmtId="0" fontId="44" fillId="20" borderId="64" xfId="0" applyFont="1" applyFill="1" applyBorder="1" applyAlignment="1">
      <alignment horizontal="left" vertical="center" wrapText="1"/>
    </xf>
    <xf numFmtId="0" fontId="44" fillId="20" borderId="36" xfId="0" applyFont="1" applyFill="1" applyBorder="1" applyAlignment="1">
      <alignment horizontal="left" vertical="center" wrapText="1"/>
    </xf>
    <xf numFmtId="0" fontId="46" fillId="20" borderId="65" xfId="0" applyFont="1" applyFill="1" applyBorder="1" applyAlignment="1">
      <alignment horizontal="left" vertical="center" wrapText="1"/>
    </xf>
    <xf numFmtId="0" fontId="46" fillId="20" borderId="64" xfId="0" applyFont="1" applyFill="1" applyBorder="1" applyAlignment="1">
      <alignment horizontal="left" vertical="center" wrapText="1"/>
    </xf>
    <xf numFmtId="0" fontId="44" fillId="20" borderId="66" xfId="0" applyFont="1" applyFill="1" applyBorder="1" applyAlignment="1">
      <alignment horizontal="left" vertical="center" wrapText="1"/>
    </xf>
    <xf numFmtId="0" fontId="7" fillId="5" borderId="18" xfId="0" applyFont="1" applyFill="1" applyBorder="1" applyAlignment="1">
      <alignment horizontal="center" vertical="center" wrapText="1"/>
    </xf>
    <xf numFmtId="0" fontId="48" fillId="5" borderId="24" xfId="0" applyFont="1" applyFill="1" applyBorder="1" applyAlignment="1">
      <alignment horizontal="center" vertical="center" wrapText="1"/>
    </xf>
    <xf numFmtId="0" fontId="46" fillId="14" borderId="66" xfId="0" applyFont="1" applyFill="1" applyBorder="1" applyAlignment="1">
      <alignment horizontal="left" vertical="center" wrapText="1"/>
    </xf>
    <xf numFmtId="0" fontId="44" fillId="14" borderId="64" xfId="0" applyFont="1" applyFill="1" applyBorder="1" applyAlignment="1">
      <alignment horizontal="left" vertical="center" wrapText="1"/>
    </xf>
    <xf numFmtId="0" fontId="0" fillId="14" borderId="10" xfId="0" applyFont="1" applyFill="1" applyBorder="1" applyAlignment="1">
      <alignment horizontal="left" vertical="center" wrapText="1"/>
    </xf>
    <xf numFmtId="0" fontId="15" fillId="14" borderId="11" xfId="0" applyFont="1" applyFill="1" applyBorder="1" applyAlignment="1">
      <alignment horizontal="center" wrapText="1"/>
    </xf>
    <xf numFmtId="0" fontId="15" fillId="14" borderId="11" xfId="0" applyFont="1" applyFill="1" applyBorder="1" applyAlignment="1">
      <alignment horizontal="center" vertical="center" wrapText="1"/>
    </xf>
    <xf numFmtId="0" fontId="15" fillId="14" borderId="10" xfId="0" applyFont="1" applyFill="1" applyBorder="1" applyAlignment="1">
      <alignment horizontal="left" vertical="top" wrapText="1"/>
    </xf>
    <xf numFmtId="0" fontId="15" fillId="14" borderId="10" xfId="0" applyFont="1" applyFill="1" applyBorder="1" applyAlignment="1">
      <alignment horizontal="left" vertical="center" wrapText="1"/>
    </xf>
    <xf numFmtId="0" fontId="15" fillId="14"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11" xfId="0" applyFont="1" applyFill="1" applyBorder="1" applyAlignment="1">
      <alignment horizontal="left" vertical="center" wrapText="1"/>
    </xf>
    <xf numFmtId="0" fontId="15" fillId="14" borderId="11" xfId="0" applyFont="1" applyFill="1" applyBorder="1" applyAlignment="1">
      <alignment horizontal="left" vertical="center" wrapText="1"/>
    </xf>
    <xf numFmtId="0" fontId="7" fillId="22" borderId="16" xfId="0" applyFont="1" applyFill="1" applyBorder="1" applyAlignment="1">
      <alignment horizontal="center" vertical="center" wrapText="1"/>
    </xf>
    <xf numFmtId="0" fontId="0" fillId="0" borderId="0" xfId="0" applyAlignment="1">
      <alignment wrapText="1"/>
    </xf>
    <xf numFmtId="0" fontId="19" fillId="0" borderId="24" xfId="0" applyFont="1" applyBorder="1" applyAlignment="1">
      <alignment vertical="center" wrapText="1"/>
    </xf>
    <xf numFmtId="9" fontId="2" fillId="0" borderId="52"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9" fontId="2" fillId="0" borderId="52" xfId="1" applyFont="1" applyFill="1" applyBorder="1" applyAlignment="1">
      <alignment horizontal="center" vertical="center" wrapText="1"/>
    </xf>
    <xf numFmtId="9" fontId="6" fillId="0" borderId="52" xfId="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0" fontId="3" fillId="17" borderId="45"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9" fontId="2" fillId="23" borderId="24" xfId="1" applyFont="1" applyFill="1" applyBorder="1" applyAlignment="1">
      <alignment horizontal="center" vertical="center" wrapText="1"/>
    </xf>
    <xf numFmtId="9" fontId="6" fillId="23" borderId="24" xfId="1" applyFont="1" applyFill="1" applyBorder="1" applyAlignment="1">
      <alignment horizontal="center" vertical="center" wrapText="1"/>
    </xf>
    <xf numFmtId="9" fontId="43" fillId="23" borderId="24" xfId="0" applyNumberFormat="1" applyFont="1" applyFill="1" applyBorder="1" applyAlignment="1">
      <alignment horizontal="center" vertical="center" wrapText="1"/>
    </xf>
    <xf numFmtId="0" fontId="43" fillId="23" borderId="24" xfId="0" applyFont="1" applyFill="1" applyBorder="1" applyAlignment="1">
      <alignment horizontal="center" vertical="center" wrapText="1"/>
    </xf>
    <xf numFmtId="2" fontId="2" fillId="23" borderId="24" xfId="0" applyNumberFormat="1" applyFont="1" applyFill="1" applyBorder="1" applyAlignment="1">
      <alignment horizontal="center" vertical="center" wrapText="1"/>
    </xf>
    <xf numFmtId="0" fontId="0" fillId="21" borderId="24" xfId="0" applyFill="1" applyBorder="1" applyAlignment="1">
      <alignment horizontal="center" vertical="center" wrapText="1"/>
    </xf>
    <xf numFmtId="0" fontId="0" fillId="21" borderId="24" xfId="0" applyFill="1" applyBorder="1" applyAlignment="1">
      <alignment horizontal="center" vertical="center"/>
    </xf>
    <xf numFmtId="0" fontId="0" fillId="21" borderId="24" xfId="0" applyFill="1" applyBorder="1"/>
    <xf numFmtId="0" fontId="0" fillId="21" borderId="24" xfId="0" applyFill="1" applyBorder="1" applyAlignment="1">
      <alignment vertical="center" wrapText="1"/>
    </xf>
    <xf numFmtId="0" fontId="0" fillId="0" borderId="0" xfId="0" applyAlignment="1">
      <alignment horizontal="right" vertical="center" wrapText="1"/>
    </xf>
    <xf numFmtId="0" fontId="27" fillId="0" borderId="64" xfId="0" applyFont="1" applyBorder="1" applyAlignment="1">
      <alignment horizontal="center" vertical="center" wrapText="1"/>
    </xf>
    <xf numFmtId="0" fontId="27" fillId="0" borderId="24" xfId="0" applyFont="1" applyBorder="1" applyAlignment="1">
      <alignment horizontal="center" vertical="center" wrapText="1"/>
    </xf>
    <xf numFmtId="0" fontId="42" fillId="0" borderId="0" xfId="0" applyFont="1"/>
    <xf numFmtId="0" fontId="15" fillId="0" borderId="0" xfId="0" applyFont="1"/>
    <xf numFmtId="0" fontId="0" fillId="14" borderId="11" xfId="0" applyFill="1" applyBorder="1"/>
    <xf numFmtId="0" fontId="2" fillId="0" borderId="0" xfId="0" applyFont="1" applyAlignment="1">
      <alignment vertical="center"/>
    </xf>
    <xf numFmtId="0" fontId="15" fillId="0" borderId="24" xfId="0" applyFont="1" applyFill="1" applyBorder="1" applyAlignment="1">
      <alignment horizontal="center" vertical="center" wrapText="1"/>
    </xf>
    <xf numFmtId="0" fontId="0" fillId="0" borderId="0" xfId="0" applyAlignment="1">
      <alignment horizontal="center" vertical="center"/>
    </xf>
    <xf numFmtId="0" fontId="51" fillId="0" borderId="24" xfId="0" applyFont="1" applyBorder="1" applyAlignment="1">
      <alignment horizontal="center" vertical="center" wrapText="1"/>
    </xf>
    <xf numFmtId="0" fontId="41" fillId="4" borderId="0" xfId="0" applyFont="1" applyFill="1" applyAlignment="1">
      <alignment horizontal="center" vertical="center" wrapText="1"/>
    </xf>
    <xf numFmtId="0" fontId="10" fillId="7" borderId="39"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6" fillId="7" borderId="24" xfId="0" applyFont="1" applyFill="1" applyBorder="1" applyAlignment="1">
      <alignment vertical="center" wrapText="1"/>
    </xf>
    <xf numFmtId="0" fontId="0" fillId="7" borderId="24" xfId="0" applyFill="1" applyBorder="1" applyAlignment="1">
      <alignment wrapText="1"/>
    </xf>
    <xf numFmtId="0" fontId="0" fillId="7" borderId="24" xfId="0" applyFill="1" applyBorder="1" applyAlignment="1">
      <alignment vertical="center" wrapText="1"/>
    </xf>
    <xf numFmtId="0" fontId="2" fillId="23"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2" fillId="0" borderId="52" xfId="0" applyFont="1" applyFill="1" applyBorder="1" applyAlignment="1">
      <alignment horizontal="center" vertical="center" wrapText="1"/>
    </xf>
    <xf numFmtId="0" fontId="52" fillId="0" borderId="0" xfId="0" applyFont="1" applyAlignment="1">
      <alignment vertical="center" wrapText="1"/>
    </xf>
    <xf numFmtId="0" fontId="0" fillId="0" borderId="11" xfId="0" applyBorder="1" applyAlignment="1">
      <alignment horizontal="center" vertical="center" wrapText="1"/>
    </xf>
    <xf numFmtId="9" fontId="0" fillId="0" borderId="11" xfId="0" applyNumberFormat="1" applyBorder="1" applyAlignment="1">
      <alignment horizontal="center" vertical="center" wrapText="1"/>
    </xf>
    <xf numFmtId="14" fontId="10" fillId="0" borderId="24" xfId="0" applyNumberFormat="1" applyFont="1" applyBorder="1" applyAlignment="1">
      <alignment horizontal="center" vertical="center" wrapText="1"/>
    </xf>
    <xf numFmtId="0" fontId="0" fillId="14"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Fill="1" applyBorder="1" applyAlignment="1">
      <alignment vertical="top" wrapText="1"/>
    </xf>
    <xf numFmtId="0" fontId="0" fillId="21" borderId="24" xfId="0" applyFill="1" applyBorder="1" applyAlignment="1">
      <alignment horizontal="center"/>
    </xf>
    <xf numFmtId="9" fontId="0" fillId="24" borderId="24" xfId="0" applyNumberFormat="1" applyFill="1" applyBorder="1" applyAlignment="1">
      <alignment horizontal="center" vertical="center"/>
    </xf>
    <xf numFmtId="9" fontId="2" fillId="23" borderId="24" xfId="0" applyNumberFormat="1" applyFont="1" applyFill="1" applyBorder="1" applyAlignment="1">
      <alignment horizontal="left" vertical="top" wrapText="1"/>
    </xf>
    <xf numFmtId="9" fontId="0" fillId="21" borderId="24" xfId="0" applyNumberFormat="1" applyFill="1" applyBorder="1" applyAlignment="1">
      <alignment horizontal="center" vertical="center"/>
    </xf>
    <xf numFmtId="9" fontId="0" fillId="21" borderId="24" xfId="0" applyNumberFormat="1" applyFill="1" applyBorder="1" applyAlignment="1">
      <alignment horizontal="center"/>
    </xf>
    <xf numFmtId="0" fontId="0" fillId="21" borderId="24" xfId="0" applyFill="1" applyBorder="1" applyAlignment="1">
      <alignment horizontal="justify"/>
    </xf>
    <xf numFmtId="9" fontId="0" fillId="21" borderId="24" xfId="1" applyFont="1" applyFill="1" applyBorder="1" applyAlignment="1">
      <alignment horizontal="center" vertical="center"/>
    </xf>
    <xf numFmtId="9" fontId="0" fillId="21" borderId="24" xfId="0" applyNumberFormat="1" applyFill="1" applyBorder="1" applyAlignment="1">
      <alignment horizontal="center" vertical="center" wrapText="1"/>
    </xf>
    <xf numFmtId="0" fontId="0" fillId="21" borderId="24" xfId="0" applyFill="1" applyBorder="1" applyAlignment="1">
      <alignment horizontal="left" vertical="center" wrapText="1"/>
    </xf>
    <xf numFmtId="0" fontId="0" fillId="21" borderId="24" xfId="0" applyFill="1" applyBorder="1" applyAlignment="1">
      <alignment horizontal="left" wrapText="1"/>
    </xf>
    <xf numFmtId="9" fontId="0" fillId="25" borderId="24" xfId="0" applyNumberFormat="1" applyFill="1" applyBorder="1" applyAlignment="1">
      <alignment horizontal="center" vertical="center"/>
    </xf>
    <xf numFmtId="0" fontId="19" fillId="6" borderId="11" xfId="0" applyFont="1" applyFill="1" applyBorder="1" applyAlignment="1">
      <alignment horizontal="left" vertical="center" wrapText="1"/>
    </xf>
    <xf numFmtId="9" fontId="15" fillId="0" borderId="24" xfId="0" applyNumberFormat="1" applyFont="1" applyFill="1" applyBorder="1" applyAlignment="1">
      <alignment horizontal="center" vertical="center"/>
    </xf>
    <xf numFmtId="0" fontId="0" fillId="0" borderId="24" xfId="0" applyFill="1" applyBorder="1" applyAlignment="1">
      <alignment horizontal="left" vertical="center" wrapText="1"/>
    </xf>
    <xf numFmtId="9" fontId="15" fillId="25" borderId="24" xfId="0" applyNumberFormat="1" applyFont="1" applyFill="1" applyBorder="1" applyAlignment="1">
      <alignment horizontal="center" vertical="center"/>
    </xf>
    <xf numFmtId="9" fontId="0" fillId="26" borderId="24" xfId="1" applyFont="1" applyFill="1" applyBorder="1" applyAlignment="1">
      <alignment horizontal="center" vertical="center"/>
    </xf>
    <xf numFmtId="0" fontId="0" fillId="21" borderId="24" xfId="0" applyFill="1" applyBorder="1" applyAlignment="1">
      <alignment wrapText="1"/>
    </xf>
    <xf numFmtId="0" fontId="0" fillId="21" borderId="24" xfId="0" applyFill="1" applyBorder="1" applyAlignment="1">
      <alignment vertical="center"/>
    </xf>
    <xf numFmtId="14" fontId="8" fillId="6" borderId="24"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7" fillId="5" borderId="61" xfId="0" applyFont="1" applyFill="1" applyBorder="1" applyAlignment="1">
      <alignment horizontal="center" vertical="center" wrapText="1"/>
    </xf>
    <xf numFmtId="0" fontId="7" fillId="5" borderId="60" xfId="0" applyFont="1" applyFill="1" applyBorder="1" applyAlignment="1">
      <alignment horizontal="center" vertical="center" wrapText="1"/>
    </xf>
    <xf numFmtId="0" fontId="48" fillId="5" borderId="64"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7" fillId="5" borderId="64" xfId="0" applyFont="1" applyFill="1" applyBorder="1" applyAlignment="1">
      <alignment horizontal="center" vertical="center" wrapText="1"/>
    </xf>
    <xf numFmtId="0" fontId="0" fillId="0" borderId="0" xfId="0" pivotButton="1"/>
    <xf numFmtId="0" fontId="0" fillId="0" borderId="0" xfId="0" applyAlignment="1">
      <alignment horizontal="left"/>
    </xf>
    <xf numFmtId="9" fontId="0" fillId="0" borderId="0" xfId="0" applyNumberFormat="1"/>
    <xf numFmtId="0" fontId="5" fillId="27" borderId="10" xfId="0" applyFont="1" applyFill="1" applyBorder="1" applyAlignment="1">
      <alignment horizontal="center" vertical="center" wrapText="1"/>
    </xf>
    <xf numFmtId="164" fontId="26" fillId="7" borderId="24" xfId="0" applyNumberFormat="1" applyFont="1" applyFill="1" applyBorder="1" applyAlignment="1">
      <alignment horizontal="center" vertical="center"/>
    </xf>
    <xf numFmtId="0" fontId="2" fillId="0" borderId="0" xfId="0" applyFont="1" applyAlignment="1">
      <alignment wrapText="1"/>
    </xf>
    <xf numFmtId="14" fontId="2" fillId="0" borderId="0" xfId="0" applyNumberFormat="1" applyFont="1" applyBorder="1" applyAlignment="1">
      <alignment horizontal="center" vertical="center"/>
    </xf>
    <xf numFmtId="9" fontId="0" fillId="0" borderId="52" xfId="0" applyNumberFormat="1" applyFont="1" applyFill="1" applyBorder="1" applyAlignment="1">
      <alignment horizontal="center" vertical="center" wrapText="1"/>
    </xf>
    <xf numFmtId="9" fontId="0" fillId="0" borderId="10" xfId="0" applyNumberFormat="1" applyFont="1" applyFill="1" applyBorder="1" applyAlignment="1">
      <alignment horizontal="center" vertical="center" wrapText="1"/>
    </xf>
    <xf numFmtId="0" fontId="5" fillId="5" borderId="45" xfId="0" applyFont="1" applyFill="1" applyBorder="1" applyAlignment="1">
      <alignment horizontal="center" vertical="center" wrapText="1"/>
    </xf>
    <xf numFmtId="14" fontId="8" fillId="0" borderId="24" xfId="0" applyNumberFormat="1" applyFont="1" applyFill="1" applyBorder="1" applyAlignment="1">
      <alignment horizontal="center" vertical="center"/>
    </xf>
    <xf numFmtId="164" fontId="0" fillId="0" borderId="0" xfId="0" applyNumberFormat="1"/>
    <xf numFmtId="9" fontId="27" fillId="0" borderId="0" xfId="0" applyNumberFormat="1" applyFont="1" applyAlignment="1">
      <alignment horizontal="center" vertical="center"/>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0" fontId="3" fillId="17" borderId="10" xfId="0" applyFont="1" applyFill="1" applyBorder="1" applyAlignment="1">
      <alignment horizontal="center" vertical="center" wrapText="1"/>
    </xf>
    <xf numFmtId="9" fontId="6" fillId="0" borderId="12" xfId="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57"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2" fillId="0" borderId="3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1" fontId="6" fillId="0" borderId="12" xfId="1"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9" fontId="6" fillId="0" borderId="17" xfId="1" applyFont="1" applyFill="1" applyBorder="1" applyAlignment="1">
      <alignment horizontal="center" vertical="center" wrapText="1"/>
    </xf>
    <xf numFmtId="9" fontId="6" fillId="0" borderId="24" xfId="1" applyFont="1" applyFill="1" applyBorder="1" applyAlignment="1">
      <alignment horizontal="center" vertical="center" wrapText="1"/>
    </xf>
    <xf numFmtId="9" fontId="2" fillId="0" borderId="24" xfId="1" applyFont="1" applyFill="1" applyBorder="1" applyAlignment="1">
      <alignment horizontal="center" vertical="center" wrapText="1"/>
    </xf>
    <xf numFmtId="9" fontId="2" fillId="0" borderId="55" xfId="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28" xfId="1" applyFont="1" applyFill="1" applyBorder="1" applyAlignment="1">
      <alignment horizontal="center" vertical="center" wrapText="1"/>
    </xf>
    <xf numFmtId="0" fontId="7" fillId="3" borderId="28" xfId="0" applyFont="1" applyFill="1" applyBorder="1" applyAlignment="1">
      <alignment horizontal="center" vertical="center" wrapText="1"/>
    </xf>
    <xf numFmtId="9" fontId="6" fillId="0" borderId="15" xfId="1" applyFont="1" applyFill="1" applyBorder="1" applyAlignment="1">
      <alignment horizontal="center" vertical="center" wrapText="1"/>
    </xf>
    <xf numFmtId="9" fontId="6" fillId="0" borderId="20" xfId="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9" fontId="6" fillId="0" borderId="28" xfId="1" applyFont="1" applyFill="1" applyBorder="1" applyAlignment="1">
      <alignment horizontal="center" vertical="center" wrapText="1"/>
    </xf>
    <xf numFmtId="9" fontId="6" fillId="0" borderId="13" xfId="1" applyFont="1" applyFill="1" applyBorder="1" applyAlignment="1">
      <alignment horizontal="center" vertical="center" wrapText="1"/>
    </xf>
    <xf numFmtId="9" fontId="2" fillId="0" borderId="12" xfId="1" applyFont="1" applyFill="1" applyBorder="1" applyAlignment="1">
      <alignment horizontal="center" vertical="center" wrapText="1"/>
    </xf>
    <xf numFmtId="9" fontId="2" fillId="0" borderId="15" xfId="1" applyFont="1" applyFill="1" applyBorder="1" applyAlignment="1">
      <alignment horizontal="center" vertical="center" wrapText="1"/>
    </xf>
    <xf numFmtId="0" fontId="2" fillId="0" borderId="14" xfId="0" applyFont="1" applyFill="1" applyBorder="1" applyAlignment="1">
      <alignment horizontal="center" vertical="center" wrapText="1"/>
    </xf>
    <xf numFmtId="10" fontId="2" fillId="0" borderId="12" xfId="1" applyNumberFormat="1" applyFont="1" applyFill="1" applyBorder="1" applyAlignment="1">
      <alignment horizontal="center" vertical="center" wrapText="1"/>
    </xf>
    <xf numFmtId="1" fontId="2" fillId="0" borderId="12" xfId="1" applyNumberFormat="1" applyFont="1" applyFill="1" applyBorder="1" applyAlignment="1">
      <alignment horizontal="center" vertical="center" wrapText="1"/>
    </xf>
    <xf numFmtId="0" fontId="2" fillId="14" borderId="14" xfId="0" applyFont="1" applyFill="1" applyBorder="1" applyAlignment="1">
      <alignment horizontal="center" vertical="center" wrapText="1"/>
    </xf>
    <xf numFmtId="9" fontId="12" fillId="0" borderId="12" xfId="1" applyFont="1" applyFill="1" applyBorder="1" applyAlignment="1">
      <alignment horizontal="center" vertical="center" wrapText="1"/>
    </xf>
    <xf numFmtId="0" fontId="12" fillId="0" borderId="14" xfId="0" applyFont="1" applyFill="1" applyBorder="1" applyAlignment="1">
      <alignment horizontal="center" vertical="center" wrapText="1"/>
    </xf>
    <xf numFmtId="9" fontId="2" fillId="0" borderId="27" xfId="1" applyFont="1" applyFill="1" applyBorder="1" applyAlignment="1">
      <alignment horizontal="center" vertical="center" wrapText="1"/>
    </xf>
    <xf numFmtId="1" fontId="2" fillId="0" borderId="26" xfId="1"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9" fontId="12" fillId="0" borderId="26" xfId="1" applyFont="1" applyFill="1" applyBorder="1" applyAlignment="1">
      <alignment horizontal="center" vertical="center" wrapText="1"/>
    </xf>
    <xf numFmtId="0" fontId="12" fillId="0" borderId="25" xfId="0" applyFont="1" applyFill="1" applyBorder="1" applyAlignment="1">
      <alignment horizontal="center" vertical="center" wrapText="1"/>
    </xf>
    <xf numFmtId="10" fontId="2" fillId="0" borderId="26" xfId="1"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14" fontId="2" fillId="0" borderId="15"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vertical="center" wrapText="1"/>
    </xf>
    <xf numFmtId="0" fontId="17" fillId="0" borderId="12" xfId="0" applyFont="1" applyFill="1" applyBorder="1" applyAlignment="1">
      <alignment horizontal="left" vertical="center" wrapText="1"/>
    </xf>
    <xf numFmtId="9" fontId="2" fillId="0" borderId="12" xfId="1" applyFont="1" applyFill="1" applyBorder="1" applyAlignment="1">
      <alignment horizontal="left" vertical="center" wrapText="1"/>
    </xf>
    <xf numFmtId="0" fontId="18" fillId="0" borderId="36" xfId="0" applyFont="1" applyFill="1" applyBorder="1" applyAlignment="1">
      <alignment vertical="center" wrapText="1"/>
    </xf>
    <xf numFmtId="0" fontId="2" fillId="0" borderId="12" xfId="1" applyNumberFormat="1" applyFont="1" applyFill="1" applyBorder="1" applyAlignment="1">
      <alignment horizontal="center" vertical="center" wrapText="1"/>
    </xf>
    <xf numFmtId="1" fontId="12" fillId="0" borderId="12" xfId="1" applyNumberFormat="1" applyFont="1" applyFill="1" applyBorder="1" applyAlignment="1">
      <alignment horizontal="center" vertical="center" wrapText="1"/>
    </xf>
    <xf numFmtId="9" fontId="2" fillId="0" borderId="15" xfId="1" applyFont="1" applyFill="1" applyBorder="1" applyAlignment="1">
      <alignment horizontal="left" vertical="center" wrapText="1"/>
    </xf>
    <xf numFmtId="0" fontId="16" fillId="3" borderId="13" xfId="0" applyFont="1" applyFill="1" applyBorder="1" applyAlignment="1">
      <alignment horizontal="center" vertical="center" wrapText="1"/>
    </xf>
    <xf numFmtId="0" fontId="2" fillId="0" borderId="14" xfId="0" applyFont="1" applyFill="1" applyBorder="1" applyAlignment="1">
      <alignment horizontal="left" vertical="center" wrapText="1"/>
    </xf>
    <xf numFmtId="164" fontId="2" fillId="0" borderId="13" xfId="0" applyNumberFormat="1" applyFont="1" applyFill="1" applyBorder="1" applyAlignment="1">
      <alignment horizontal="center" vertical="center" wrapText="1"/>
    </xf>
    <xf numFmtId="164" fontId="2" fillId="0" borderId="14" xfId="1" applyNumberFormat="1"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5" xfId="0" applyFont="1" applyFill="1" applyBorder="1" applyAlignment="1">
      <alignment vertical="center" wrapText="1"/>
    </xf>
    <xf numFmtId="9" fontId="13" fillId="0" borderId="12" xfId="1" applyFont="1" applyFill="1" applyBorder="1" applyAlignment="1">
      <alignment horizontal="center" vertical="center" wrapText="1"/>
    </xf>
    <xf numFmtId="0" fontId="13" fillId="0" borderId="14" xfId="0" applyFont="1" applyFill="1" applyBorder="1" applyAlignment="1">
      <alignment horizontal="center" vertical="center" wrapText="1"/>
    </xf>
    <xf numFmtId="164" fontId="46" fillId="20" borderId="12" xfId="1" applyNumberFormat="1" applyFont="1" applyFill="1" applyBorder="1" applyAlignment="1">
      <alignment horizontal="center" vertical="center" wrapText="1"/>
    </xf>
    <xf numFmtId="0" fontId="46" fillId="20" borderId="12" xfId="0" applyFont="1" applyFill="1" applyBorder="1" applyAlignment="1">
      <alignment horizontal="center" vertical="center" wrapText="1"/>
    </xf>
    <xf numFmtId="9" fontId="46" fillId="20" borderId="15" xfId="1" applyFont="1" applyFill="1" applyBorder="1" applyAlignment="1">
      <alignment horizontal="center" vertical="center" wrapText="1"/>
    </xf>
    <xf numFmtId="9" fontId="44" fillId="20" borderId="13" xfId="0" applyNumberFormat="1"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0" fontId="44" fillId="20" borderId="13" xfId="0" applyFont="1" applyFill="1" applyBorder="1" applyAlignment="1">
      <alignment horizontal="center" vertical="center" wrapText="1"/>
    </xf>
    <xf numFmtId="9" fontId="44" fillId="0" borderId="13" xfId="0" applyNumberFormat="1" applyFont="1" applyBorder="1" applyAlignment="1">
      <alignment horizontal="center" vertical="center" wrapText="1"/>
    </xf>
    <xf numFmtId="1" fontId="46" fillId="20" borderId="12" xfId="1" applyNumberFormat="1" applyFont="1" applyFill="1" applyBorder="1" applyAlignment="1">
      <alignment horizontal="center" vertical="center" wrapText="1"/>
    </xf>
    <xf numFmtId="9" fontId="46" fillId="20" borderId="12" xfId="1" applyFont="1" applyFill="1" applyBorder="1" applyAlignment="1">
      <alignment horizontal="center" vertical="center" wrapText="1"/>
    </xf>
    <xf numFmtId="0" fontId="44" fillId="20" borderId="12" xfId="0" applyFont="1" applyFill="1" applyBorder="1" applyAlignment="1">
      <alignment horizontal="center" vertical="center" wrapText="1"/>
    </xf>
    <xf numFmtId="0" fontId="44" fillId="0" borderId="13" xfId="0" applyFont="1" applyBorder="1" applyAlignment="1">
      <alignment horizontal="center" vertical="center" wrapText="1"/>
    </xf>
    <xf numFmtId="0" fontId="47" fillId="3"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9" fontId="6" fillId="0" borderId="55" xfId="1" applyFont="1" applyFill="1" applyBorder="1" applyAlignment="1">
      <alignment horizontal="center" vertical="center" wrapText="1"/>
    </xf>
    <xf numFmtId="9" fontId="6" fillId="0" borderId="57" xfId="1" applyFont="1" applyFill="1" applyBorder="1" applyAlignment="1">
      <alignment horizontal="center" vertical="center" wrapText="1"/>
    </xf>
    <xf numFmtId="10" fontId="2" fillId="0" borderId="24" xfId="0" applyNumberFormat="1" applyFont="1" applyFill="1" applyBorder="1" applyAlignment="1">
      <alignment horizontal="center" vertical="center"/>
    </xf>
    <xf numFmtId="1" fontId="6" fillId="0" borderId="24" xfId="1"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xf>
    <xf numFmtId="9" fontId="2" fillId="0" borderId="57" xfId="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9" fontId="2" fillId="0" borderId="59" xfId="1" applyFont="1" applyFill="1" applyBorder="1" applyAlignment="1">
      <alignment horizontal="center" vertical="center" wrapText="1"/>
    </xf>
    <xf numFmtId="1" fontId="6" fillId="0" borderId="26" xfId="1" applyNumberFormat="1" applyFont="1" applyFill="1" applyBorder="1" applyAlignment="1">
      <alignment horizontal="center" vertical="center" wrapText="1"/>
    </xf>
    <xf numFmtId="9" fontId="6" fillId="0" borderId="26" xfId="1" applyFont="1" applyFill="1" applyBorder="1" applyAlignment="1">
      <alignment horizontal="center" vertical="center" wrapText="1"/>
    </xf>
    <xf numFmtId="9" fontId="6" fillId="0" borderId="27" xfId="1" applyFont="1" applyFill="1" applyBorder="1" applyAlignment="1">
      <alignment horizontal="center" vertical="center" wrapText="1"/>
    </xf>
    <xf numFmtId="0" fontId="6" fillId="0" borderId="25"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14" borderId="24" xfId="0" applyFont="1" applyFill="1" applyBorder="1" applyAlignment="1">
      <alignment horizontal="center" vertical="center" wrapText="1"/>
    </xf>
    <xf numFmtId="10" fontId="6" fillId="0" borderId="26" xfId="1" applyNumberFormat="1" applyFont="1" applyFill="1" applyBorder="1" applyAlignment="1">
      <alignment horizontal="center" vertical="center" wrapText="1"/>
    </xf>
    <xf numFmtId="10" fontId="6" fillId="0" borderId="24" xfId="1" applyNumberFormat="1" applyFont="1" applyFill="1" applyBorder="1" applyAlignment="1">
      <alignment horizontal="center" vertical="center" wrapText="1"/>
    </xf>
    <xf numFmtId="0" fontId="2" fillId="23" borderId="12" xfId="0" applyFont="1" applyFill="1" applyBorder="1" applyAlignment="1">
      <alignment horizontal="center" vertical="center" wrapText="1"/>
    </xf>
    <xf numFmtId="9" fontId="8" fillId="0" borderId="12" xfId="1" applyFont="1" applyFill="1"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49" fillId="20" borderId="12" xfId="0" applyFont="1" applyFill="1" applyBorder="1" applyAlignment="1">
      <alignment horizontal="center" vertical="center" wrapText="1"/>
    </xf>
    <xf numFmtId="0" fontId="44" fillId="0" borderId="25" xfId="0" applyFont="1" applyFill="1" applyBorder="1" applyAlignment="1">
      <alignment horizontal="center" vertical="center" wrapText="1"/>
    </xf>
    <xf numFmtId="164" fontId="46" fillId="20" borderId="26" xfId="1" applyNumberFormat="1" applyFont="1" applyFill="1" applyBorder="1" applyAlignment="1">
      <alignment horizontal="center" vertical="center" wrapText="1"/>
    </xf>
    <xf numFmtId="1" fontId="46" fillId="20" borderId="26" xfId="1" applyNumberFormat="1" applyFont="1" applyFill="1" applyBorder="1" applyAlignment="1">
      <alignment horizontal="center" vertical="center" wrapText="1"/>
    </xf>
    <xf numFmtId="9" fontId="46" fillId="20" borderId="26" xfId="1" applyFont="1" applyFill="1" applyBorder="1" applyAlignment="1">
      <alignment horizontal="center" vertical="center" wrapText="1"/>
    </xf>
    <xf numFmtId="0" fontId="44" fillId="20" borderId="26" xfId="0" applyFont="1" applyFill="1" applyBorder="1" applyAlignment="1">
      <alignment horizontal="center" vertical="center" wrapText="1"/>
    </xf>
    <xf numFmtId="9" fontId="46" fillId="20" borderId="27" xfId="1" applyFont="1" applyFill="1" applyBorder="1" applyAlignment="1">
      <alignment horizontal="center" vertical="center" wrapText="1"/>
    </xf>
    <xf numFmtId="0" fontId="44" fillId="0" borderId="14" xfId="0" applyFont="1" applyFill="1" applyBorder="1" applyAlignment="1">
      <alignment horizontal="center" vertical="center" wrapText="1"/>
    </xf>
    <xf numFmtId="0" fontId="50" fillId="20" borderId="12" xfId="0" applyFont="1" applyFill="1" applyBorder="1" applyAlignment="1">
      <alignment horizontal="center" vertical="center" wrapText="1"/>
    </xf>
    <xf numFmtId="9" fontId="45" fillId="20" borderId="12" xfId="1" applyFont="1" applyFill="1" applyBorder="1" applyAlignment="1">
      <alignment horizontal="center" vertical="center" wrapText="1"/>
    </xf>
    <xf numFmtId="9" fontId="2" fillId="0" borderId="11" xfId="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2" fillId="0" borderId="59" xfId="0" applyNumberFormat="1" applyFont="1" applyFill="1" applyBorder="1" applyAlignment="1">
      <alignment horizontal="center" vertical="center" wrapText="1"/>
    </xf>
    <xf numFmtId="9" fontId="6" fillId="23" borderId="12" xfId="1" applyFont="1" applyFill="1" applyBorder="1" applyAlignment="1">
      <alignment horizontal="center" vertical="center" wrapText="1"/>
    </xf>
    <xf numFmtId="9" fontId="6" fillId="23" borderId="57" xfId="1" applyFont="1" applyFill="1" applyBorder="1" applyAlignment="1">
      <alignment horizontal="center" vertical="center" wrapText="1"/>
    </xf>
    <xf numFmtId="9" fontId="2" fillId="23" borderId="12" xfId="1" applyFont="1" applyFill="1" applyBorder="1" applyAlignment="1">
      <alignment horizontal="center" vertical="center" wrapText="1"/>
    </xf>
    <xf numFmtId="9" fontId="2" fillId="23" borderId="12" xfId="0" applyNumberFormat="1" applyFont="1" applyFill="1" applyBorder="1" applyAlignment="1">
      <alignment horizontal="center" vertical="center" wrapText="1"/>
    </xf>
    <xf numFmtId="9" fontId="2" fillId="23" borderId="57" xfId="1" applyFont="1" applyFill="1" applyBorder="1" applyAlignment="1">
      <alignment horizontal="center" vertical="center" wrapText="1"/>
    </xf>
    <xf numFmtId="10" fontId="2" fillId="23" borderId="12" xfId="0" applyNumberFormat="1" applyFont="1" applyFill="1" applyBorder="1" applyAlignment="1">
      <alignment horizontal="center" vertical="center" wrapText="1"/>
    </xf>
    <xf numFmtId="164" fontId="2" fillId="23" borderId="12" xfId="1" applyNumberFormat="1" applyFont="1" applyFill="1" applyBorder="1" applyAlignment="1">
      <alignment horizontal="center" vertical="center" wrapText="1"/>
    </xf>
    <xf numFmtId="0" fontId="36" fillId="23" borderId="12" xfId="0" applyFont="1" applyFill="1" applyBorder="1" applyAlignment="1">
      <alignment horizontal="center" vertical="center" wrapText="1"/>
    </xf>
    <xf numFmtId="0" fontId="36" fillId="23" borderId="57" xfId="0" applyFont="1" applyFill="1" applyBorder="1" applyAlignment="1">
      <alignment horizontal="center" vertical="center" wrapText="1"/>
    </xf>
    <xf numFmtId="9" fontId="2" fillId="23" borderId="57" xfId="0" applyNumberFormat="1" applyFont="1" applyFill="1" applyBorder="1" applyAlignment="1">
      <alignment horizontal="center" vertical="center" wrapText="1"/>
    </xf>
    <xf numFmtId="9" fontId="0" fillId="23" borderId="12" xfId="1" applyFont="1" applyFill="1" applyBorder="1" applyAlignment="1">
      <alignment horizontal="center" vertical="center" wrapText="1"/>
    </xf>
    <xf numFmtId="9" fontId="0" fillId="23" borderId="12" xfId="1" applyFont="1" applyFill="1" applyBorder="1" applyAlignment="1">
      <alignment horizontal="left" vertical="center" wrapText="1"/>
    </xf>
    <xf numFmtId="0" fontId="0" fillId="23" borderId="12" xfId="0" applyFont="1" applyFill="1" applyBorder="1" applyAlignment="1">
      <alignment horizontal="left" vertical="top" wrapText="1"/>
    </xf>
    <xf numFmtId="0" fontId="0" fillId="23" borderId="12" xfId="0" applyFont="1" applyFill="1" applyBorder="1" applyAlignment="1">
      <alignment horizontal="left" vertical="center" wrapText="1"/>
    </xf>
    <xf numFmtId="0" fontId="0" fillId="23" borderId="57" xfId="0" applyFont="1" applyFill="1" applyBorder="1" applyAlignment="1">
      <alignment horizontal="left" vertical="center" wrapText="1"/>
    </xf>
    <xf numFmtId="2" fontId="0" fillId="23" borderId="12" xfId="0" applyNumberFormat="1" applyFont="1" applyFill="1" applyBorder="1" applyAlignment="1">
      <alignment vertical="center" wrapText="1"/>
    </xf>
    <xf numFmtId="0" fontId="2" fillId="23" borderId="57" xfId="0" applyFont="1" applyFill="1" applyBorder="1" applyAlignment="1">
      <alignment horizontal="center" vertical="center" wrapText="1"/>
    </xf>
    <xf numFmtId="9" fontId="0" fillId="23" borderId="12" xfId="0" applyNumberFormat="1" applyFont="1" applyFill="1" applyBorder="1" applyAlignment="1">
      <alignment horizontal="center" vertical="center" wrapText="1"/>
    </xf>
    <xf numFmtId="0" fontId="0" fillId="23" borderId="12" xfId="0" applyFont="1" applyFill="1" applyBorder="1" applyAlignment="1">
      <alignment horizontal="center" vertical="center" wrapText="1"/>
    </xf>
    <xf numFmtId="2" fontId="0" fillId="23" borderId="12" xfId="0" applyNumberFormat="1" applyFont="1" applyFill="1" applyBorder="1" applyAlignment="1">
      <alignment horizontal="center" vertical="center" wrapText="1"/>
    </xf>
    <xf numFmtId="2" fontId="0" fillId="23" borderId="57" xfId="0" applyNumberFormat="1" applyFont="1" applyFill="1" applyBorder="1" applyAlignment="1">
      <alignment horizontal="center" vertical="center" wrapText="1"/>
    </xf>
    <xf numFmtId="9" fontId="36" fillId="23" borderId="57" xfId="0" applyNumberFormat="1" applyFont="1" applyFill="1" applyBorder="1" applyAlignment="1">
      <alignment horizontal="center" vertical="center" wrapText="1"/>
    </xf>
    <xf numFmtId="9" fontId="36" fillId="23" borderId="12" xfId="0" applyNumberFormat="1" applyFont="1" applyFill="1" applyBorder="1" applyAlignment="1">
      <alignment horizontal="center" vertical="center" wrapText="1"/>
    </xf>
    <xf numFmtId="164" fontId="36" fillId="23" borderId="12" xfId="0" applyNumberFormat="1" applyFont="1" applyFill="1" applyBorder="1" applyAlignment="1">
      <alignment horizontal="center" vertical="center" wrapText="1"/>
    </xf>
    <xf numFmtId="9" fontId="12" fillId="23" borderId="12" xfId="0" applyNumberFormat="1" applyFont="1" applyFill="1" applyBorder="1" applyAlignment="1">
      <alignment horizontal="center" vertical="center" wrapText="1"/>
    </xf>
    <xf numFmtId="0" fontId="2" fillId="23" borderId="12" xfId="0" applyNumberFormat="1" applyFont="1" applyFill="1" applyBorder="1" applyAlignment="1">
      <alignment horizontal="center" vertical="center" wrapText="1"/>
    </xf>
    <xf numFmtId="10" fontId="6" fillId="0" borderId="12" xfId="1" applyNumberFormat="1" applyFont="1" applyFill="1" applyBorder="1" applyAlignment="1">
      <alignment horizontal="center" vertical="center" wrapText="1"/>
    </xf>
    <xf numFmtId="9" fontId="2" fillId="23" borderId="55" xfId="0" applyNumberFormat="1" applyFont="1" applyFill="1" applyBorder="1" applyAlignment="1">
      <alignment horizontal="center" vertical="center" wrapText="1"/>
    </xf>
    <xf numFmtId="0" fontId="2" fillId="23" borderId="24" xfId="0" applyNumberFormat="1" applyFont="1" applyFill="1" applyBorder="1" applyAlignment="1">
      <alignment horizontal="center" vertical="center" wrapText="1"/>
    </xf>
    <xf numFmtId="9" fontId="0" fillId="23" borderId="12" xfId="0" applyNumberFormat="1" applyFont="1" applyFill="1" applyBorder="1" applyAlignment="1">
      <alignment horizontal="left" vertical="center" wrapText="1"/>
    </xf>
    <xf numFmtId="9" fontId="0" fillId="23" borderId="57" xfId="0" applyNumberFormat="1" applyFont="1" applyFill="1" applyBorder="1" applyAlignment="1">
      <alignment horizontal="center" vertical="center" wrapText="1"/>
    </xf>
    <xf numFmtId="9" fontId="0" fillId="26" borderId="12" xfId="0" applyNumberFormat="1" applyFont="1" applyFill="1" applyBorder="1" applyAlignment="1">
      <alignment horizontal="center" vertical="center" wrapText="1"/>
    </xf>
    <xf numFmtId="0" fontId="0" fillId="23" borderId="57" xfId="0" applyFont="1" applyFill="1" applyBorder="1" applyAlignment="1">
      <alignment horizontal="center" vertical="center" wrapText="1"/>
    </xf>
    <xf numFmtId="9" fontId="0" fillId="23" borderId="57" xfId="0" applyNumberFormat="1" applyFont="1" applyFill="1" applyBorder="1" applyAlignment="1">
      <alignment horizontal="left" vertical="center" wrapText="1"/>
    </xf>
    <xf numFmtId="9" fontId="8" fillId="0" borderId="14" xfId="1" applyFont="1" applyFill="1" applyBorder="1" applyAlignment="1">
      <alignment horizontal="center" vertical="center" wrapText="1"/>
    </xf>
    <xf numFmtId="1" fontId="0" fillId="23" borderId="12" xfId="0" applyNumberFormat="1" applyFont="1" applyFill="1" applyBorder="1" applyAlignment="1">
      <alignment horizontal="center" vertical="center" wrapText="1"/>
    </xf>
    <xf numFmtId="1" fontId="0" fillId="0" borderId="0" xfId="0" applyNumberFormat="1"/>
    <xf numFmtId="0" fontId="27" fillId="0" borderId="0" xfId="0" applyFont="1" applyAlignment="1">
      <alignment horizontal="left" vertical="center" wrapText="1"/>
    </xf>
    <xf numFmtId="0" fontId="0" fillId="0" borderId="0" xfId="0" applyAlignment="1">
      <alignment vertical="center"/>
    </xf>
    <xf numFmtId="9" fontId="36" fillId="23" borderId="15" xfId="0" applyNumberFormat="1" applyFont="1" applyFill="1" applyBorder="1" applyAlignment="1">
      <alignment horizontal="center" vertical="center" wrapText="1"/>
    </xf>
    <xf numFmtId="0" fontId="36" fillId="23" borderId="15" xfId="0" applyFont="1" applyFill="1" applyBorder="1" applyAlignment="1">
      <alignment horizontal="center" vertical="center" wrapText="1"/>
    </xf>
    <xf numFmtId="0" fontId="27" fillId="0" borderId="0" xfId="0" applyFont="1"/>
    <xf numFmtId="0" fontId="0" fillId="0" borderId="55" xfId="0" applyBorder="1"/>
    <xf numFmtId="0" fontId="27" fillId="0" borderId="34" xfId="0" applyFont="1" applyBorder="1"/>
    <xf numFmtId="0" fontId="0" fillId="0" borderId="69" xfId="0" applyBorder="1"/>
    <xf numFmtId="0" fontId="0" fillId="0" borderId="24" xfId="0" applyBorder="1" applyAlignment="1">
      <alignment horizontal="center"/>
    </xf>
    <xf numFmtId="0" fontId="0" fillId="0" borderId="21" xfId="0" applyBorder="1" applyAlignment="1">
      <alignment horizontal="center"/>
    </xf>
    <xf numFmtId="0" fontId="0" fillId="0" borderId="24" xfId="0" applyBorder="1"/>
    <xf numFmtId="0" fontId="0" fillId="0" borderId="24" xfId="0" pivotButton="1" applyBorder="1" applyAlignment="1">
      <alignment horizontal="center" vertical="center"/>
    </xf>
    <xf numFmtId="9" fontId="6" fillId="0" borderId="12" xfId="1" applyFont="1" applyFill="1" applyBorder="1" applyAlignment="1">
      <alignment horizontal="center" vertical="center" wrapText="1"/>
    </xf>
    <xf numFmtId="10" fontId="6" fillId="0" borderId="24" xfId="1" applyNumberFormat="1" applyFont="1" applyFill="1" applyBorder="1" applyAlignment="1">
      <alignment horizontal="center" vertical="center" wrapText="1"/>
    </xf>
    <xf numFmtId="0" fontId="3" fillId="17" borderId="10" xfId="0" applyFont="1" applyFill="1" applyBorder="1" applyAlignment="1">
      <alignment horizontal="center" vertical="center" wrapText="1"/>
    </xf>
    <xf numFmtId="9" fontId="6" fillId="0" borderId="24" xfId="1" applyFont="1" applyFill="1" applyBorder="1" applyAlignment="1">
      <alignment horizontal="center" vertical="center" wrapText="1"/>
    </xf>
    <xf numFmtId="14" fontId="2" fillId="0" borderId="15" xfId="0" applyNumberFormat="1" applyFont="1" applyFill="1" applyBorder="1" applyAlignment="1">
      <alignment horizontal="left" vertical="center" wrapText="1"/>
    </xf>
    <xf numFmtId="0" fontId="6"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0" fillId="21" borderId="24" xfId="0" applyNumberFormat="1" applyFill="1" applyBorder="1" applyAlignment="1">
      <alignment horizontal="center" vertical="center"/>
    </xf>
    <xf numFmtId="0" fontId="0" fillId="0" borderId="24" xfId="0" pivotButton="1" applyBorder="1" applyAlignment="1">
      <alignment horizontal="center"/>
    </xf>
    <xf numFmtId="0" fontId="0" fillId="0" borderId="24" xfId="0" applyBorder="1" applyAlignment="1">
      <alignment horizontal="left"/>
    </xf>
    <xf numFmtId="0" fontId="0" fillId="0" borderId="24" xfId="0" applyNumberFormat="1" applyBorder="1" applyAlignment="1">
      <alignment horizontal="center"/>
    </xf>
    <xf numFmtId="9" fontId="2" fillId="0" borderId="27" xfId="1" applyFont="1" applyFill="1" applyBorder="1" applyAlignment="1">
      <alignment horizontal="center" vertical="center" wrapText="1"/>
    </xf>
    <xf numFmtId="9" fontId="2" fillId="0" borderId="13" xfId="1" applyFont="1" applyFill="1" applyBorder="1" applyAlignment="1">
      <alignment horizontal="center" vertical="center" wrapText="1"/>
    </xf>
    <xf numFmtId="0" fontId="0" fillId="0" borderId="57" xfId="0" pivotButton="1"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xf>
    <xf numFmtId="9" fontId="0" fillId="0" borderId="12" xfId="0" applyNumberFormat="1" applyBorder="1" applyAlignment="1">
      <alignment horizontal="center" vertical="center"/>
    </xf>
    <xf numFmtId="9" fontId="0" fillId="0" borderId="21" xfId="0" applyNumberFormat="1" applyBorder="1" applyAlignment="1">
      <alignment horizontal="center" vertical="center"/>
    </xf>
    <xf numFmtId="0" fontId="0" fillId="0" borderId="70" xfId="0" applyBorder="1" applyAlignment="1">
      <alignment horizontal="left" vertical="center" wrapText="1"/>
    </xf>
    <xf numFmtId="9" fontId="0" fillId="0" borderId="70" xfId="0" applyNumberFormat="1" applyBorder="1" applyAlignment="1">
      <alignment horizontal="center" vertical="center" wrapText="1"/>
    </xf>
    <xf numFmtId="0" fontId="0" fillId="0" borderId="70" xfId="0" pivotButton="1" applyBorder="1" applyAlignment="1">
      <alignment horizontal="left" vertical="center" wrapText="1"/>
    </xf>
    <xf numFmtId="0" fontId="0" fillId="0" borderId="70" xfId="0" applyBorder="1" applyAlignment="1">
      <alignment horizontal="center" vertical="center" wrapText="1"/>
    </xf>
    <xf numFmtId="0" fontId="15" fillId="0" borderId="70" xfId="0" applyFont="1" applyBorder="1" applyAlignment="1">
      <alignment horizontal="left" vertical="center" wrapText="1"/>
    </xf>
    <xf numFmtId="0" fontId="27" fillId="0" borderId="71" xfId="0" pivotButton="1" applyFont="1" applyBorder="1" applyAlignment="1">
      <alignment horizontal="center" vertical="center" wrapText="1"/>
    </xf>
    <xf numFmtId="0" fontId="27" fillId="0" borderId="70" xfId="0" pivotButton="1" applyFont="1" applyBorder="1" applyAlignment="1">
      <alignment horizontal="center" vertical="center" wrapText="1"/>
    </xf>
    <xf numFmtId="0" fontId="6" fillId="0" borderId="24" xfId="0" applyFont="1" applyFill="1" applyBorder="1" applyAlignment="1">
      <alignment horizontal="center" vertical="center" wrapText="1"/>
    </xf>
    <xf numFmtId="0" fontId="0" fillId="0" borderId="0" xfId="0" applyAlignment="1">
      <alignment horizontal="left" indent="1"/>
    </xf>
    <xf numFmtId="0" fontId="0" fillId="0" borderId="24" xfId="0" applyFont="1" applyBorder="1" applyAlignment="1">
      <alignment horizontal="left" vertical="center" wrapText="1"/>
    </xf>
    <xf numFmtId="9" fontId="0" fillId="0" borderId="24" xfId="0" applyNumberFormat="1" applyFont="1" applyBorder="1" applyAlignment="1">
      <alignment horizontal="center" vertical="center"/>
    </xf>
    <xf numFmtId="9" fontId="0" fillId="0" borderId="24" xfId="0" applyNumberFormat="1" applyBorder="1" applyAlignment="1">
      <alignment horizontal="center"/>
    </xf>
    <xf numFmtId="0" fontId="0" fillId="0" borderId="24" xfId="0" applyFill="1" applyBorder="1"/>
    <xf numFmtId="0" fontId="0" fillId="6" borderId="0" xfId="0" applyFill="1"/>
    <xf numFmtId="9" fontId="0" fillId="0" borderId="0" xfId="1" applyFont="1"/>
    <xf numFmtId="0" fontId="0" fillId="0" borderId="0" xfId="0" applyFill="1"/>
    <xf numFmtId="0" fontId="0" fillId="0" borderId="24" xfId="0" applyFont="1" applyFill="1" applyBorder="1" applyAlignment="1">
      <alignment horizontal="left" vertical="center" wrapText="1"/>
    </xf>
    <xf numFmtId="0" fontId="0" fillId="0" borderId="24" xfId="0" applyNumberFormat="1" applyBorder="1"/>
    <xf numFmtId="9" fontId="0" fillId="0" borderId="24" xfId="1" applyFont="1" applyBorder="1"/>
    <xf numFmtId="9" fontId="0" fillId="0" borderId="0" xfId="1" applyFont="1" applyAlignment="1">
      <alignment horizontal="left"/>
    </xf>
    <xf numFmtId="0" fontId="27" fillId="7" borderId="13" xfId="0" applyFont="1" applyFill="1" applyBorder="1" applyAlignment="1">
      <alignment horizontal="center" vertical="center" wrapText="1"/>
    </xf>
    <xf numFmtId="0" fontId="27" fillId="21" borderId="13" xfId="0" applyFont="1" applyFill="1" applyBorder="1" applyAlignment="1">
      <alignment horizontal="center" vertical="center" wrapText="1"/>
    </xf>
    <xf numFmtId="0" fontId="55" fillId="26" borderId="73" xfId="0" applyFont="1" applyFill="1" applyBorder="1" applyAlignment="1">
      <alignment vertical="center" wrapText="1"/>
    </xf>
    <xf numFmtId="0" fontId="55" fillId="28" borderId="72" xfId="0" applyFont="1" applyFill="1" applyBorder="1" applyAlignment="1">
      <alignment vertical="center" wrapText="1"/>
    </xf>
    <xf numFmtId="9" fontId="0" fillId="0" borderId="24" xfId="0" applyNumberFormat="1" applyBorder="1"/>
    <xf numFmtId="0" fontId="0" fillId="0" borderId="24" xfId="0" applyBorder="1" applyAlignment="1">
      <alignment wrapText="1"/>
    </xf>
    <xf numFmtId="0" fontId="6" fillId="0" borderId="1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2" fillId="23" borderId="12" xfId="0" applyFont="1" applyFill="1" applyBorder="1" applyAlignment="1">
      <alignment horizontal="center" vertical="center" wrapText="1"/>
    </xf>
    <xf numFmtId="0" fontId="0" fillId="0" borderId="55" xfId="0" applyBorder="1" applyAlignment="1">
      <alignment horizontal="center" vertical="center" wrapText="1"/>
    </xf>
    <xf numFmtId="9" fontId="15" fillId="21" borderId="24" xfId="0" applyNumberFormat="1" applyFont="1" applyFill="1" applyBorder="1" applyAlignment="1">
      <alignment horizontal="center" vertical="center"/>
    </xf>
    <xf numFmtId="0" fontId="0" fillId="6" borderId="11" xfId="0" applyFont="1" applyFill="1" applyBorder="1" applyAlignment="1">
      <alignment horizontal="center" vertical="center" wrapText="1"/>
    </xf>
    <xf numFmtId="0" fontId="44" fillId="6" borderId="65" xfId="0" applyFont="1" applyFill="1" applyBorder="1" applyAlignment="1">
      <alignment horizontal="left" vertical="center" wrapText="1"/>
    </xf>
    <xf numFmtId="0" fontId="46" fillId="6" borderId="64" xfId="0" applyFont="1" applyFill="1" applyBorder="1" applyAlignment="1">
      <alignment horizontal="left" vertical="center" wrapText="1"/>
    </xf>
    <xf numFmtId="0" fontId="0" fillId="6" borderId="10" xfId="0" applyFont="1" applyFill="1" applyBorder="1" applyAlignment="1">
      <alignment horizontal="left" vertical="center" wrapText="1"/>
    </xf>
    <xf numFmtId="0" fontId="0" fillId="6" borderId="11"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17" fillId="6" borderId="14" xfId="0" applyFont="1" applyFill="1" applyBorder="1" applyAlignment="1">
      <alignment horizontal="left" vertical="center" wrapText="1"/>
    </xf>
    <xf numFmtId="0" fontId="2" fillId="6" borderId="14" xfId="0" applyFont="1" applyFill="1" applyBorder="1" applyAlignment="1">
      <alignment vertical="center" wrapText="1"/>
    </xf>
    <xf numFmtId="0" fontId="3" fillId="11" borderId="45" xfId="0" applyFont="1" applyFill="1" applyBorder="1" applyAlignment="1">
      <alignment horizontal="center" vertical="center" wrapText="1"/>
    </xf>
    <xf numFmtId="10" fontId="2" fillId="0" borderId="28" xfId="0" applyNumberFormat="1" applyFont="1" applyFill="1" applyBorder="1" applyAlignment="1">
      <alignment horizontal="center" vertical="center" wrapText="1"/>
    </xf>
    <xf numFmtId="9" fontId="44" fillId="0" borderId="28" xfId="0" applyNumberFormat="1" applyFont="1" applyBorder="1" applyAlignment="1">
      <alignment horizontal="center" vertical="center" wrapText="1"/>
    </xf>
    <xf numFmtId="0" fontId="44" fillId="0" borderId="28" xfId="0" applyFont="1" applyBorder="1" applyAlignment="1">
      <alignment horizontal="center" vertical="center" wrapText="1"/>
    </xf>
    <xf numFmtId="9" fontId="44" fillId="0" borderId="28" xfId="0" applyNumberFormat="1" applyFont="1" applyFill="1" applyBorder="1" applyAlignment="1">
      <alignment horizontal="center" vertical="center" wrapText="1"/>
    </xf>
    <xf numFmtId="0" fontId="44" fillId="20" borderId="28" xfId="0" applyFont="1" applyFill="1" applyBorder="1" applyAlignment="1">
      <alignment horizontal="center" vertical="center" wrapText="1"/>
    </xf>
    <xf numFmtId="9" fontId="44" fillId="20" borderId="28" xfId="0" applyNumberFormat="1" applyFont="1" applyFill="1" applyBorder="1" applyAlignment="1">
      <alignment horizontal="center" vertical="center" wrapText="1"/>
    </xf>
    <xf numFmtId="9" fontId="6" fillId="23" borderId="36" xfId="1" applyFont="1" applyFill="1" applyBorder="1" applyAlignment="1">
      <alignment horizontal="center" vertical="center" wrapText="1"/>
    </xf>
    <xf numFmtId="9" fontId="36" fillId="23" borderId="36" xfId="0" applyNumberFormat="1" applyFont="1" applyFill="1" applyBorder="1" applyAlignment="1">
      <alignment horizontal="center" vertical="center" wrapText="1"/>
    </xf>
    <xf numFmtId="0" fontId="36" fillId="23" borderId="36" xfId="0" applyFont="1" applyFill="1" applyBorder="1" applyAlignment="1">
      <alignment horizontal="center" vertical="center" wrapText="1"/>
    </xf>
    <xf numFmtId="9" fontId="2" fillId="23" borderId="36" xfId="0" applyNumberFormat="1" applyFont="1" applyFill="1" applyBorder="1" applyAlignment="1">
      <alignment horizontal="center" vertical="center" wrapText="1"/>
    </xf>
    <xf numFmtId="9" fontId="0" fillId="23" borderId="36" xfId="0" applyNumberFormat="1" applyFont="1" applyFill="1" applyBorder="1" applyAlignment="1">
      <alignment horizontal="center" vertical="center" wrapText="1"/>
    </xf>
    <xf numFmtId="9" fontId="2" fillId="23" borderId="36" xfId="1" applyFont="1" applyFill="1" applyBorder="1" applyAlignment="1">
      <alignment horizontal="center" vertical="center" wrapText="1"/>
    </xf>
    <xf numFmtId="164" fontId="2" fillId="23" borderId="36" xfId="0" applyNumberFormat="1" applyFont="1" applyFill="1" applyBorder="1" applyAlignment="1">
      <alignment horizontal="center" vertical="center" wrapText="1"/>
    </xf>
    <xf numFmtId="0" fontId="2" fillId="23" borderId="36" xfId="0" applyFont="1" applyFill="1" applyBorder="1" applyAlignment="1">
      <alignment horizontal="center" vertical="center" wrapText="1"/>
    </xf>
    <xf numFmtId="0" fontId="2" fillId="29" borderId="24" xfId="0" applyFont="1" applyFill="1" applyBorder="1" applyAlignment="1">
      <alignment horizontal="center" vertical="center" wrapText="1"/>
    </xf>
    <xf numFmtId="9" fontId="2" fillId="29" borderId="24" xfId="1" applyFont="1" applyFill="1" applyBorder="1" applyAlignment="1">
      <alignment horizontal="center" vertical="center" wrapText="1"/>
    </xf>
    <xf numFmtId="9" fontId="2" fillId="29" borderId="24" xfId="0" applyNumberFormat="1" applyFont="1" applyFill="1" applyBorder="1" applyAlignment="1">
      <alignment horizontal="center" vertical="center" wrapText="1"/>
    </xf>
    <xf numFmtId="0" fontId="0" fillId="29" borderId="24" xfId="0" applyFill="1" applyBorder="1" applyAlignment="1">
      <alignment horizontal="center" vertical="center" wrapText="1"/>
    </xf>
    <xf numFmtId="10" fontId="2" fillId="29" borderId="24" xfId="0" applyNumberFormat="1" applyFont="1" applyFill="1" applyBorder="1" applyAlignment="1">
      <alignment horizontal="center" vertical="center" wrapText="1"/>
    </xf>
    <xf numFmtId="9" fontId="6" fillId="29" borderId="24" xfId="1" applyFont="1" applyFill="1" applyBorder="1" applyAlignment="1">
      <alignment horizontal="center" vertical="center" wrapText="1"/>
    </xf>
    <xf numFmtId="9" fontId="44" fillId="29" borderId="24" xfId="0" applyNumberFormat="1" applyFont="1" applyFill="1" applyBorder="1" applyAlignment="1">
      <alignment horizontal="center" vertical="center" wrapText="1"/>
    </xf>
    <xf numFmtId="0" fontId="44" fillId="29" borderId="24" xfId="0" applyFont="1" applyFill="1" applyBorder="1" applyAlignment="1">
      <alignment horizontal="center" vertical="center" wrapText="1"/>
    </xf>
    <xf numFmtId="9" fontId="0" fillId="23" borderId="24" xfId="1" applyFont="1" applyFill="1" applyBorder="1" applyAlignment="1">
      <alignment horizontal="center" vertical="center"/>
    </xf>
    <xf numFmtId="0" fontId="0" fillId="23" borderId="24" xfId="0" applyFill="1" applyBorder="1" applyAlignment="1">
      <alignment vertical="center" wrapText="1"/>
    </xf>
    <xf numFmtId="0" fontId="0" fillId="23" borderId="24" xfId="0" applyFill="1" applyBorder="1" applyAlignment="1">
      <alignment wrapText="1"/>
    </xf>
    <xf numFmtId="0" fontId="0" fillId="23" borderId="24" xfId="0" applyFill="1" applyBorder="1" applyAlignment="1">
      <alignment horizontal="center" vertical="center" wrapText="1"/>
    </xf>
    <xf numFmtId="0" fontId="0" fillId="23" borderId="24" xfId="0" applyFill="1" applyBorder="1" applyAlignment="1">
      <alignment vertical="center"/>
    </xf>
    <xf numFmtId="9" fontId="0" fillId="23" borderId="24" xfId="0" applyNumberFormat="1" applyFill="1" applyBorder="1" applyAlignment="1">
      <alignment horizontal="center" vertical="center" wrapText="1"/>
    </xf>
    <xf numFmtId="9" fontId="0" fillId="23" borderId="24" xfId="0" applyNumberFormat="1" applyFill="1" applyBorder="1" applyAlignment="1">
      <alignment horizontal="center" vertical="center"/>
    </xf>
    <xf numFmtId="9" fontId="27" fillId="23" borderId="24" xfId="0" applyNumberFormat="1" applyFont="1" applyFill="1" applyBorder="1" applyAlignment="1">
      <alignment vertical="center"/>
    </xf>
    <xf numFmtId="0" fontId="27" fillId="23" borderId="24" xfId="0" applyFont="1" applyFill="1" applyBorder="1" applyAlignment="1">
      <alignment vertical="top" wrapText="1"/>
    </xf>
    <xf numFmtId="0" fontId="56" fillId="29" borderId="24" xfId="0" applyFont="1" applyFill="1" applyBorder="1" applyAlignment="1">
      <alignment horizontal="center" vertical="center" wrapText="1"/>
    </xf>
    <xf numFmtId="0" fontId="56" fillId="29" borderId="24" xfId="0" applyFont="1" applyFill="1" applyBorder="1" applyAlignment="1">
      <alignment horizontal="left" vertical="center" wrapText="1"/>
    </xf>
    <xf numFmtId="9" fontId="56" fillId="29" borderId="24" xfId="1" applyFont="1" applyFill="1" applyBorder="1" applyAlignment="1">
      <alignment horizontal="center" vertical="center" wrapText="1"/>
    </xf>
    <xf numFmtId="9" fontId="56" fillId="29" borderId="24" xfId="1" applyFont="1" applyFill="1" applyBorder="1" applyAlignment="1">
      <alignment horizontal="left" vertical="center" wrapText="1"/>
    </xf>
    <xf numFmtId="9" fontId="56" fillId="29" borderId="24" xfId="0" applyNumberFormat="1" applyFont="1" applyFill="1" applyBorder="1" applyAlignment="1">
      <alignment horizontal="center" vertical="center" wrapText="1"/>
    </xf>
    <xf numFmtId="9" fontId="56" fillId="29" borderId="24" xfId="0" applyNumberFormat="1" applyFont="1" applyFill="1" applyBorder="1" applyAlignment="1">
      <alignment horizontal="left" vertical="center" wrapText="1"/>
    </xf>
    <xf numFmtId="9" fontId="57" fillId="29" borderId="24" xfId="0" applyNumberFormat="1" applyFont="1" applyFill="1" applyBorder="1" applyAlignment="1">
      <alignment horizontal="left" vertical="center" wrapText="1"/>
    </xf>
    <xf numFmtId="9" fontId="56" fillId="29" borderId="24" xfId="0" applyNumberFormat="1" applyFont="1" applyFill="1" applyBorder="1" applyAlignment="1">
      <alignment horizontal="left" vertical="top" wrapText="1"/>
    </xf>
    <xf numFmtId="1" fontId="56" fillId="29" borderId="24" xfId="1" applyNumberFormat="1" applyFont="1" applyFill="1" applyBorder="1" applyAlignment="1">
      <alignment horizontal="center" vertical="center" wrapText="1"/>
    </xf>
    <xf numFmtId="9" fontId="56" fillId="23" borderId="24" xfId="0" applyNumberFormat="1" applyFont="1" applyFill="1" applyBorder="1" applyAlignment="1">
      <alignment horizontal="center" vertical="center" wrapText="1"/>
    </xf>
    <xf numFmtId="0" fontId="56" fillId="23" borderId="24" xfId="0" applyFont="1" applyFill="1" applyBorder="1" applyAlignment="1">
      <alignment horizontal="left" vertical="center" wrapText="1"/>
    </xf>
    <xf numFmtId="9" fontId="56" fillId="23" borderId="24" xfId="0" applyNumberFormat="1" applyFont="1" applyFill="1" applyBorder="1" applyAlignment="1">
      <alignment horizontal="center" vertical="center"/>
    </xf>
    <xf numFmtId="9" fontId="0" fillId="6" borderId="24" xfId="0" applyNumberFormat="1" applyFill="1" applyBorder="1" applyAlignment="1">
      <alignment horizontal="center" vertical="center"/>
    </xf>
    <xf numFmtId="0" fontId="56" fillId="6" borderId="24" xfId="0" applyFont="1" applyFill="1" applyBorder="1" applyAlignment="1">
      <alignment horizontal="left" vertical="center" wrapText="1"/>
    </xf>
    <xf numFmtId="9" fontId="57" fillId="23" borderId="24" xfId="0" applyNumberFormat="1" applyFont="1" applyFill="1" applyBorder="1" applyAlignment="1">
      <alignment horizontal="center" vertical="center"/>
    </xf>
    <xf numFmtId="0" fontId="56" fillId="23" borderId="24" xfId="0" applyFont="1" applyFill="1" applyBorder="1" applyAlignment="1">
      <alignment horizontal="left" wrapText="1"/>
    </xf>
    <xf numFmtId="9" fontId="56" fillId="6" borderId="24" xfId="0" applyNumberFormat="1" applyFont="1" applyFill="1" applyBorder="1" applyAlignment="1">
      <alignment horizontal="center" vertical="center"/>
    </xf>
    <xf numFmtId="9" fontId="56" fillId="6" borderId="24" xfId="0" applyNumberFormat="1" applyFont="1" applyFill="1" applyBorder="1" applyAlignment="1">
      <alignment horizontal="left" vertical="center" wrapText="1"/>
    </xf>
    <xf numFmtId="0" fontId="10" fillId="23" borderId="12" xfId="0" applyFont="1" applyFill="1" applyBorder="1" applyAlignment="1">
      <alignment horizontal="left" vertical="center" wrapText="1"/>
    </xf>
    <xf numFmtId="0" fontId="10" fillId="6" borderId="12" xfId="0" applyFont="1" applyFill="1" applyBorder="1" applyAlignment="1">
      <alignment horizontal="left" vertical="center" wrapText="1"/>
    </xf>
    <xf numFmtId="0" fontId="0" fillId="23" borderId="24" xfId="0" applyFill="1" applyBorder="1" applyAlignment="1">
      <alignment horizontal="center" vertical="center"/>
    </xf>
    <xf numFmtId="0" fontId="0" fillId="23" borderId="24" xfId="0" applyFill="1" applyBorder="1" applyAlignment="1">
      <alignment horizontal="center"/>
    </xf>
    <xf numFmtId="9" fontId="2" fillId="6" borderId="24" xfId="0" applyNumberFormat="1" applyFont="1" applyFill="1" applyBorder="1" applyAlignment="1">
      <alignment horizontal="center" vertical="center" wrapText="1"/>
    </xf>
    <xf numFmtId="0" fontId="0" fillId="23" borderId="24" xfId="0" applyFill="1" applyBorder="1" applyAlignment="1">
      <alignment vertical="top" wrapText="1"/>
    </xf>
    <xf numFmtId="9" fontId="0" fillId="7" borderId="24" xfId="0" applyNumberFormat="1" applyFill="1" applyBorder="1" applyAlignment="1">
      <alignment horizontal="center" vertical="center"/>
    </xf>
    <xf numFmtId="0" fontId="0" fillId="7" borderId="24" xfId="0" applyFill="1" applyBorder="1" applyAlignment="1">
      <alignment horizontal="left" vertical="center" wrapText="1"/>
    </xf>
    <xf numFmtId="1" fontId="2" fillId="29" borderId="24" xfId="1" applyNumberFormat="1" applyFont="1" applyFill="1" applyBorder="1" applyAlignment="1">
      <alignment horizontal="center" vertical="center" wrapText="1"/>
    </xf>
    <xf numFmtId="0" fontId="2" fillId="6" borderId="24" xfId="0" applyFont="1" applyFill="1" applyBorder="1" applyAlignment="1">
      <alignment horizontal="center" vertical="center" wrapText="1"/>
    </xf>
    <xf numFmtId="10" fontId="2" fillId="6" borderId="2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27" xfId="1" applyFont="1" applyFill="1" applyBorder="1" applyAlignment="1">
      <alignment horizontal="center" vertical="center" wrapText="1"/>
    </xf>
    <xf numFmtId="10" fontId="0" fillId="7" borderId="24" xfId="0" applyNumberFormat="1" applyFill="1" applyBorder="1" applyAlignment="1">
      <alignment horizontal="center" vertical="center"/>
    </xf>
    <xf numFmtId="9" fontId="0" fillId="7" borderId="24" xfId="0" applyNumberFormat="1" applyFill="1" applyBorder="1" applyAlignment="1">
      <alignment horizontal="center" vertical="center" wrapText="1"/>
    </xf>
    <xf numFmtId="9" fontId="0" fillId="7" borderId="24" xfId="0" applyNumberFormat="1" applyFill="1" applyBorder="1" applyAlignment="1">
      <alignment horizontal="center"/>
    </xf>
    <xf numFmtId="0" fontId="0" fillId="7" borderId="24" xfId="0" applyFill="1" applyBorder="1" applyAlignment="1">
      <alignment horizontal="justify" vertical="center"/>
    </xf>
    <xf numFmtId="0" fontId="0" fillId="7" borderId="24" xfId="0" applyFill="1" applyBorder="1" applyAlignment="1">
      <alignment horizontal="justify"/>
    </xf>
    <xf numFmtId="0" fontId="5" fillId="24" borderId="10" xfId="0" applyFont="1" applyFill="1" applyBorder="1" applyAlignment="1">
      <alignment horizontal="center" vertical="center" wrapText="1"/>
    </xf>
    <xf numFmtId="164" fontId="2" fillId="29" borderId="24"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164" fontId="27" fillId="0" borderId="0" xfId="0" applyNumberFormat="1" applyFont="1" applyAlignment="1">
      <alignment horizontal="center" vertical="center"/>
    </xf>
    <xf numFmtId="0" fontId="0" fillId="0" borderId="74" xfId="0" applyBorder="1" applyAlignment="1">
      <alignment horizontal="center" vertical="center"/>
    </xf>
    <xf numFmtId="0" fontId="0" fillId="0" borderId="64" xfId="0" applyBorder="1" applyAlignment="1">
      <alignment horizontal="center" vertical="center" wrapText="1"/>
    </xf>
    <xf numFmtId="1" fontId="0" fillId="0" borderId="70" xfId="0" applyNumberFormat="1" applyBorder="1" applyAlignment="1">
      <alignment horizontal="center" vertical="center" wrapText="1"/>
    </xf>
    <xf numFmtId="9" fontId="0" fillId="0" borderId="36" xfId="0" applyNumberFormat="1" applyBorder="1" applyAlignment="1">
      <alignment horizontal="center" vertical="center"/>
    </xf>
    <xf numFmtId="9" fontId="0" fillId="0" borderId="75" xfId="0" applyNumberFormat="1" applyBorder="1" applyAlignment="1">
      <alignment horizontal="center" vertical="center"/>
    </xf>
    <xf numFmtId="9" fontId="0" fillId="0" borderId="37" xfId="0" applyNumberFormat="1" applyBorder="1" applyAlignment="1">
      <alignment horizontal="center"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9" fontId="0" fillId="0" borderId="57" xfId="0" applyNumberFormat="1" applyBorder="1" applyAlignment="1">
      <alignment horizontal="center" vertical="center"/>
    </xf>
    <xf numFmtId="9" fontId="0" fillId="0" borderId="74" xfId="0" applyNumberFormat="1" applyBorder="1" applyAlignment="1">
      <alignment horizontal="center" vertical="center"/>
    </xf>
    <xf numFmtId="9" fontId="0" fillId="0" borderId="56" xfId="0" applyNumberFormat="1" applyBorder="1" applyAlignment="1">
      <alignment horizontal="center" vertical="center"/>
    </xf>
    <xf numFmtId="9" fontId="0" fillId="0" borderId="0" xfId="0" applyNumberFormat="1" applyBorder="1" applyAlignment="1">
      <alignment horizontal="center" vertical="center"/>
    </xf>
    <xf numFmtId="9" fontId="0" fillId="0" borderId="58" xfId="0" applyNumberFormat="1" applyBorder="1" applyAlignment="1">
      <alignment horizontal="center" vertical="center"/>
    </xf>
    <xf numFmtId="9" fontId="0" fillId="0" borderId="76" xfId="0" applyNumberFormat="1" applyBorder="1" applyAlignment="1">
      <alignment horizontal="center" vertical="center"/>
    </xf>
    <xf numFmtId="0" fontId="0" fillId="0" borderId="24" xfId="0" applyBorder="1" applyAlignment="1">
      <alignment horizontal="center" vertical="center" wrapText="1"/>
    </xf>
    <xf numFmtId="0" fontId="36" fillId="7" borderId="55" xfId="0" applyFont="1" applyFill="1" applyBorder="1" applyAlignment="1">
      <alignment horizontal="center" vertical="center" wrapText="1"/>
    </xf>
    <xf numFmtId="0" fontId="36" fillId="7" borderId="67" xfId="0" applyFont="1" applyFill="1" applyBorder="1" applyAlignment="1">
      <alignment horizontal="center" vertical="center"/>
    </xf>
    <xf numFmtId="0" fontId="36" fillId="7" borderId="64" xfId="0" applyFont="1" applyFill="1" applyBorder="1" applyAlignment="1">
      <alignment horizontal="center" vertical="center"/>
    </xf>
    <xf numFmtId="0" fontId="44" fillId="20" borderId="13" xfId="0" applyFont="1" applyFill="1" applyBorder="1" applyAlignment="1">
      <alignment horizontal="center" vertical="center" wrapText="1"/>
    </xf>
    <xf numFmtId="0" fontId="44" fillId="20" borderId="16" xfId="0" applyFont="1" applyFill="1" applyBorder="1" applyAlignment="1">
      <alignment horizontal="center" vertical="center" wrapText="1"/>
    </xf>
    <xf numFmtId="9" fontId="44" fillId="20" borderId="13" xfId="0" applyNumberFormat="1" applyFont="1" applyFill="1" applyBorder="1" applyAlignment="1">
      <alignment horizontal="center" vertical="center" wrapText="1"/>
    </xf>
    <xf numFmtId="9" fontId="44" fillId="20" borderId="18" xfId="0" applyNumberFormat="1" applyFont="1" applyFill="1" applyBorder="1" applyAlignment="1">
      <alignment horizontal="center" vertical="center" wrapText="1"/>
    </xf>
    <xf numFmtId="9" fontId="44" fillId="20" borderId="16" xfId="0" applyNumberFormat="1" applyFont="1" applyFill="1" applyBorder="1" applyAlignment="1">
      <alignment horizontal="center" vertical="center" wrapText="1"/>
    </xf>
    <xf numFmtId="0" fontId="44" fillId="20" borderId="18" xfId="0" applyFont="1" applyFill="1" applyBorder="1" applyAlignment="1">
      <alignment horizontal="center" vertical="center" wrapText="1"/>
    </xf>
    <xf numFmtId="9" fontId="44" fillId="0" borderId="13" xfId="0" applyNumberFormat="1"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3" xfId="0" applyFont="1" applyBorder="1" applyAlignment="1">
      <alignment horizontal="center" vertical="center" wrapText="1"/>
    </xf>
    <xf numFmtId="0" fontId="47" fillId="3" borderId="13"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2" xfId="0" applyFont="1" applyFill="1" applyBorder="1" applyAlignment="1">
      <alignment horizontal="center" vertical="center" wrapText="1"/>
    </xf>
    <xf numFmtId="164" fontId="46" fillId="20" borderId="12" xfId="1" applyNumberFormat="1" applyFont="1" applyFill="1" applyBorder="1" applyAlignment="1">
      <alignment horizontal="center" vertical="center" wrapText="1"/>
    </xf>
    <xf numFmtId="164" fontId="46" fillId="20" borderId="17" xfId="1" applyNumberFormat="1" applyFont="1" applyFill="1" applyBorder="1" applyAlignment="1">
      <alignment horizontal="center" vertical="center" wrapText="1"/>
    </xf>
    <xf numFmtId="164" fontId="46" fillId="20" borderId="21" xfId="1" applyNumberFormat="1" applyFont="1" applyFill="1" applyBorder="1" applyAlignment="1">
      <alignment horizontal="center" vertical="center" wrapText="1"/>
    </xf>
    <xf numFmtId="1" fontId="46" fillId="20" borderId="12" xfId="1" applyNumberFormat="1" applyFont="1" applyFill="1" applyBorder="1" applyAlignment="1">
      <alignment horizontal="center" vertical="center" wrapText="1"/>
    </xf>
    <xf numFmtId="1" fontId="46" fillId="20" borderId="17" xfId="1" applyNumberFormat="1" applyFont="1" applyFill="1" applyBorder="1" applyAlignment="1">
      <alignment horizontal="center" vertical="center" wrapText="1"/>
    </xf>
    <xf numFmtId="1" fontId="46" fillId="20" borderId="21" xfId="1" applyNumberFormat="1" applyFont="1" applyFill="1" applyBorder="1" applyAlignment="1">
      <alignment horizontal="center" vertical="center" wrapText="1"/>
    </xf>
    <xf numFmtId="9" fontId="46" fillId="20" borderId="12" xfId="1" applyFont="1" applyFill="1" applyBorder="1" applyAlignment="1">
      <alignment horizontal="center" vertical="center" wrapText="1"/>
    </xf>
    <xf numFmtId="9" fontId="46" fillId="20" borderId="17" xfId="1" applyFont="1" applyFill="1" applyBorder="1" applyAlignment="1">
      <alignment horizontal="center" vertical="center" wrapText="1"/>
    </xf>
    <xf numFmtId="9" fontId="46" fillId="20" borderId="21" xfId="1" applyFont="1" applyFill="1" applyBorder="1" applyAlignment="1">
      <alignment horizontal="center" vertical="center" wrapText="1"/>
    </xf>
    <xf numFmtId="9" fontId="45" fillId="20" borderId="12" xfId="1" applyFont="1" applyFill="1" applyBorder="1" applyAlignment="1">
      <alignment horizontal="center" vertical="center" wrapText="1"/>
    </xf>
    <xf numFmtId="9" fontId="45" fillId="20" borderId="17" xfId="1" applyFont="1" applyFill="1" applyBorder="1" applyAlignment="1">
      <alignment horizontal="center" vertical="center" wrapText="1"/>
    </xf>
    <xf numFmtId="9" fontId="45" fillId="20" borderId="21" xfId="1" applyFont="1" applyFill="1" applyBorder="1" applyAlignment="1">
      <alignment horizontal="center" vertical="center" wrapText="1"/>
    </xf>
    <xf numFmtId="9" fontId="46" fillId="20" borderId="15" xfId="1" applyFont="1" applyFill="1" applyBorder="1" applyAlignment="1">
      <alignment horizontal="center" vertical="center" wrapText="1"/>
    </xf>
    <xf numFmtId="9" fontId="46" fillId="20" borderId="20" xfId="1" applyFont="1" applyFill="1" applyBorder="1" applyAlignment="1">
      <alignment horizontal="center" vertical="center" wrapText="1"/>
    </xf>
    <xf numFmtId="9" fontId="46" fillId="20" borderId="23" xfId="1" applyFont="1" applyFill="1" applyBorder="1" applyAlignment="1">
      <alignment horizontal="center" vertical="center" wrapText="1"/>
    </xf>
    <xf numFmtId="0" fontId="46" fillId="20" borderId="12" xfId="0" applyFont="1" applyFill="1" applyBorder="1" applyAlignment="1">
      <alignment horizontal="center" vertical="center" wrapText="1"/>
    </xf>
    <xf numFmtId="0" fontId="46" fillId="20" borderId="21"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50" fillId="20" borderId="12" xfId="0" applyFont="1" applyFill="1" applyBorder="1" applyAlignment="1">
      <alignment horizontal="center" vertical="center" wrapText="1"/>
    </xf>
    <xf numFmtId="0" fontId="50" fillId="20" borderId="21" xfId="0" applyFont="1" applyFill="1" applyBorder="1" applyAlignment="1">
      <alignment horizontal="center" vertical="center" wrapText="1"/>
    </xf>
    <xf numFmtId="0" fontId="50" fillId="20" borderId="17" xfId="0" applyFont="1" applyFill="1" applyBorder="1" applyAlignment="1">
      <alignment horizontal="center" vertical="center" wrapText="1"/>
    </xf>
    <xf numFmtId="0" fontId="49" fillId="20" borderId="12" xfId="0" applyFont="1" applyFill="1" applyBorder="1" applyAlignment="1">
      <alignment horizontal="center" vertical="center" wrapText="1"/>
    </xf>
    <xf numFmtId="0" fontId="49" fillId="20" borderId="17" xfId="0" applyFont="1" applyFill="1" applyBorder="1" applyAlignment="1">
      <alignment horizontal="center" vertical="center" wrapText="1"/>
    </xf>
    <xf numFmtId="0" fontId="49" fillId="20" borderId="21" xfId="0" applyFont="1" applyFill="1" applyBorder="1" applyAlignment="1">
      <alignment horizontal="center" vertical="center" wrapText="1"/>
    </xf>
    <xf numFmtId="0" fontId="44" fillId="0" borderId="25" xfId="0" applyFont="1" applyFill="1" applyBorder="1" applyAlignment="1">
      <alignment horizontal="center" vertical="center" wrapText="1"/>
    </xf>
    <xf numFmtId="164" fontId="46" fillId="20" borderId="26" xfId="1" applyNumberFormat="1" applyFont="1" applyFill="1" applyBorder="1" applyAlignment="1">
      <alignment horizontal="center" vertical="center" wrapText="1"/>
    </xf>
    <xf numFmtId="1" fontId="46" fillId="20" borderId="26" xfId="1" applyNumberFormat="1" applyFont="1" applyFill="1" applyBorder="1" applyAlignment="1">
      <alignment horizontal="center" vertical="center" wrapText="1"/>
    </xf>
    <xf numFmtId="9" fontId="46" fillId="20" borderId="26" xfId="1" applyFont="1" applyFill="1" applyBorder="1" applyAlignment="1">
      <alignment horizontal="center" vertical="center" wrapText="1"/>
    </xf>
    <xf numFmtId="0" fontId="44" fillId="20" borderId="26" xfId="0" applyFont="1" applyFill="1" applyBorder="1" applyAlignment="1">
      <alignment horizontal="center" vertical="center" wrapText="1"/>
    </xf>
    <xf numFmtId="0" fontId="44" fillId="20" borderId="17" xfId="0" applyFont="1" applyFill="1" applyBorder="1" applyAlignment="1">
      <alignment horizontal="center" vertical="center" wrapText="1"/>
    </xf>
    <xf numFmtId="0" fontId="44" fillId="20" borderId="21" xfId="0" applyFont="1" applyFill="1" applyBorder="1" applyAlignment="1">
      <alignment horizontal="center" vertical="center" wrapText="1"/>
    </xf>
    <xf numFmtId="9" fontId="46" fillId="20" borderId="27" xfId="1"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14" fontId="8" fillId="0" borderId="25" xfId="0" applyNumberFormat="1" applyFont="1" applyFill="1" applyBorder="1" applyAlignment="1">
      <alignment horizontal="center" vertical="center"/>
    </xf>
    <xf numFmtId="14" fontId="8" fillId="0" borderId="19" xfId="0" applyNumberFormat="1" applyFont="1" applyFill="1" applyBorder="1" applyAlignment="1">
      <alignment horizontal="center" vertical="center"/>
    </xf>
    <xf numFmtId="14" fontId="8" fillId="0" borderId="22" xfId="0" applyNumberFormat="1" applyFont="1" applyFill="1" applyBorder="1" applyAlignment="1">
      <alignment horizontal="center" vertical="center"/>
    </xf>
    <xf numFmtId="14" fontId="8" fillId="0" borderId="26" xfId="0" applyNumberFormat="1" applyFont="1" applyFill="1" applyBorder="1" applyAlignment="1">
      <alignment horizontal="center" vertical="center" wrapText="1"/>
    </xf>
    <xf numFmtId="14" fontId="8" fillId="0" borderId="17" xfId="0" applyNumberFormat="1" applyFont="1" applyFill="1" applyBorder="1" applyAlignment="1">
      <alignment horizontal="center" vertical="center" wrapText="1"/>
    </xf>
    <xf numFmtId="14" fontId="8" fillId="0" borderId="21" xfId="0" applyNumberFormat="1" applyFont="1" applyFill="1" applyBorder="1" applyAlignment="1">
      <alignment horizontal="center" vertical="center" wrapText="1"/>
    </xf>
    <xf numFmtId="9" fontId="8" fillId="0" borderId="12" xfId="1" applyFont="1" applyFill="1" applyBorder="1" applyAlignment="1">
      <alignment horizontal="center" vertical="center" wrapText="1"/>
    </xf>
    <xf numFmtId="9" fontId="8" fillId="0" borderId="17" xfId="1" applyFont="1" applyFill="1" applyBorder="1" applyAlignment="1">
      <alignment horizontal="center" vertical="center" wrapText="1"/>
    </xf>
    <xf numFmtId="9" fontId="8" fillId="0" borderId="21" xfId="1" applyFont="1" applyFill="1" applyBorder="1" applyAlignment="1">
      <alignment horizontal="center" vertical="center" wrapText="1"/>
    </xf>
    <xf numFmtId="9" fontId="6" fillId="0" borderId="12" xfId="1" applyFont="1" applyFill="1" applyBorder="1" applyAlignment="1">
      <alignment horizontal="center" vertical="center" wrapText="1"/>
    </xf>
    <xf numFmtId="9" fontId="6" fillId="0" borderId="17" xfId="1" applyFont="1" applyFill="1" applyBorder="1" applyAlignment="1">
      <alignment horizontal="center" vertical="center" wrapText="1"/>
    </xf>
    <xf numFmtId="9" fontId="6" fillId="0" borderId="21" xfId="1" applyFont="1" applyFill="1" applyBorder="1" applyAlignment="1">
      <alignment horizontal="center" vertical="center" wrapText="1"/>
    </xf>
    <xf numFmtId="1" fontId="6" fillId="0" borderId="12" xfId="1"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1" fontId="6" fillId="0" borderId="21" xfId="1" applyNumberFormat="1" applyFont="1" applyFill="1" applyBorder="1" applyAlignment="1">
      <alignment horizontal="center" vertical="center" wrapText="1"/>
    </xf>
    <xf numFmtId="9" fontId="6" fillId="0" borderId="15" xfId="1" applyFont="1" applyFill="1" applyBorder="1" applyAlignment="1">
      <alignment horizontal="center" vertical="center" wrapText="1"/>
    </xf>
    <xf numFmtId="9" fontId="6" fillId="0" borderId="20" xfId="1" applyFont="1" applyFill="1" applyBorder="1" applyAlignment="1">
      <alignment horizontal="center" vertical="center" wrapText="1"/>
    </xf>
    <xf numFmtId="9" fontId="6" fillId="0" borderId="23" xfId="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0" xfId="1" applyFont="1" applyFill="1" applyBorder="1" applyAlignment="1">
      <alignment horizontal="center" vertical="center" wrapText="1"/>
    </xf>
    <xf numFmtId="9" fontId="2" fillId="0" borderId="61" xfId="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8" xfId="1" applyFont="1" applyFill="1" applyBorder="1" applyAlignment="1">
      <alignment horizontal="center" vertical="center" wrapText="1"/>
    </xf>
    <xf numFmtId="9" fontId="2" fillId="0" borderId="16" xfId="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7" fillId="3" borderId="13"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14" fontId="8" fillId="0" borderId="19"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0" fontId="2" fillId="23" borderId="12"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2" fillId="23" borderId="21"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2" fillId="0" borderId="28"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0" fillId="0" borderId="68" xfId="0" applyBorder="1" applyAlignment="1">
      <alignment horizontal="center" vertical="center" wrapText="1"/>
    </xf>
    <xf numFmtId="0" fontId="2" fillId="0" borderId="52" xfId="0" applyFont="1" applyFill="1" applyBorder="1" applyAlignment="1">
      <alignment horizontal="center" vertical="center" wrapText="1"/>
    </xf>
    <xf numFmtId="9" fontId="2" fillId="0" borderId="44"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 fontId="6" fillId="0" borderId="26" xfId="1" applyNumberFormat="1" applyFont="1" applyFill="1" applyBorder="1" applyAlignment="1">
      <alignment horizontal="center" vertical="center" wrapText="1"/>
    </xf>
    <xf numFmtId="9" fontId="6" fillId="0" borderId="26" xfId="1" applyFont="1" applyFill="1" applyBorder="1" applyAlignment="1">
      <alignment horizontal="center" vertical="center" wrapText="1"/>
    </xf>
    <xf numFmtId="9" fontId="6" fillId="0" borderId="27" xfId="1" applyFont="1" applyFill="1" applyBorder="1" applyAlignment="1">
      <alignment horizontal="center" vertical="center" wrapText="1"/>
    </xf>
    <xf numFmtId="0" fontId="6" fillId="0" borderId="25" xfId="0" applyFont="1" applyFill="1" applyBorder="1" applyAlignment="1">
      <alignment horizontal="center" vertical="center" wrapText="1"/>
    </xf>
    <xf numFmtId="10" fontId="6" fillId="0" borderId="26" xfId="1" applyNumberFormat="1" applyFont="1" applyFill="1" applyBorder="1" applyAlignment="1">
      <alignment horizontal="center" vertical="center" wrapText="1"/>
    </xf>
    <xf numFmtId="10" fontId="6" fillId="0" borderId="24" xfId="1"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14" borderId="24" xfId="0"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9" fontId="2" fillId="0" borderId="12" xfId="1" applyFont="1" applyFill="1" applyBorder="1" applyAlignment="1">
      <alignment horizontal="center" vertical="center" wrapText="1"/>
    </xf>
    <xf numFmtId="9" fontId="2" fillId="0" borderId="17"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57" xfId="1" applyFont="1" applyFill="1" applyBorder="1" applyAlignment="1">
      <alignment horizontal="center" vertical="center" wrapText="1"/>
    </xf>
    <xf numFmtId="9" fontId="2" fillId="0" borderId="56" xfId="1" applyFont="1" applyFill="1" applyBorder="1" applyAlignment="1">
      <alignment horizontal="center" vertical="center" wrapText="1"/>
    </xf>
    <xf numFmtId="9" fontId="2" fillId="0" borderId="58" xfId="1" applyFont="1" applyFill="1" applyBorder="1" applyAlignment="1">
      <alignment horizontal="center" vertical="center" wrapText="1"/>
    </xf>
    <xf numFmtId="9" fontId="2" fillId="0" borderId="26" xfId="1" applyFont="1" applyFill="1" applyBorder="1" applyAlignment="1">
      <alignment horizontal="center" vertical="center" wrapText="1"/>
    </xf>
    <xf numFmtId="9" fontId="2" fillId="0" borderId="59" xfId="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10" fontId="2" fillId="0" borderId="12" xfId="0" applyNumberFormat="1" applyFont="1" applyFill="1" applyBorder="1" applyAlignment="1">
      <alignment horizontal="center" vertical="center"/>
    </xf>
    <xf numFmtId="10" fontId="2" fillId="0" borderId="17"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 fillId="14" borderId="22" xfId="0"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57" xfId="0" applyNumberFormat="1" applyFont="1" applyFill="1" applyBorder="1" applyAlignment="1">
      <alignment horizontal="center" vertical="center" wrapText="1"/>
    </xf>
    <xf numFmtId="9" fontId="2" fillId="0" borderId="58" xfId="0"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 fillId="0" borderId="21" xfId="0" applyNumberFormat="1" applyFont="1" applyFill="1" applyBorder="1" applyAlignment="1">
      <alignment horizontal="center" vertical="center" wrapText="1"/>
    </xf>
    <xf numFmtId="9" fontId="6" fillId="0" borderId="57" xfId="1" applyFont="1" applyFill="1" applyBorder="1" applyAlignment="1">
      <alignment horizontal="center" vertical="center" wrapText="1"/>
    </xf>
    <xf numFmtId="9" fontId="6" fillId="0" borderId="56" xfId="1" applyFont="1" applyFill="1" applyBorder="1" applyAlignment="1">
      <alignment horizontal="center" vertical="center" wrapText="1"/>
    </xf>
    <xf numFmtId="9" fontId="6" fillId="0" borderId="58" xfId="1" applyFont="1" applyFill="1" applyBorder="1" applyAlignment="1">
      <alignment horizontal="center" vertical="center" wrapText="1"/>
    </xf>
    <xf numFmtId="9" fontId="2" fillId="0" borderId="24" xfId="1" applyFont="1" applyFill="1" applyBorder="1" applyAlignment="1">
      <alignment horizontal="center" vertical="center" wrapText="1"/>
    </xf>
    <xf numFmtId="9" fontId="2" fillId="0" borderId="55" xfId="1" applyFont="1" applyFill="1" applyBorder="1" applyAlignment="1">
      <alignment horizontal="center" vertical="center" wrapText="1"/>
    </xf>
    <xf numFmtId="9" fontId="6" fillId="0" borderId="55" xfId="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10" fontId="2" fillId="0" borderId="24" xfId="0" applyNumberFormat="1" applyFont="1" applyFill="1" applyBorder="1" applyAlignment="1">
      <alignment horizontal="center" vertical="center"/>
    </xf>
    <xf numFmtId="0" fontId="44" fillId="20" borderId="12" xfId="0" applyFont="1" applyFill="1" applyBorder="1" applyAlignment="1">
      <alignment horizontal="center" vertical="center" wrapText="1"/>
    </xf>
    <xf numFmtId="0" fontId="46" fillId="20" borderId="17" xfId="0"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9" fontId="44" fillId="0" borderId="18" xfId="0" applyNumberFormat="1" applyFont="1" applyFill="1" applyBorder="1" applyAlignment="1">
      <alignment horizontal="center" vertical="center" wrapText="1"/>
    </xf>
    <xf numFmtId="9" fontId="44" fillId="0" borderId="16"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9" fontId="6" fillId="0" borderId="31" xfId="1" applyFont="1" applyFill="1" applyBorder="1" applyAlignment="1">
      <alignment horizontal="center" vertical="center" wrapText="1"/>
    </xf>
    <xf numFmtId="1" fontId="6" fillId="0" borderId="31" xfId="1" applyNumberFormat="1" applyFont="1" applyFill="1" applyBorder="1" applyAlignment="1">
      <alignment horizontal="center" vertical="center" wrapText="1"/>
    </xf>
    <xf numFmtId="9" fontId="13" fillId="0" borderId="12" xfId="1" applyFont="1" applyFill="1" applyBorder="1" applyAlignment="1">
      <alignment horizontal="center" vertical="center" wrapText="1"/>
    </xf>
    <xf numFmtId="9" fontId="13" fillId="0" borderId="17" xfId="1" applyFont="1" applyFill="1" applyBorder="1" applyAlignment="1">
      <alignment horizontal="center" vertical="center" wrapText="1"/>
    </xf>
    <xf numFmtId="9" fontId="13" fillId="0" borderId="21" xfId="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6" fillId="0" borderId="31" xfId="0" applyFont="1" applyFill="1" applyBorder="1" applyAlignment="1">
      <alignment horizontal="center" vertical="center" wrapText="1"/>
    </xf>
    <xf numFmtId="9" fontId="6" fillId="0" borderId="32" xfId="1"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wrapText="1"/>
    </xf>
    <xf numFmtId="164" fontId="2" fillId="0" borderId="14" xfId="1" applyNumberFormat="1" applyFont="1" applyFill="1" applyBorder="1" applyAlignment="1">
      <alignment horizontal="left" vertical="center" wrapText="1"/>
    </xf>
    <xf numFmtId="164" fontId="2" fillId="0" borderId="22" xfId="1" applyNumberFormat="1" applyFont="1" applyFill="1" applyBorder="1" applyAlignment="1">
      <alignment horizontal="left" vertical="center" wrapText="1"/>
    </xf>
    <xf numFmtId="10" fontId="2" fillId="0" borderId="12" xfId="1" applyNumberFormat="1" applyFont="1" applyFill="1" applyBorder="1" applyAlignment="1">
      <alignment horizontal="center" vertical="center" wrapText="1"/>
    </xf>
    <xf numFmtId="10" fontId="2" fillId="0" borderId="21" xfId="1"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left" vertical="center" wrapText="1"/>
    </xf>
    <xf numFmtId="1" fontId="2" fillId="0" borderId="26" xfId="1" applyNumberFormat="1" applyFont="1" applyFill="1" applyBorder="1" applyAlignment="1">
      <alignment horizontal="center" vertical="center" wrapText="1"/>
    </xf>
    <xf numFmtId="1" fontId="2" fillId="0" borderId="17" xfId="1"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5" xfId="0" applyFont="1" applyFill="1" applyBorder="1" applyAlignment="1">
      <alignment vertical="center" wrapText="1"/>
    </xf>
    <xf numFmtId="0" fontId="2" fillId="0" borderId="19" xfId="0" applyFont="1" applyFill="1" applyBorder="1" applyAlignment="1">
      <alignment vertical="center" wrapText="1"/>
    </xf>
    <xf numFmtId="10" fontId="2" fillId="0" borderId="26" xfId="1" applyNumberFormat="1" applyFont="1" applyFill="1" applyBorder="1" applyAlignment="1">
      <alignment horizontal="center" vertical="center" wrapText="1"/>
    </xf>
    <xf numFmtId="10" fontId="2" fillId="0" borderId="17" xfId="1" applyNumberFormat="1" applyFont="1" applyFill="1" applyBorder="1" applyAlignment="1">
      <alignment horizontal="center" vertical="center" wrapText="1"/>
    </xf>
    <xf numFmtId="9" fontId="2" fillId="0" borderId="28" xfId="1" applyFont="1" applyFill="1" applyBorder="1" applyAlignment="1">
      <alignment horizontal="center" vertical="center" wrapText="1"/>
    </xf>
    <xf numFmtId="9" fontId="2" fillId="0" borderId="29" xfId="1" applyFont="1" applyFill="1" applyBorder="1" applyAlignment="1">
      <alignment horizontal="center" vertical="center" wrapText="1"/>
    </xf>
    <xf numFmtId="9" fontId="2" fillId="0" borderId="38" xfId="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22" xfId="0" applyFont="1" applyFill="1" applyBorder="1" applyAlignment="1">
      <alignment vertical="center" wrapText="1"/>
    </xf>
    <xf numFmtId="164" fontId="2" fillId="0" borderId="13"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0" fontId="16" fillId="3" borderId="18" xfId="0" applyFont="1" applyFill="1" applyBorder="1" applyAlignment="1">
      <alignment horizontal="center" vertical="center" wrapText="1"/>
    </xf>
    <xf numFmtId="0" fontId="2" fillId="0" borderId="19" xfId="0" applyFont="1" applyFill="1" applyBorder="1" applyAlignment="1">
      <alignment horizontal="left" vertical="center" wrapText="1"/>
    </xf>
    <xf numFmtId="1" fontId="12" fillId="0" borderId="12" xfId="1" applyNumberFormat="1" applyFont="1" applyFill="1" applyBorder="1" applyAlignment="1">
      <alignment horizontal="center" vertical="center" wrapText="1"/>
    </xf>
    <xf numFmtId="1" fontId="12" fillId="0" borderId="17" xfId="1" applyNumberFormat="1" applyFont="1" applyFill="1" applyBorder="1" applyAlignment="1">
      <alignment horizontal="center" vertical="center" wrapText="1"/>
    </xf>
    <xf numFmtId="1" fontId="12" fillId="0" borderId="21" xfId="1" applyNumberFormat="1" applyFont="1" applyFill="1" applyBorder="1" applyAlignment="1">
      <alignment horizontal="center" vertical="center" wrapText="1"/>
    </xf>
    <xf numFmtId="9" fontId="2" fillId="0" borderId="12" xfId="1" applyFont="1" applyFill="1" applyBorder="1" applyAlignment="1">
      <alignment horizontal="left" vertical="center" wrapText="1"/>
    </xf>
    <xf numFmtId="9" fontId="2" fillId="0" borderId="17" xfId="1" applyFont="1" applyFill="1" applyBorder="1" applyAlignment="1">
      <alignment horizontal="left" vertical="center" wrapText="1"/>
    </xf>
    <xf numFmtId="9" fontId="2" fillId="0" borderId="21" xfId="1"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1" xfId="0" applyFont="1" applyFill="1" applyBorder="1" applyAlignment="1">
      <alignment horizontal="left"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9" fontId="2" fillId="0" borderId="15" xfId="1" applyFont="1" applyFill="1" applyBorder="1" applyAlignment="1">
      <alignment horizontal="left" vertical="center" wrapText="1"/>
    </xf>
    <xf numFmtId="9" fontId="2" fillId="0" borderId="20" xfId="1" applyFont="1" applyFill="1" applyBorder="1" applyAlignment="1">
      <alignment horizontal="left" vertical="center" wrapText="1"/>
    </xf>
    <xf numFmtId="9" fontId="2" fillId="0" borderId="23" xfId="1" applyFont="1" applyFill="1" applyBorder="1" applyAlignment="1">
      <alignment horizontal="left" vertical="center" wrapText="1"/>
    </xf>
    <xf numFmtId="0" fontId="18" fillId="0" borderId="36" xfId="0" applyFont="1" applyFill="1" applyBorder="1" applyAlignment="1">
      <alignment vertical="center" wrapText="1"/>
    </xf>
    <xf numFmtId="0" fontId="18" fillId="0" borderId="37" xfId="0" applyFont="1" applyFill="1" applyBorder="1" applyAlignment="1">
      <alignment vertical="center" wrapText="1"/>
    </xf>
    <xf numFmtId="0" fontId="2" fillId="0" borderId="12" xfId="1" applyNumberFormat="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7" xfId="0" applyFont="1" applyFill="1" applyBorder="1" applyAlignment="1">
      <alignment vertical="center" wrapText="1"/>
    </xf>
    <xf numFmtId="0" fontId="2" fillId="0" borderId="21" xfId="0" applyFont="1" applyFill="1" applyBorder="1" applyAlignment="1">
      <alignment vertical="center" wrapText="1"/>
    </xf>
    <xf numFmtId="1" fontId="2" fillId="0" borderId="12" xfId="1" applyNumberFormat="1" applyFont="1" applyFill="1" applyBorder="1" applyAlignment="1">
      <alignment horizontal="center" vertical="center" wrapText="1"/>
    </xf>
    <xf numFmtId="1" fontId="2" fillId="0" borderId="21" xfId="1" applyNumberFormat="1" applyFont="1" applyFill="1" applyBorder="1" applyAlignment="1">
      <alignment horizontal="center" vertical="center" wrapText="1"/>
    </xf>
    <xf numFmtId="14" fontId="2" fillId="0" borderId="15" xfId="0" applyNumberFormat="1" applyFont="1" applyFill="1" applyBorder="1" applyAlignment="1">
      <alignment horizontal="left" vertical="center" wrapText="1"/>
    </xf>
    <xf numFmtId="14" fontId="2" fillId="0" borderId="23" xfId="0" applyNumberFormat="1" applyFont="1" applyFill="1" applyBorder="1" applyAlignment="1">
      <alignment horizontal="left" vertical="center" wrapText="1"/>
    </xf>
    <xf numFmtId="9" fontId="12" fillId="0" borderId="12" xfId="1" applyFont="1" applyFill="1" applyBorder="1" applyAlignment="1">
      <alignment horizontal="center" vertical="center" wrapText="1"/>
    </xf>
    <xf numFmtId="9" fontId="12" fillId="0" borderId="17" xfId="1" applyFont="1" applyFill="1" applyBorder="1" applyAlignment="1">
      <alignment horizontal="center" vertical="center" wrapText="1"/>
    </xf>
    <xf numFmtId="9" fontId="12" fillId="0" borderId="21" xfId="1" applyFont="1" applyFill="1" applyBorder="1" applyAlignment="1">
      <alignment horizontal="center" vertical="center" wrapText="1"/>
    </xf>
    <xf numFmtId="9" fontId="2" fillId="0" borderId="27" xfId="1" applyFont="1" applyFill="1" applyBorder="1" applyAlignment="1">
      <alignment horizontal="center" vertical="center" wrapText="1"/>
    </xf>
    <xf numFmtId="9" fontId="2" fillId="0" borderId="20" xfId="1"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12" fillId="0" borderId="26" xfId="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9" fontId="2" fillId="0" borderId="15" xfId="1" applyFont="1" applyFill="1" applyBorder="1" applyAlignment="1">
      <alignment horizontal="center" vertical="center" wrapText="1"/>
    </xf>
    <xf numFmtId="0" fontId="2" fillId="0" borderId="0" xfId="0" applyFont="1" applyAlignment="1">
      <alignment horizontal="left" wrapText="1"/>
    </xf>
    <xf numFmtId="10" fontId="2" fillId="0" borderId="18" xfId="0" applyNumberFormat="1" applyFont="1" applyFill="1" applyBorder="1" applyAlignment="1">
      <alignment horizontal="center" vertical="center" wrapText="1"/>
    </xf>
    <xf numFmtId="9" fontId="6" fillId="0" borderId="28" xfId="1" applyFont="1" applyFill="1" applyBorder="1" applyAlignment="1">
      <alignment horizontal="center" vertical="center" wrapText="1"/>
    </xf>
    <xf numFmtId="9" fontId="6" fillId="0" borderId="38" xfId="1" applyFont="1" applyFill="1" applyBorder="1" applyAlignment="1">
      <alignment horizontal="center" vertical="center" wrapText="1"/>
    </xf>
    <xf numFmtId="9" fontId="6" fillId="0" borderId="29" xfId="1" applyFont="1" applyFill="1" applyBorder="1" applyAlignment="1">
      <alignment horizontal="center" vertical="center" wrapText="1"/>
    </xf>
    <xf numFmtId="9" fontId="6" fillId="0" borderId="13" xfId="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0" fontId="7" fillId="3" borderId="38" xfId="0" applyFont="1" applyFill="1" applyBorder="1" applyAlignment="1">
      <alignment horizontal="center" vertical="center" wrapText="1"/>
    </xf>
    <xf numFmtId="0" fontId="5" fillId="8" borderId="53"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0" fillId="23" borderId="12" xfId="0" applyFill="1" applyBorder="1" applyAlignment="1">
      <alignment horizontal="center" vertical="center" wrapText="1"/>
    </xf>
    <xf numFmtId="0" fontId="0" fillId="23" borderId="17" xfId="0" applyFill="1" applyBorder="1" applyAlignment="1">
      <alignment horizontal="center" vertical="center" wrapText="1"/>
    </xf>
    <xf numFmtId="0" fontId="0" fillId="23" borderId="21" xfId="0" applyFill="1" applyBorder="1" applyAlignment="1">
      <alignment horizontal="center" vertical="center" wrapText="1"/>
    </xf>
    <xf numFmtId="9" fontId="2" fillId="23" borderId="12" xfId="0" applyNumberFormat="1" applyFont="1" applyFill="1" applyBorder="1" applyAlignment="1">
      <alignment horizontal="center" vertical="center" wrapText="1"/>
    </xf>
    <xf numFmtId="9" fontId="2" fillId="23" borderId="17" xfId="0" applyNumberFormat="1" applyFont="1" applyFill="1" applyBorder="1" applyAlignment="1">
      <alignment horizontal="center" vertical="center" wrapText="1"/>
    </xf>
    <xf numFmtId="9" fontId="2" fillId="23" borderId="21" xfId="0" applyNumberFormat="1" applyFont="1" applyFill="1" applyBorder="1" applyAlignment="1">
      <alignment horizontal="center" vertical="center" wrapText="1"/>
    </xf>
    <xf numFmtId="9" fontId="2" fillId="23" borderId="12" xfId="0" applyNumberFormat="1" applyFont="1" applyFill="1" applyBorder="1" applyAlignment="1">
      <alignment horizontal="center" vertical="top" wrapText="1"/>
    </xf>
    <xf numFmtId="9" fontId="2" fillId="23" borderId="17" xfId="0" applyNumberFormat="1" applyFont="1" applyFill="1" applyBorder="1" applyAlignment="1">
      <alignment horizontal="center" vertical="top" wrapText="1"/>
    </xf>
    <xf numFmtId="9" fontId="2" fillId="23" borderId="21" xfId="0" applyNumberFormat="1" applyFont="1" applyFill="1" applyBorder="1" applyAlignment="1">
      <alignment horizontal="center" vertical="top" wrapText="1"/>
    </xf>
    <xf numFmtId="9" fontId="2" fillId="0" borderId="27" xfId="0" applyNumberFormat="1"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9" fontId="2" fillId="0" borderId="32" xfId="0" applyNumberFormat="1" applyFont="1" applyFill="1" applyBorder="1" applyAlignment="1">
      <alignment horizontal="center" vertical="center" wrapText="1"/>
    </xf>
    <xf numFmtId="0" fontId="2" fillId="23" borderId="24" xfId="0" applyNumberFormat="1" applyFont="1" applyFill="1" applyBorder="1" applyAlignment="1">
      <alignment horizontal="center" vertical="center" wrapText="1"/>
    </xf>
    <xf numFmtId="9" fontId="2" fillId="0" borderId="32" xfId="1" applyFont="1" applyFill="1" applyBorder="1" applyAlignment="1">
      <alignment horizontal="center" vertical="center" wrapText="1"/>
    </xf>
    <xf numFmtId="9" fontId="8" fillId="0" borderId="14" xfId="1" applyFont="1" applyFill="1" applyBorder="1" applyAlignment="1">
      <alignment horizontal="center" vertical="center" wrapText="1"/>
    </xf>
    <xf numFmtId="9" fontId="8" fillId="0" borderId="19" xfId="1" applyFont="1" applyFill="1" applyBorder="1" applyAlignment="1">
      <alignment horizontal="center" vertical="center" wrapText="1"/>
    </xf>
    <xf numFmtId="9" fontId="8" fillId="0" borderId="22" xfId="1" applyFont="1" applyFill="1" applyBorder="1" applyAlignment="1">
      <alignment horizontal="center" vertical="center" wrapText="1"/>
    </xf>
    <xf numFmtId="0" fontId="2" fillId="23" borderId="12" xfId="0" applyNumberFormat="1" applyFont="1" applyFill="1" applyBorder="1" applyAlignment="1">
      <alignment horizontal="center" vertical="center" wrapText="1"/>
    </xf>
    <xf numFmtId="0" fontId="2" fillId="23" borderId="21" xfId="0" applyNumberFormat="1" applyFont="1" applyFill="1" applyBorder="1" applyAlignment="1">
      <alignment horizontal="center" vertical="center" wrapText="1"/>
    </xf>
    <xf numFmtId="10" fontId="6" fillId="0" borderId="17" xfId="1" applyNumberFormat="1" applyFont="1" applyFill="1" applyBorder="1" applyAlignment="1">
      <alignment horizontal="center" vertical="center" wrapText="1"/>
    </xf>
    <xf numFmtId="10" fontId="6" fillId="0" borderId="12" xfId="1" applyNumberFormat="1" applyFont="1" applyFill="1" applyBorder="1" applyAlignment="1">
      <alignment horizontal="center" vertical="center" wrapText="1"/>
    </xf>
    <xf numFmtId="10" fontId="6" fillId="0" borderId="21" xfId="1" applyNumberFormat="1" applyFont="1" applyFill="1" applyBorder="1" applyAlignment="1">
      <alignment horizontal="center" vertical="center" wrapText="1"/>
    </xf>
    <xf numFmtId="9" fontId="2" fillId="23" borderId="55"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21" xfId="0" applyFont="1" applyFill="1" applyBorder="1" applyAlignment="1">
      <alignment horizontal="center" vertical="center" wrapText="1"/>
    </xf>
    <xf numFmtId="9" fontId="2" fillId="0" borderId="59" xfId="0" applyNumberFormat="1" applyFont="1" applyFill="1" applyBorder="1" applyAlignment="1">
      <alignment horizontal="center" vertical="center" wrapText="1"/>
    </xf>
    <xf numFmtId="9" fontId="2" fillId="0" borderId="56" xfId="0" applyNumberFormat="1" applyFont="1" applyFill="1" applyBorder="1" applyAlignment="1">
      <alignment horizontal="center" vertical="center" wrapText="1"/>
    </xf>
    <xf numFmtId="0" fontId="2" fillId="6" borderId="17" xfId="0" applyFont="1" applyFill="1" applyBorder="1" applyAlignment="1">
      <alignment horizontal="center" vertical="center" wrapText="1"/>
    </xf>
    <xf numFmtId="10" fontId="2" fillId="23" borderId="12" xfId="0" applyNumberFormat="1" applyFont="1" applyFill="1" applyBorder="1" applyAlignment="1">
      <alignment horizontal="center" vertical="center" wrapText="1"/>
    </xf>
    <xf numFmtId="164" fontId="2" fillId="23" borderId="12" xfId="1" applyNumberFormat="1" applyFont="1" applyFill="1" applyBorder="1" applyAlignment="1">
      <alignment horizontal="center" vertical="center" wrapText="1"/>
    </xf>
    <xf numFmtId="164" fontId="2" fillId="23" borderId="21" xfId="1" applyNumberFormat="1" applyFont="1" applyFill="1" applyBorder="1" applyAlignment="1">
      <alignment horizontal="center" vertical="center" wrapText="1"/>
    </xf>
    <xf numFmtId="9" fontId="2" fillId="23" borderId="12" xfId="1" applyFont="1" applyFill="1" applyBorder="1" applyAlignment="1">
      <alignment horizontal="center" vertical="center" wrapText="1"/>
    </xf>
    <xf numFmtId="9" fontId="2" fillId="23" borderId="17" xfId="1" applyFont="1" applyFill="1" applyBorder="1" applyAlignment="1">
      <alignment horizontal="center" vertical="center" wrapText="1"/>
    </xf>
    <xf numFmtId="9" fontId="2" fillId="23" borderId="21" xfId="1" applyFont="1" applyFill="1" applyBorder="1" applyAlignment="1">
      <alignment horizontal="center" vertical="center" wrapText="1"/>
    </xf>
    <xf numFmtId="9" fontId="2" fillId="23" borderId="57" xfId="1" applyFont="1" applyFill="1" applyBorder="1" applyAlignment="1">
      <alignment horizontal="center" vertical="center" wrapText="1"/>
    </xf>
    <xf numFmtId="9" fontId="2" fillId="23" borderId="56" xfId="1" applyFont="1" applyFill="1" applyBorder="1" applyAlignment="1">
      <alignment horizontal="center" vertical="center" wrapText="1"/>
    </xf>
    <xf numFmtId="9" fontId="2" fillId="23" borderId="58" xfId="1" applyFont="1" applyFill="1" applyBorder="1" applyAlignment="1">
      <alignment horizontal="center" vertical="center" wrapText="1"/>
    </xf>
    <xf numFmtId="9" fontId="2" fillId="23" borderId="57" xfId="0" applyNumberFormat="1" applyFont="1" applyFill="1" applyBorder="1" applyAlignment="1">
      <alignment horizontal="center" vertical="center" wrapText="1"/>
    </xf>
    <xf numFmtId="9" fontId="2" fillId="23" borderId="58" xfId="0" applyNumberFormat="1" applyFont="1" applyFill="1" applyBorder="1" applyAlignment="1">
      <alignment horizontal="center" vertical="center" wrapText="1"/>
    </xf>
    <xf numFmtId="9" fontId="2" fillId="0" borderId="11" xfId="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6" fillId="23" borderId="12" xfId="1" applyFont="1" applyFill="1" applyBorder="1" applyAlignment="1">
      <alignment horizontal="center" vertical="center" wrapText="1"/>
    </xf>
    <xf numFmtId="9" fontId="6" fillId="23" borderId="17" xfId="1" applyFont="1" applyFill="1" applyBorder="1" applyAlignment="1">
      <alignment horizontal="center" vertical="center" wrapText="1"/>
    </xf>
    <xf numFmtId="9" fontId="6" fillId="23" borderId="21" xfId="1" applyFont="1" applyFill="1" applyBorder="1" applyAlignment="1">
      <alignment horizontal="center" vertical="center" wrapText="1"/>
    </xf>
    <xf numFmtId="9" fontId="6" fillId="23" borderId="57" xfId="1" applyFont="1" applyFill="1" applyBorder="1" applyAlignment="1">
      <alignment horizontal="center" vertical="center" wrapText="1"/>
    </xf>
    <xf numFmtId="9" fontId="6" fillId="23" borderId="56" xfId="1" applyFont="1" applyFill="1" applyBorder="1" applyAlignment="1">
      <alignment horizontal="center" vertical="center" wrapText="1"/>
    </xf>
    <xf numFmtId="9" fontId="6" fillId="23" borderId="58" xfId="1" applyFont="1" applyFill="1" applyBorder="1" applyAlignment="1">
      <alignment horizontal="center" vertical="center" wrapText="1"/>
    </xf>
    <xf numFmtId="9" fontId="36" fillId="23" borderId="12" xfId="0" applyNumberFormat="1" applyFont="1" applyFill="1" applyBorder="1" applyAlignment="1">
      <alignment horizontal="center" vertical="center" wrapText="1"/>
    </xf>
    <xf numFmtId="9" fontId="36" fillId="23" borderId="17" xfId="0" applyNumberFormat="1" applyFont="1" applyFill="1" applyBorder="1" applyAlignment="1">
      <alignment horizontal="center" vertical="center" wrapText="1"/>
    </xf>
    <xf numFmtId="9" fontId="36" fillId="23" borderId="21" xfId="0" applyNumberFormat="1" applyFont="1" applyFill="1" applyBorder="1" applyAlignment="1">
      <alignment horizontal="center" vertical="center" wrapText="1"/>
    </xf>
    <xf numFmtId="9" fontId="36" fillId="23" borderId="57" xfId="0" applyNumberFormat="1" applyFont="1" applyFill="1" applyBorder="1" applyAlignment="1">
      <alignment horizontal="center" vertical="center" wrapText="1"/>
    </xf>
    <xf numFmtId="9" fontId="36" fillId="23" borderId="56" xfId="0" applyNumberFormat="1" applyFont="1" applyFill="1" applyBorder="1" applyAlignment="1">
      <alignment horizontal="center" vertical="center" wrapText="1"/>
    </xf>
    <xf numFmtId="9" fontId="36" fillId="23" borderId="58" xfId="0" applyNumberFormat="1" applyFont="1" applyFill="1" applyBorder="1" applyAlignment="1">
      <alignment horizontal="center" vertical="center" wrapText="1"/>
    </xf>
    <xf numFmtId="0" fontId="36" fillId="23" borderId="12" xfId="0" applyFont="1" applyFill="1" applyBorder="1" applyAlignment="1">
      <alignment horizontal="center" vertical="center" wrapText="1"/>
    </xf>
    <xf numFmtId="0" fontId="36" fillId="23" borderId="17" xfId="0" applyFont="1" applyFill="1" applyBorder="1" applyAlignment="1">
      <alignment horizontal="center" vertical="center" wrapText="1"/>
    </xf>
    <xf numFmtId="0" fontId="36" fillId="23" borderId="21" xfId="0" applyFont="1" applyFill="1" applyBorder="1" applyAlignment="1">
      <alignment horizontal="center" vertical="center" wrapText="1"/>
    </xf>
    <xf numFmtId="164" fontId="36" fillId="23" borderId="12" xfId="0" applyNumberFormat="1" applyFont="1" applyFill="1" applyBorder="1" applyAlignment="1">
      <alignment horizontal="center" vertical="center" wrapText="1"/>
    </xf>
    <xf numFmtId="164" fontId="36" fillId="23" borderId="17" xfId="0" applyNumberFormat="1" applyFont="1" applyFill="1" applyBorder="1" applyAlignment="1">
      <alignment horizontal="center" vertical="center" wrapText="1"/>
    </xf>
    <xf numFmtId="164" fontId="36" fillId="23" borderId="21" xfId="0" applyNumberFormat="1" applyFont="1" applyFill="1" applyBorder="1" applyAlignment="1">
      <alignment horizontal="center" vertical="center" wrapText="1"/>
    </xf>
    <xf numFmtId="0" fontId="36" fillId="23" borderId="57" xfId="0" applyFont="1" applyFill="1" applyBorder="1" applyAlignment="1">
      <alignment horizontal="center" vertical="center" wrapText="1"/>
    </xf>
    <xf numFmtId="0" fontId="36" fillId="23" borderId="58" xfId="0" applyFont="1" applyFill="1" applyBorder="1" applyAlignment="1">
      <alignment horizontal="center" vertical="center" wrapText="1"/>
    </xf>
    <xf numFmtId="0" fontId="36" fillId="23" borderId="56" xfId="0" applyFont="1" applyFill="1" applyBorder="1" applyAlignment="1">
      <alignment horizontal="center" vertical="center" wrapText="1"/>
    </xf>
    <xf numFmtId="9" fontId="12" fillId="23" borderId="12" xfId="0" applyNumberFormat="1" applyFont="1" applyFill="1" applyBorder="1" applyAlignment="1">
      <alignment horizontal="center" vertical="center" wrapText="1"/>
    </xf>
    <xf numFmtId="0" fontId="12" fillId="23" borderId="17" xfId="0" applyFont="1" applyFill="1" applyBorder="1" applyAlignment="1">
      <alignment horizontal="center" vertical="center" wrapText="1"/>
    </xf>
    <xf numFmtId="0" fontId="12" fillId="23" borderId="21" xfId="0" applyFont="1" applyFill="1" applyBorder="1" applyAlignment="1">
      <alignment horizontal="center" vertical="center" wrapText="1"/>
    </xf>
    <xf numFmtId="0" fontId="2" fillId="23" borderId="57" xfId="0" applyFont="1" applyFill="1" applyBorder="1" applyAlignment="1">
      <alignment horizontal="center" vertical="center" wrapText="1"/>
    </xf>
    <xf numFmtId="0" fontId="2" fillId="23" borderId="56" xfId="0" applyFont="1" applyFill="1" applyBorder="1" applyAlignment="1">
      <alignment horizontal="center" vertical="center" wrapText="1"/>
    </xf>
    <xf numFmtId="0" fontId="2" fillId="23" borderId="58" xfId="0" applyFont="1" applyFill="1" applyBorder="1" applyAlignment="1">
      <alignment horizontal="center" vertical="center" wrapText="1"/>
    </xf>
    <xf numFmtId="9" fontId="0" fillId="23" borderId="12" xfId="0" applyNumberFormat="1" applyFont="1" applyFill="1" applyBorder="1" applyAlignment="1">
      <alignment horizontal="center" vertical="center" wrapText="1"/>
    </xf>
    <xf numFmtId="0" fontId="0" fillId="23" borderId="21" xfId="0" applyFont="1" applyFill="1" applyBorder="1" applyAlignment="1">
      <alignment horizontal="center" vertical="center" wrapText="1"/>
    </xf>
    <xf numFmtId="0" fontId="0" fillId="23" borderId="12" xfId="0" applyFont="1" applyFill="1" applyBorder="1" applyAlignment="1">
      <alignment horizontal="left" vertical="center" wrapText="1"/>
    </xf>
    <xf numFmtId="0" fontId="0" fillId="23" borderId="21" xfId="0" applyFont="1" applyFill="1" applyBorder="1" applyAlignment="1">
      <alignment horizontal="left" vertical="center" wrapText="1"/>
    </xf>
    <xf numFmtId="9" fontId="0" fillId="23" borderId="12" xfId="1" applyFont="1" applyFill="1" applyBorder="1" applyAlignment="1">
      <alignment horizontal="left" vertical="center" wrapText="1"/>
    </xf>
    <xf numFmtId="9" fontId="0" fillId="23" borderId="21" xfId="1" applyFont="1" applyFill="1" applyBorder="1" applyAlignment="1">
      <alignment horizontal="left" vertical="center" wrapText="1"/>
    </xf>
    <xf numFmtId="9" fontId="0" fillId="23" borderId="12" xfId="1" applyFont="1" applyFill="1" applyBorder="1" applyAlignment="1">
      <alignment horizontal="center" vertical="center" wrapText="1"/>
    </xf>
    <xf numFmtId="9" fontId="0" fillId="23" borderId="21" xfId="1" applyFont="1" applyFill="1" applyBorder="1" applyAlignment="1">
      <alignment horizontal="center" vertical="center" wrapText="1"/>
    </xf>
    <xf numFmtId="164" fontId="2" fillId="23" borderId="12" xfId="0" applyNumberFormat="1" applyFont="1" applyFill="1" applyBorder="1" applyAlignment="1">
      <alignment horizontal="center" vertical="center" wrapText="1"/>
    </xf>
    <xf numFmtId="164" fontId="2" fillId="23" borderId="21" xfId="0" applyNumberFormat="1" applyFont="1" applyFill="1" applyBorder="1" applyAlignment="1">
      <alignment horizontal="center" vertical="center" wrapText="1"/>
    </xf>
    <xf numFmtId="9" fontId="0" fillId="23" borderId="17" xfId="1" applyFont="1" applyFill="1" applyBorder="1" applyAlignment="1">
      <alignment horizontal="center" vertical="center" wrapText="1"/>
    </xf>
    <xf numFmtId="9" fontId="0" fillId="23" borderId="17" xfId="1" applyFont="1" applyFill="1" applyBorder="1" applyAlignment="1">
      <alignment horizontal="left" vertical="center" wrapText="1"/>
    </xf>
    <xf numFmtId="2" fontId="0" fillId="23" borderId="12" xfId="0" applyNumberFormat="1" applyFont="1" applyFill="1" applyBorder="1" applyAlignment="1">
      <alignment horizontal="center" vertical="center" wrapText="1"/>
    </xf>
    <xf numFmtId="2" fontId="0" fillId="23" borderId="17" xfId="0" applyNumberFormat="1" applyFont="1" applyFill="1" applyBorder="1" applyAlignment="1">
      <alignment horizontal="center" vertical="center" wrapText="1"/>
    </xf>
    <xf numFmtId="2" fontId="0" fillId="23" borderId="21" xfId="0" applyNumberFormat="1" applyFont="1" applyFill="1" applyBorder="1" applyAlignment="1">
      <alignment horizontal="center" vertical="center" wrapText="1"/>
    </xf>
    <xf numFmtId="2" fontId="0" fillId="23" borderId="57" xfId="0" applyNumberFormat="1" applyFont="1" applyFill="1" applyBorder="1" applyAlignment="1">
      <alignment horizontal="center" vertical="center" wrapText="1"/>
    </xf>
    <xf numFmtId="2" fontId="0" fillId="23" borderId="56" xfId="0" applyNumberFormat="1" applyFont="1" applyFill="1" applyBorder="1" applyAlignment="1">
      <alignment horizontal="center" vertical="center" wrapText="1"/>
    </xf>
    <xf numFmtId="2" fontId="0" fillId="23" borderId="58" xfId="0" applyNumberFormat="1" applyFont="1" applyFill="1" applyBorder="1" applyAlignment="1">
      <alignment horizontal="center" vertical="center" wrapText="1"/>
    </xf>
    <xf numFmtId="0" fontId="0" fillId="23" borderId="12" xfId="0" applyFont="1" applyFill="1" applyBorder="1" applyAlignment="1">
      <alignment horizontal="left" vertical="top" wrapText="1"/>
    </xf>
    <xf numFmtId="0" fontId="0" fillId="23" borderId="21" xfId="0" applyFont="1" applyFill="1" applyBorder="1" applyAlignment="1">
      <alignment horizontal="left" vertical="top" wrapText="1"/>
    </xf>
    <xf numFmtId="0" fontId="0" fillId="23" borderId="57" xfId="0" applyFont="1" applyFill="1" applyBorder="1" applyAlignment="1">
      <alignment horizontal="left" vertical="center" wrapText="1"/>
    </xf>
    <xf numFmtId="0" fontId="0" fillId="23" borderId="58" xfId="0" applyFont="1" applyFill="1" applyBorder="1" applyAlignment="1">
      <alignment horizontal="left" vertical="center" wrapText="1"/>
    </xf>
    <xf numFmtId="0" fontId="0" fillId="23" borderId="12" xfId="0" applyFont="1" applyFill="1" applyBorder="1" applyAlignment="1">
      <alignment horizontal="center" vertical="center" wrapText="1"/>
    </xf>
    <xf numFmtId="0" fontId="0" fillId="23" borderId="17" xfId="0" applyFont="1" applyFill="1" applyBorder="1" applyAlignment="1">
      <alignment horizontal="center" vertical="center" wrapText="1"/>
    </xf>
    <xf numFmtId="2" fontId="0" fillId="23" borderId="12" xfId="0" applyNumberFormat="1" applyFont="1" applyFill="1" applyBorder="1" applyAlignment="1">
      <alignment vertical="center" wrapText="1"/>
    </xf>
    <xf numFmtId="2" fontId="0" fillId="23" borderId="17" xfId="0" applyNumberFormat="1" applyFont="1" applyFill="1" applyBorder="1" applyAlignment="1">
      <alignment vertical="center" wrapText="1"/>
    </xf>
    <xf numFmtId="2" fontId="0" fillId="23" borderId="21" xfId="0" applyNumberFormat="1" applyFont="1" applyFill="1" applyBorder="1" applyAlignment="1">
      <alignment vertical="center" wrapText="1"/>
    </xf>
    <xf numFmtId="0" fontId="17" fillId="6" borderId="14" xfId="0" applyFont="1" applyFill="1" applyBorder="1" applyAlignment="1">
      <alignment horizontal="left" vertical="center" wrapText="1"/>
    </xf>
    <xf numFmtId="0" fontId="17" fillId="6" borderId="19" xfId="0" applyFont="1" applyFill="1" applyBorder="1" applyAlignment="1">
      <alignment horizontal="left" vertical="center" wrapText="1"/>
    </xf>
    <xf numFmtId="0" fontId="17" fillId="6" borderId="22" xfId="0" applyFont="1" applyFill="1" applyBorder="1" applyAlignment="1">
      <alignment horizontal="left" vertical="center" wrapText="1"/>
    </xf>
    <xf numFmtId="0" fontId="0" fillId="23" borderId="57" xfId="0" applyFont="1" applyFill="1" applyBorder="1" applyAlignment="1">
      <alignment horizontal="center" vertical="center" wrapText="1"/>
    </xf>
    <xf numFmtId="0" fontId="0" fillId="23" borderId="56" xfId="0" applyFont="1" applyFill="1" applyBorder="1" applyAlignment="1">
      <alignment horizontal="center" vertical="center" wrapText="1"/>
    </xf>
    <xf numFmtId="0" fontId="0" fillId="23" borderId="58" xfId="0" applyFont="1" applyFill="1" applyBorder="1" applyAlignment="1">
      <alignment horizontal="center" vertical="center" wrapText="1"/>
    </xf>
    <xf numFmtId="1" fontId="0" fillId="23" borderId="12" xfId="0" applyNumberFormat="1" applyFont="1" applyFill="1" applyBorder="1" applyAlignment="1">
      <alignment horizontal="center" vertical="center" wrapText="1"/>
    </xf>
    <xf numFmtId="1" fontId="0" fillId="23" borderId="17" xfId="0" applyNumberFormat="1" applyFont="1" applyFill="1" applyBorder="1" applyAlignment="1">
      <alignment horizontal="center" vertical="center" wrapText="1"/>
    </xf>
    <xf numFmtId="1" fontId="0" fillId="23" borderId="21" xfId="0" applyNumberFormat="1" applyFont="1" applyFill="1" applyBorder="1" applyAlignment="1">
      <alignment horizontal="center" vertical="center" wrapText="1"/>
    </xf>
    <xf numFmtId="0" fontId="0" fillId="23" borderId="17" xfId="0" applyFont="1" applyFill="1" applyBorder="1" applyAlignment="1">
      <alignment horizontal="left" vertical="center" wrapText="1"/>
    </xf>
    <xf numFmtId="9" fontId="0" fillId="23" borderId="17" xfId="0" applyNumberFormat="1" applyFont="1" applyFill="1" applyBorder="1" applyAlignment="1">
      <alignment horizontal="center" vertical="center" wrapText="1"/>
    </xf>
    <xf numFmtId="9" fontId="0" fillId="26" borderId="12" xfId="0" applyNumberFormat="1" applyFont="1" applyFill="1" applyBorder="1" applyAlignment="1">
      <alignment horizontal="center" vertical="center" wrapText="1"/>
    </xf>
    <xf numFmtId="0" fontId="0" fillId="26" borderId="21" xfId="0" applyFont="1" applyFill="1" applyBorder="1" applyAlignment="1">
      <alignment horizontal="center" vertical="center" wrapText="1"/>
    </xf>
    <xf numFmtId="0" fontId="2" fillId="6" borderId="14" xfId="0" applyFont="1" applyFill="1" applyBorder="1" applyAlignment="1">
      <alignment vertical="center" wrapText="1"/>
    </xf>
    <xf numFmtId="0" fontId="2" fillId="6" borderId="22" xfId="0" applyFont="1" applyFill="1" applyBorder="1" applyAlignment="1">
      <alignment vertical="center" wrapText="1"/>
    </xf>
    <xf numFmtId="9" fontId="0" fillId="23" borderId="57" xfId="0" applyNumberFormat="1" applyFont="1" applyFill="1" applyBorder="1" applyAlignment="1">
      <alignment horizontal="center" vertical="center" wrapText="1"/>
    </xf>
    <xf numFmtId="9" fontId="0" fillId="23" borderId="56" xfId="0" applyNumberFormat="1" applyFont="1" applyFill="1" applyBorder="1" applyAlignment="1">
      <alignment horizontal="center" vertical="center" wrapText="1"/>
    </xf>
    <xf numFmtId="9" fontId="0" fillId="23" borderId="58" xfId="0" applyNumberFormat="1" applyFont="1" applyFill="1" applyBorder="1" applyAlignment="1">
      <alignment horizontal="center" vertical="center" wrapText="1"/>
    </xf>
    <xf numFmtId="9" fontId="0" fillId="23" borderId="21" xfId="0" applyNumberFormat="1" applyFont="1" applyFill="1" applyBorder="1" applyAlignment="1">
      <alignment horizontal="center" vertical="center" wrapText="1"/>
    </xf>
    <xf numFmtId="9" fontId="0" fillId="23" borderId="12" xfId="0" applyNumberFormat="1" applyFont="1" applyFill="1" applyBorder="1" applyAlignment="1">
      <alignment horizontal="left" vertical="center" wrapText="1"/>
    </xf>
    <xf numFmtId="9" fontId="0" fillId="23" borderId="17" xfId="0" applyNumberFormat="1" applyFont="1" applyFill="1" applyBorder="1" applyAlignment="1">
      <alignment horizontal="left" vertical="center" wrapText="1"/>
    </xf>
    <xf numFmtId="9" fontId="0" fillId="23" borderId="21" xfId="0" applyNumberFormat="1" applyFont="1" applyFill="1" applyBorder="1" applyAlignment="1">
      <alignment horizontal="left" vertical="center" wrapText="1"/>
    </xf>
    <xf numFmtId="9" fontId="0" fillId="23" borderId="57" xfId="0" applyNumberFormat="1" applyFont="1" applyFill="1" applyBorder="1" applyAlignment="1">
      <alignment horizontal="left" vertical="center" wrapText="1"/>
    </xf>
    <xf numFmtId="9" fontId="0" fillId="23" borderId="56" xfId="0" applyNumberFormat="1" applyFont="1" applyFill="1" applyBorder="1" applyAlignment="1">
      <alignment horizontal="left" vertical="center" wrapText="1"/>
    </xf>
    <xf numFmtId="9" fontId="0" fillId="23" borderId="58" xfId="0" applyNumberFormat="1" applyFont="1" applyFill="1" applyBorder="1" applyAlignment="1">
      <alignment horizontal="left" vertical="center" wrapText="1"/>
    </xf>
    <xf numFmtId="9" fontId="2" fillId="23" borderId="56" xfId="0" applyNumberFormat="1" applyFont="1" applyFill="1" applyBorder="1" applyAlignment="1">
      <alignment horizontal="center" vertical="center" wrapText="1"/>
    </xf>
    <xf numFmtId="9" fontId="0" fillId="0" borderId="24" xfId="0" applyNumberFormat="1" applyFont="1" applyBorder="1" applyAlignment="1">
      <alignment horizontal="center"/>
    </xf>
    <xf numFmtId="9" fontId="0" fillId="0" borderId="77" xfId="0" applyNumberFormat="1" applyFont="1" applyBorder="1" applyAlignment="1">
      <alignment horizontal="center" vertical="center"/>
    </xf>
    <xf numFmtId="9" fontId="0" fillId="0" borderId="78" xfId="0" applyNumberFormat="1" applyFont="1" applyBorder="1" applyAlignment="1">
      <alignment horizontal="center" vertical="center"/>
    </xf>
    <xf numFmtId="9" fontId="0" fillId="0" borderId="79" xfId="0" applyNumberFormat="1" applyFont="1" applyBorder="1" applyAlignment="1">
      <alignment horizontal="center" vertical="center"/>
    </xf>
    <xf numFmtId="0" fontId="0" fillId="0" borderId="0" xfId="0" applyBorder="1"/>
    <xf numFmtId="9" fontId="0" fillId="0" borderId="0" xfId="0" applyNumberFormat="1" applyFont="1" applyBorder="1" applyAlignment="1">
      <alignment horizontal="center" vertical="center"/>
    </xf>
    <xf numFmtId="9" fontId="0" fillId="0" borderId="24" xfId="0" applyNumberFormat="1" applyBorder="1" applyAlignment="1">
      <alignment vertical="center" wrapText="1"/>
    </xf>
  </cellXfs>
  <cellStyles count="7">
    <cellStyle name="20% - Énfasis3" xfId="4" builtinId="38"/>
    <cellStyle name="40% - Énfasis5" xfId="5" builtinId="47"/>
    <cellStyle name="Millares 2" xfId="6"/>
    <cellStyle name="Normal" xfId="0" builtinId="0"/>
    <cellStyle name="Normal 2" xfId="2"/>
    <cellStyle name="Normal 3" xfId="3"/>
    <cellStyle name="Porcentaje" xfId="1" builtinId="5"/>
  </cellStyles>
  <dxfs count="6184">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horizontal="general" wrapText="1" readingOrder="0"/>
    </dxf>
    <dxf>
      <alignment horizontal="general" wrapText="1" readingOrder="0"/>
    </dxf>
    <dxf>
      <alignment horizontal="general" wrapText="1" readingOrder="0"/>
    </dxf>
    <dxf>
      <alignment vertic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readingOrder="0"/>
    </dxf>
    <dxf>
      <alignment horizontal="general" wrapText="1" readingOrder="0"/>
    </dxf>
    <dxf>
      <alignment horizontal="general" wrapText="1" readingOrder="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alignment wrapText="1" readingOrder="0"/>
    </dxf>
    <dxf>
      <alignment wrapText="1" readingOrder="0"/>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wrapText="1" readingOrder="0"/>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alignment wrapText="1" readingOrder="0"/>
    </dxf>
    <dxf>
      <numFmt numFmtId="13"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vertical="bottom" readingOrder="0"/>
    </dxf>
    <dxf>
      <alignment vertical="bottom" readingOrder="0"/>
    </dxf>
    <dxf>
      <alignment vertical="bottom"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0"/>
        </left>
        <right style="medium">
          <color theme="0"/>
        </right>
        <top style="medium">
          <color theme="0"/>
        </top>
        <bottom style="medium">
          <color theme="0"/>
        </bottom>
        <vertical style="medium">
          <color theme="0"/>
        </vertical>
      </border>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font>
    </dxf>
    <dxf>
      <font>
        <b/>
      </font>
    </dxf>
    <dxf>
      <alignment vertical="bottom" readingOrder="0"/>
    </dxf>
    <dxf>
      <alignment vertical="center" readingOrder="0"/>
    </dxf>
    <dxf>
      <alignment vertical="bottom" readingOrder="0"/>
    </dxf>
    <dxf>
      <alignment vertic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alignment vertical="center" readingOrder="0"/>
    </dxf>
    <dxf>
      <alignment horizontal="general" wrapText="1" readingOrder="0"/>
    </dxf>
    <dxf>
      <alignment horizontal="general" wrapText="1" readingOrder="0"/>
    </dxf>
    <dxf>
      <alignment horizontal="general" wrapText="1"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alignment wrapText="1"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wrapText="1" readingOrder="0"/>
    </dxf>
    <dxf>
      <alignment horizontal="general" wrapText="1" readingOrder="0"/>
    </dxf>
    <dxf>
      <alignment horizontal="center"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numFmt numFmtId="13" formatCode="0%"/>
    </dxf>
    <dxf>
      <alignment wrapText="1" readingOrder="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7/relationships/slicerCache" Target="slicerCaches/slicerCache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Indicadores!$BU$21</c:f>
          <c:strCache>
            <c:ptCount val="1"/>
            <c:pt idx="0">
              <c:v>Cumplimiento Productos y Actividades</c:v>
            </c:pt>
          </c:strCache>
        </c:strRef>
      </c:tx>
      <c:layout>
        <c:manualLayout>
          <c:xMode val="edge"/>
          <c:yMode val="edge"/>
          <c:x val="1.801377952755906E-2"/>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6.3031839350962765E-2"/>
          <c:y val="0.12457770299324898"/>
          <c:w val="0.80377749574045887"/>
          <c:h val="0.67016835004480113"/>
        </c:manualLayout>
      </c:layout>
      <c:barChart>
        <c:barDir val="col"/>
        <c:grouping val="clustered"/>
        <c:varyColors val="0"/>
        <c:ser>
          <c:idx val="0"/>
          <c:order val="0"/>
          <c:tx>
            <c:strRef>
              <c:f>Indicadores!$BT$15</c:f>
              <c:strCache>
                <c:ptCount val="1"/>
                <c:pt idx="0">
                  <c:v>Productos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Indicadores!$BU$15:$CC$15</c:f>
              <c:numCache>
                <c:formatCode>0%</c:formatCode>
                <c:ptCount val="9"/>
                <c:pt idx="0">
                  <c:v>1</c:v>
                </c:pt>
                <c:pt idx="1">
                  <c:v>0.92</c:v>
                </c:pt>
                <c:pt idx="2">
                  <c:v>0.89181818181818184</c:v>
                </c:pt>
                <c:pt idx="3">
                  <c:v>0.95009500950095005</c:v>
                </c:pt>
                <c:pt idx="4">
                  <c:v>1.1410433333333334</c:v>
                </c:pt>
                <c:pt idx="5">
                  <c:v>0.8666666666666667</c:v>
                </c:pt>
                <c:pt idx="6">
                  <c:v>1</c:v>
                </c:pt>
                <c:pt idx="7">
                  <c:v>1.1208719999999999</c:v>
                </c:pt>
                <c:pt idx="8">
                  <c:v>1</c:v>
                </c:pt>
              </c:numCache>
            </c:numRef>
          </c:val>
          <c:extLst>
            <c:ext xmlns:c16="http://schemas.microsoft.com/office/drawing/2014/chart" uri="{C3380CC4-5D6E-409C-BE32-E72D297353CC}">
              <c16:uniqueId val="{00000000-F2E9-46F9-B921-D60EFA55435E}"/>
            </c:ext>
          </c:extLst>
        </c:ser>
        <c:ser>
          <c:idx val="1"/>
          <c:order val="1"/>
          <c:tx>
            <c:strRef>
              <c:f>Indicadores!$BT$16</c:f>
              <c:strCache>
                <c:ptCount val="1"/>
                <c:pt idx="0">
                  <c:v>Actividades</c:v>
                </c:pt>
              </c:strCache>
            </c:strRef>
          </c:tx>
          <c:spPr>
            <a:solidFill>
              <a:schemeClr val="accent3"/>
            </a:solidFill>
            <a:ln>
              <a:noFill/>
            </a:ln>
            <a:effectLst/>
          </c:spPr>
          <c:invertIfNegative val="0"/>
          <c:dLbls>
            <c:dLbl>
              <c:idx val="0"/>
              <c:layout>
                <c:manualLayout>
                  <c:x val="1.4422040284335634E-2"/>
                  <c:y val="4.88297003540288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918-45E6-A61E-9CA2821000B9}"/>
                </c:ext>
              </c:extLst>
            </c:dLbl>
            <c:spPr>
              <a:noFill/>
              <a:ln>
                <a:noFill/>
              </a:ln>
              <a:effectLst/>
            </c:spPr>
            <c:txPr>
              <a:bodyPr rot="0" spcFirstLastPara="1" vertOverflow="ellipsis" vert="horz" wrap="square" lIns="38100" tIns="19050" rIns="38100" bIns="19050" anchor="b" anchorCtr="0">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Indicadores!$BU$16:$CC$16</c:f>
              <c:numCache>
                <c:formatCode>0%</c:formatCode>
                <c:ptCount val="9"/>
                <c:pt idx="0">
                  <c:v>1</c:v>
                </c:pt>
                <c:pt idx="1">
                  <c:v>0.84</c:v>
                </c:pt>
                <c:pt idx="2">
                  <c:v>0.71798882681564236</c:v>
                </c:pt>
                <c:pt idx="3">
                  <c:v>0.65652173913043488</c:v>
                </c:pt>
                <c:pt idx="4">
                  <c:v>0.66569704651719253</c:v>
                </c:pt>
                <c:pt idx="5">
                  <c:v>0.46795685279187815</c:v>
                </c:pt>
                <c:pt idx="6">
                  <c:v>1</c:v>
                </c:pt>
                <c:pt idx="7">
                  <c:v>0.92532713131005051</c:v>
                </c:pt>
                <c:pt idx="8">
                  <c:v>1</c:v>
                </c:pt>
              </c:numCache>
            </c:numRef>
          </c:val>
          <c:extLst>
            <c:ext xmlns:c16="http://schemas.microsoft.com/office/drawing/2014/chart" uri="{C3380CC4-5D6E-409C-BE32-E72D297353CC}">
              <c16:uniqueId val="{00000001-F2E9-46F9-B921-D60EFA55435E}"/>
            </c:ext>
          </c:extLst>
        </c:ser>
        <c:dLbls>
          <c:showLegendKey val="0"/>
          <c:showVal val="0"/>
          <c:showCatName val="0"/>
          <c:showSerName val="0"/>
          <c:showPercent val="0"/>
          <c:showBubbleSize val="0"/>
        </c:dLbls>
        <c:gapWidth val="219"/>
        <c:overlap val="-27"/>
        <c:axId val="199559040"/>
        <c:axId val="208026336"/>
      </c:barChart>
      <c:catAx>
        <c:axId val="199559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CO"/>
          </a:p>
        </c:txPr>
        <c:crossAx val="208026336"/>
        <c:crosses val="autoZero"/>
        <c:auto val="1"/>
        <c:lblAlgn val="ctr"/>
        <c:lblOffset val="100"/>
        <c:noMultiLvlLbl val="0"/>
      </c:catAx>
      <c:valAx>
        <c:axId val="208026336"/>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9559040"/>
        <c:crosses val="autoZero"/>
        <c:crossBetween val="between"/>
      </c:valAx>
      <c:spPr>
        <a:solidFill>
          <a:schemeClr val="bg1">
            <a:lumMod val="95000"/>
          </a:schemeClr>
        </a:solidFill>
        <a:ln>
          <a:noFill/>
        </a:ln>
        <a:effectLst/>
      </c:spPr>
    </c:plotArea>
    <c:legend>
      <c:legendPos val="r"/>
      <c:layout>
        <c:manualLayout>
          <c:xMode val="edge"/>
          <c:yMode val="edge"/>
          <c:x val="0.87942862034021541"/>
          <c:y val="0.45098075190252951"/>
          <c:w val="0.10434658433990705"/>
          <c:h val="9.8300629371896348E-2"/>
        </c:manualLayout>
      </c:layout>
      <c:overlay val="0"/>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path path="circle">
        <a:fillToRect l="100000" t="100000"/>
      </a:path>
      <a:tileRect r="-100000" b="-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Indicadores</a:t>
            </a:r>
            <a:r>
              <a:rPr lang="es-CO" b="1" baseline="0"/>
              <a:t> de Cumplimiento</a:t>
            </a:r>
            <a:endParaRPr lang="es-CO"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Indicadores!$B$44</c:f>
              <c:strCache>
                <c:ptCount val="1"/>
                <c:pt idx="0">
                  <c:v>3. Oficina Asesora de Planeación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Indicadores!$CE$10</c:f>
              <c:numCache>
                <c:formatCode>0%</c:formatCode>
                <c:ptCount val="1"/>
                <c:pt idx="0">
                  <c:v>0.70043400000000011</c:v>
                </c:pt>
              </c:numCache>
            </c:numRef>
          </c:val>
          <c:extLst>
            <c:ext xmlns:c16="http://schemas.microsoft.com/office/drawing/2014/chart" uri="{C3380CC4-5D6E-409C-BE32-E72D297353CC}">
              <c16:uniqueId val="{00000000-ED60-4A9C-A1F9-ED04DE13019A}"/>
            </c:ext>
          </c:extLst>
        </c:ser>
        <c:ser>
          <c:idx val="1"/>
          <c:order val="1"/>
          <c:tx>
            <c:strRef>
              <c:f>Indicadores!$C$44</c:f>
              <c:strCache>
                <c:ptCount val="1"/>
                <c:pt idx="0">
                  <c:v>3. Oficina Asesora de Planeación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Indicadores!$CF$10</c:f>
              <c:numCache>
                <c:formatCode>0%</c:formatCode>
                <c:ptCount val="1"/>
                <c:pt idx="0">
                  <c:v>0.64088640000000008</c:v>
                </c:pt>
              </c:numCache>
            </c:numRef>
          </c:val>
          <c:extLst>
            <c:ext xmlns:c16="http://schemas.microsoft.com/office/drawing/2014/chart" uri="{C3380CC4-5D6E-409C-BE32-E72D297353CC}">
              <c16:uniqueId val="{00000001-ED60-4A9C-A1F9-ED04DE13019A}"/>
            </c:ext>
          </c:extLst>
        </c:ser>
        <c:dLbls>
          <c:showLegendKey val="0"/>
          <c:showVal val="0"/>
          <c:showCatName val="0"/>
          <c:showSerName val="0"/>
          <c:showPercent val="0"/>
          <c:showBubbleSize val="0"/>
        </c:dLbls>
        <c:gapWidth val="140"/>
        <c:overlap val="-25"/>
        <c:axId val="1758472704"/>
        <c:axId val="1758468960"/>
      </c:barChart>
      <c:catAx>
        <c:axId val="1758472704"/>
        <c:scaling>
          <c:orientation val="minMax"/>
        </c:scaling>
        <c:delete val="1"/>
        <c:axPos val="b"/>
        <c:majorTickMark val="none"/>
        <c:minorTickMark val="none"/>
        <c:tickLblPos val="nextTo"/>
        <c:crossAx val="1758468960"/>
        <c:crosses val="autoZero"/>
        <c:auto val="1"/>
        <c:lblAlgn val="ctr"/>
        <c:lblOffset val="100"/>
        <c:noMultiLvlLbl val="0"/>
      </c:catAx>
      <c:valAx>
        <c:axId val="1758468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8472704"/>
        <c:crosses val="autoZero"/>
        <c:crossBetween val="between"/>
      </c:valAx>
      <c:spPr>
        <a:solidFill>
          <a:schemeClr val="bg1">
            <a:lumMod val="9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DB-4F55-8A4E-1901579201B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DB-4F55-8A4E-1901579201B3}"/>
              </c:ext>
            </c:extLst>
          </c:dPt>
          <c:val>
            <c:numRef>
              <c:f>Indicadores!$CF$15:$CF$16</c:f>
              <c:numCache>
                <c:formatCode>General</c:formatCode>
                <c:ptCount val="2"/>
                <c:pt idx="0">
                  <c:v>55</c:v>
                </c:pt>
                <c:pt idx="1">
                  <c:v>19</c:v>
                </c:pt>
              </c:numCache>
            </c:numRef>
          </c:val>
          <c:extLst>
            <c:ext xmlns:c16="http://schemas.microsoft.com/office/drawing/2014/chart" uri="{C3380CC4-5D6E-409C-BE32-E72D297353CC}">
              <c16:uniqueId val="{00000000-74A3-44D5-B63A-6ED402180880}"/>
            </c:ext>
          </c:extLst>
        </c:ser>
        <c:dLbls>
          <c:showLegendKey val="0"/>
          <c:showVal val="0"/>
          <c:showCatName val="0"/>
          <c:showSerName val="0"/>
          <c:showPercent val="0"/>
          <c:showBubbleSize val="0"/>
          <c:showLeaderLines val="1"/>
        </c:dLbls>
        <c:firstSliceAng val="0"/>
        <c:holeSize val="8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solidFill>
                  <a:sysClr val="windowText" lastClr="000000"/>
                </a:solidFill>
              </a:defRPr>
            </a:pPr>
            <a:r>
              <a:rPr lang="es-CO" sz="1400">
                <a:solidFill>
                  <a:sysClr val="windowText" lastClr="000000"/>
                </a:solidFill>
              </a:rPr>
              <a:t>Plan</a:t>
            </a:r>
            <a:r>
              <a:rPr lang="es-CO" sz="1400" baseline="0">
                <a:solidFill>
                  <a:sysClr val="windowText" lastClr="000000"/>
                </a:solidFill>
              </a:rPr>
              <a:t> de acción 2do trimestre 2018</a:t>
            </a:r>
            <a:endParaRPr lang="es-CO" sz="1400">
              <a:solidFill>
                <a:sysClr val="windowText" lastClr="000000"/>
              </a:solidFill>
            </a:endParaRPr>
          </a:p>
        </c:rich>
      </c:tx>
      <c:layout/>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Tablas!$D$531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c:ext xmlns:c16="http://schemas.microsoft.com/office/drawing/2014/chart" uri="{C3380CC4-5D6E-409C-BE32-E72D297353CC}">
                <c16:uniqueId val="{00000001-1683-402E-85E0-F2556DDAD567}"/>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c:ext xmlns:c16="http://schemas.microsoft.com/office/drawing/2014/chart" uri="{C3380CC4-5D6E-409C-BE32-E72D297353CC}">
                <c16:uniqueId val="{00000003-1683-402E-85E0-F2556DDAD567}"/>
              </c:ext>
            </c:extLst>
          </c:dPt>
          <c:dPt>
            <c:idx val="3"/>
            <c:bubble3D val="0"/>
            <c:spPr>
              <a:solidFill>
                <a:srgbClr val="FFC000"/>
              </a:solidFill>
              <a:scene3d>
                <a:camera prst="orthographicFront"/>
                <a:lightRig rig="threePt" dir="t"/>
              </a:scene3d>
              <a:sp3d>
                <a:bevelT/>
              </a:sp3d>
            </c:spPr>
            <c:extLst>
              <c:ext xmlns:c16="http://schemas.microsoft.com/office/drawing/2014/chart" uri="{C3380CC4-5D6E-409C-BE32-E72D297353CC}">
                <c16:uniqueId val="{00000005-1683-402E-85E0-F2556DDAD567}"/>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c:ext xmlns:c16="http://schemas.microsoft.com/office/drawing/2014/chart" uri="{C3380CC4-5D6E-409C-BE32-E72D297353CC}">
                <c16:uniqueId val="{00000007-1683-402E-85E0-F2556DDAD567}"/>
              </c:ext>
            </c:extLst>
          </c:dPt>
          <c:dPt>
            <c:idx val="5"/>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9-1683-402E-85E0-F2556DDAD567}"/>
              </c:ext>
            </c:extLst>
          </c:dPt>
          <c:dPt>
            <c:idx val="6"/>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B-1683-402E-85E0-F2556DDAD567}"/>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c:ext xmlns:c16="http://schemas.microsoft.com/office/drawing/2014/chart" uri="{C3380CC4-5D6E-409C-BE32-E72D297353CC}">
                <c16:uniqueId val="{0000000D-1683-402E-85E0-F2556DDAD567}"/>
              </c:ext>
            </c:extLst>
          </c:dPt>
          <c:dPt>
            <c:idx val="8"/>
            <c:bubble3D val="0"/>
            <c:spPr>
              <a:solidFill>
                <a:srgbClr val="00CC00"/>
              </a:solidFill>
              <a:scene3d>
                <a:camera prst="orthographicFront"/>
                <a:lightRig rig="threePt" dir="t"/>
              </a:scene3d>
              <a:sp3d>
                <a:bevelT/>
              </a:sp3d>
            </c:spPr>
            <c:extLst>
              <c:ext xmlns:c16="http://schemas.microsoft.com/office/drawing/2014/chart" uri="{C3380CC4-5D6E-409C-BE32-E72D297353CC}">
                <c16:uniqueId val="{0000000F-1683-402E-85E0-F2556DDAD567}"/>
              </c:ext>
            </c:extLst>
          </c:dPt>
          <c:dPt>
            <c:idx val="9"/>
            <c:bubble3D val="0"/>
            <c:spPr>
              <a:noFill/>
              <a:ln>
                <a:noFill/>
              </a:ln>
              <a:scene3d>
                <a:camera prst="orthographicFront"/>
                <a:lightRig rig="threePt" dir="t"/>
              </a:scene3d>
              <a:sp3d>
                <a:bevelT/>
              </a:sp3d>
            </c:spPr>
            <c:extLst>
              <c:ext xmlns:c16="http://schemas.microsoft.com/office/drawing/2014/chart" uri="{C3380CC4-5D6E-409C-BE32-E72D297353CC}">
                <c16:uniqueId val="{00000011-1683-402E-85E0-F2556DDAD567}"/>
              </c:ext>
            </c:extLst>
          </c:dPt>
          <c:dLbls>
            <c:dLbl>
              <c:idx val="9"/>
              <c:delete val="1"/>
              <c:extLst>
                <c:ext xmlns:c15="http://schemas.microsoft.com/office/drawing/2012/chart" uri="{CE6537A1-D6FC-4f65-9D91-7224C49458BB}"/>
                <c:ext xmlns:c16="http://schemas.microsoft.com/office/drawing/2014/chart" uri="{C3380CC4-5D6E-409C-BE32-E72D297353CC}">
                  <c16:uniqueId val="{00000011-1683-402E-85E0-F2556DDAD567}"/>
                </c:ext>
              </c:extLst>
            </c:dLbl>
            <c:spPr>
              <a:noFill/>
              <a:ln>
                <a:noFill/>
              </a:ln>
              <a:effectLst/>
            </c:spPr>
            <c:txPr>
              <a:bodyPr/>
              <a:lstStyle/>
              <a:p>
                <a:pPr>
                  <a:defRPr>
                    <a:solidFill>
                      <a:schemeClr val="tx1"/>
                    </a:solidFill>
                  </a:defRPr>
                </a:pPr>
                <a:endParaRPr lang="es-CO"/>
              </a:p>
            </c:txPr>
            <c:showLegendKey val="0"/>
            <c:showVal val="0"/>
            <c:showCatName val="1"/>
            <c:showSerName val="0"/>
            <c:showPercent val="0"/>
            <c:showBubbleSize val="0"/>
            <c:separator>; </c:separator>
            <c:showLeaderLines val="1"/>
            <c:extLst>
              <c:ext xmlns:c15="http://schemas.microsoft.com/office/drawing/2012/chart" uri="{CE6537A1-D6FC-4f65-9D91-7224C49458BB}">
                <c15:layout/>
              </c:ext>
            </c:extLst>
          </c:dLbls>
          <c:cat>
            <c:numRef>
              <c:f>Tablas!$C$532:$C$541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Tablas!$D$532:$D$541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c:ext xmlns:c16="http://schemas.microsoft.com/office/drawing/2014/chart" uri="{C3380CC4-5D6E-409C-BE32-E72D297353CC}">
              <c16:uniqueId val="{00000012-1683-402E-85E0-F2556DDAD567}"/>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Tablas!$B$544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c:ext xmlns:c16="http://schemas.microsoft.com/office/drawing/2014/chart" uri="{C3380CC4-5D6E-409C-BE32-E72D297353CC}">
                <c16:uniqueId val="{00000014-1683-402E-85E0-F2556DDAD567}"/>
              </c:ext>
            </c:extLst>
          </c:dPt>
          <c:dPt>
            <c:idx val="1"/>
            <c:bubble3D val="0"/>
            <c:spPr>
              <a:ln w="28575">
                <a:solidFill>
                  <a:srgbClr val="0070C0"/>
                </a:solidFill>
                <a:headEnd type="diamond"/>
                <a:tailEnd type="stealth"/>
              </a:ln>
            </c:spPr>
            <c:extLst>
              <c:ext xmlns:c16="http://schemas.microsoft.com/office/drawing/2014/chart" uri="{C3380CC4-5D6E-409C-BE32-E72D297353CC}">
                <c16:uniqueId val="{00000016-1683-402E-85E0-F2556DDAD567}"/>
              </c:ext>
            </c:extLst>
          </c:dPt>
          <c:xVal>
            <c:numRef>
              <c:f>Tablas!$C$545:$C$546</c:f>
              <c:numCache>
                <c:formatCode>General</c:formatCode>
                <c:ptCount val="2"/>
                <c:pt idx="0">
                  <c:v>0</c:v>
                </c:pt>
                <c:pt idx="1">
                  <c:v>0.99926953698317955</c:v>
                </c:pt>
              </c:numCache>
            </c:numRef>
          </c:xVal>
          <c:yVal>
            <c:numRef>
              <c:f>Tablas!$D$545:$D$546</c:f>
              <c:numCache>
                <c:formatCode>General</c:formatCode>
                <c:ptCount val="2"/>
                <c:pt idx="0">
                  <c:v>0</c:v>
                </c:pt>
                <c:pt idx="1">
                  <c:v>3.8215081544095614E-2</c:v>
                </c:pt>
              </c:numCache>
            </c:numRef>
          </c:yVal>
          <c:smooth val="1"/>
          <c:extLst>
            <c:ext xmlns:c16="http://schemas.microsoft.com/office/drawing/2014/chart" uri="{C3380CC4-5D6E-409C-BE32-E72D297353CC}">
              <c16:uniqueId val="{00000017-1683-402E-85E0-F2556DDAD567}"/>
            </c:ext>
          </c:extLst>
        </c:ser>
        <c:dLbls>
          <c:showLegendKey val="0"/>
          <c:showVal val="0"/>
          <c:showCatName val="0"/>
          <c:showSerName val="0"/>
          <c:showPercent val="0"/>
          <c:showBubbleSize val="0"/>
        </c:dLbls>
        <c:axId val="447780736"/>
        <c:axId val="447779200"/>
      </c:scatterChart>
      <c:valAx>
        <c:axId val="447779200"/>
        <c:scaling>
          <c:orientation val="minMax"/>
          <c:max val="1"/>
          <c:min val="-1"/>
        </c:scaling>
        <c:delete val="1"/>
        <c:axPos val="l"/>
        <c:numFmt formatCode="General" sourceLinked="1"/>
        <c:majorTickMark val="out"/>
        <c:minorTickMark val="none"/>
        <c:tickLblPos val="nextTo"/>
        <c:crossAx val="447780736"/>
        <c:crosses val="autoZero"/>
        <c:crossBetween val="midCat"/>
        <c:majorUnit val="0.5"/>
        <c:minorUnit val="4.0000000000000008E-2"/>
      </c:valAx>
      <c:valAx>
        <c:axId val="447780736"/>
        <c:scaling>
          <c:orientation val="minMax"/>
          <c:max val="1"/>
          <c:min val="-1"/>
        </c:scaling>
        <c:delete val="1"/>
        <c:axPos val="b"/>
        <c:numFmt formatCode="General" sourceLinked="1"/>
        <c:majorTickMark val="out"/>
        <c:minorTickMark val="none"/>
        <c:tickLblPos val="nextTo"/>
        <c:crossAx val="447779200"/>
        <c:crosses val="autoZero"/>
        <c:crossBetween val="midCat"/>
      </c:valAx>
      <c:spPr>
        <a:noFill/>
        <a:ln>
          <a:noFill/>
        </a:ln>
      </c:spPr>
    </c:plotArea>
    <c:plotVisOnly val="1"/>
    <c:dispBlanksAs val="gap"/>
    <c:showDLblsOverMax val="0"/>
  </c:chart>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path path="circle">
        <a:fillToRect t="100000" r="100000"/>
      </a:path>
      <a:tileRect l="-100000" b="-100000"/>
    </a:gradFill>
    <a:scene3d>
      <a:camera prst="orthographicFront"/>
      <a:lightRig rig="threePt" dir="t"/>
    </a:scene3d>
    <a:sp3d>
      <a:bevelT/>
    </a:sp3d>
  </c:spPr>
  <c:txPr>
    <a:bodyPr/>
    <a:lstStyle/>
    <a:p>
      <a:pPr>
        <a:defRPr>
          <a:solidFill>
            <a:schemeClr val="bg1"/>
          </a:solidFill>
        </a:defRPr>
      </a:pPr>
      <a:endParaRPr lang="es-CO"/>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Acción Institucional 2do trimestre 2018 - Consolidado.xlsx]Tablas!Tabla Ejecución</c:name>
    <c:fmtId val="1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Estado</a:t>
            </a:r>
            <a:r>
              <a:rPr lang="en-US" b="1" baseline="0"/>
              <a:t> de Ejecución</a:t>
            </a:r>
            <a:endParaRPr lang="en-US"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pivotFmt>
      <c:pivotFmt>
        <c:idx val="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22554435220484317"/>
          <c:y val="0.15319444444444447"/>
          <c:w val="0.71187685914260712"/>
          <c:h val="0.72088764946048411"/>
        </c:manualLayout>
      </c:layout>
      <c:barChart>
        <c:barDir val="bar"/>
        <c:grouping val="clustered"/>
        <c:varyColors val="0"/>
        <c:ser>
          <c:idx val="0"/>
          <c:order val="0"/>
          <c:tx>
            <c:strRef>
              <c:f>Tablas!$B$45</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Tablas!$A$46:$A$48</c:f>
              <c:strCache>
                <c:ptCount val="2"/>
                <c:pt idx="0">
                  <c:v>EN EJECUCIÓN</c:v>
                </c:pt>
                <c:pt idx="1">
                  <c:v>SIN EJECUTAR</c:v>
                </c:pt>
              </c:strCache>
            </c:strRef>
          </c:cat>
          <c:val>
            <c:numRef>
              <c:f>Tablas!$B$46:$B$48</c:f>
              <c:numCache>
                <c:formatCode>General</c:formatCode>
                <c:ptCount val="2"/>
                <c:pt idx="0">
                  <c:v>69</c:v>
                </c:pt>
                <c:pt idx="1">
                  <c:v>5</c:v>
                </c:pt>
              </c:numCache>
            </c:numRef>
          </c:val>
          <c:extLst>
            <c:ext xmlns:c16="http://schemas.microsoft.com/office/drawing/2014/chart" uri="{C3380CC4-5D6E-409C-BE32-E72D297353CC}">
              <c16:uniqueId val="{00000000-89CE-4C9F-9608-9BA5917AE390}"/>
            </c:ext>
          </c:extLst>
        </c:ser>
        <c:dLbls>
          <c:dLblPos val="outEnd"/>
          <c:showLegendKey val="0"/>
          <c:showVal val="1"/>
          <c:showCatName val="0"/>
          <c:showSerName val="0"/>
          <c:showPercent val="0"/>
          <c:showBubbleSize val="0"/>
        </c:dLbls>
        <c:gapWidth val="219"/>
        <c:axId val="66056879"/>
        <c:axId val="66046895"/>
      </c:barChart>
      <c:catAx>
        <c:axId val="66056879"/>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046895"/>
        <c:crosses val="autoZero"/>
        <c:auto val="1"/>
        <c:lblAlgn val="ctr"/>
        <c:lblOffset val="100"/>
        <c:noMultiLvlLbl val="0"/>
      </c:catAx>
      <c:valAx>
        <c:axId val="6604689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056879"/>
        <c:crosses val="autoZero"/>
        <c:crossBetween val="between"/>
      </c:valAx>
      <c:spPr>
        <a:solidFill>
          <a:schemeClr val="bg1">
            <a:lumMod val="9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[Plan de Acción Institucional 2do trimestre 2018 - Consolidado.xlsx]Tablas!Productos Periodo</c:name>
    <c:fmtId val="3"/>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2do trimestre 2018</a:t>
            </a:r>
            <a:endParaRPr lang="es-CO" sz="1200">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dLblPos val="t"/>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t" anchorCtr="0">
              <a:spAutoFit/>
            </a:bodyPr>
            <a:lstStyle/>
            <a:p>
              <a:pPr>
                <a:defRPr sz="9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rgbClr val="00B050"/>
            </a:solidFill>
            <a:round/>
          </a:ln>
          <a:effectLst/>
        </c:spPr>
        <c:marker>
          <c:spPr>
            <a:solidFill>
              <a:schemeClr val="accent1"/>
            </a:solidFill>
            <a:ln w="9525">
              <a:solidFill>
                <a:schemeClr val="accent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21"/>
        <c:spPr>
          <a:solidFill>
            <a:schemeClr val="accent1"/>
          </a:solidFill>
          <a:ln>
            <a:solidFill>
              <a:srgbClr val="00B050"/>
            </a:solid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ln w="28575" cap="rnd">
            <a:solidFill>
              <a:srgbClr val="C00000"/>
            </a:solidFill>
            <a:round/>
          </a:ln>
          <a:effectLst/>
        </c:spPr>
        <c:marker>
          <c:symbol val="circle"/>
          <c:size val="5"/>
          <c:spPr>
            <a:solidFill>
              <a:sysClr val="windowText" lastClr="000000"/>
            </a:solidFill>
            <a:ln w="9525">
              <a:solidFill>
                <a:schemeClr val="accent1"/>
              </a:solidFill>
            </a:ln>
            <a:effectLst/>
          </c:spPr>
        </c:marker>
      </c:pivotFmt>
      <c:pivotFmt>
        <c:idx val="26"/>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CO"/>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2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2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Tablas!$B$69</c:f>
              <c:strCache>
                <c:ptCount val="1"/>
                <c:pt idx="0">
                  <c:v>Programado 2do tri.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Tablas!$B$70:$B$78</c:f>
              <c:numCache>
                <c:formatCode>0%</c:formatCode>
                <c:ptCount val="9"/>
                <c:pt idx="0">
                  <c:v>1</c:v>
                </c:pt>
                <c:pt idx="1">
                  <c:v>1</c:v>
                </c:pt>
                <c:pt idx="2">
                  <c:v>0.7854000000000001</c:v>
                </c:pt>
                <c:pt idx="3">
                  <c:v>0.75</c:v>
                </c:pt>
                <c:pt idx="4">
                  <c:v>1.0000000000000002</c:v>
                </c:pt>
                <c:pt idx="5">
                  <c:v>1</c:v>
                </c:pt>
                <c:pt idx="6">
                  <c:v>1</c:v>
                </c:pt>
                <c:pt idx="7">
                  <c:v>0.99999999999999978</c:v>
                </c:pt>
                <c:pt idx="8">
                  <c:v>1</c:v>
                </c:pt>
              </c:numCache>
            </c:numRef>
          </c:val>
          <c:extLst>
            <c:ext xmlns:c16="http://schemas.microsoft.com/office/drawing/2014/chart" uri="{C3380CC4-5D6E-409C-BE32-E72D297353CC}">
              <c16:uniqueId val="{00000000-51A7-4CDD-A01E-0525ABE14367}"/>
            </c:ext>
          </c:extLst>
        </c:ser>
        <c:ser>
          <c:idx val="1"/>
          <c:order val="1"/>
          <c:tx>
            <c:strRef>
              <c:f>Tablas!$C$69</c:f>
              <c:strCache>
                <c:ptCount val="1"/>
                <c:pt idx="0">
                  <c:v>Avance Ponderado 2do tri.</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Tablas!$C$70:$C$78</c:f>
              <c:numCache>
                <c:formatCode>0%</c:formatCode>
                <c:ptCount val="9"/>
                <c:pt idx="0">
                  <c:v>1</c:v>
                </c:pt>
                <c:pt idx="1">
                  <c:v>0.92</c:v>
                </c:pt>
                <c:pt idx="2">
                  <c:v>0.70043400000000011</c:v>
                </c:pt>
                <c:pt idx="3">
                  <c:v>0.71257125712571256</c:v>
                </c:pt>
                <c:pt idx="4">
                  <c:v>1.1410433333333336</c:v>
                </c:pt>
                <c:pt idx="5">
                  <c:v>0.8666666666666667</c:v>
                </c:pt>
                <c:pt idx="6">
                  <c:v>1</c:v>
                </c:pt>
                <c:pt idx="7">
                  <c:v>1.1208719999999996</c:v>
                </c:pt>
                <c:pt idx="8">
                  <c:v>1</c:v>
                </c:pt>
              </c:numCache>
            </c:numRef>
          </c:val>
          <c:extLst>
            <c:ext xmlns:c16="http://schemas.microsoft.com/office/drawing/2014/chart" uri="{C3380CC4-5D6E-409C-BE32-E72D297353CC}">
              <c16:uniqueId val="{00000001-51A7-4CDD-A01E-0525ABE14367}"/>
            </c:ext>
          </c:extLst>
        </c:ser>
        <c:dLbls>
          <c:showLegendKey val="0"/>
          <c:showVal val="1"/>
          <c:showCatName val="0"/>
          <c:showSerName val="0"/>
          <c:showPercent val="0"/>
          <c:showBubbleSize val="0"/>
        </c:dLbls>
        <c:gapWidth val="219"/>
        <c:axId val="973227135"/>
        <c:axId val="973227551"/>
      </c:barChart>
      <c:lineChart>
        <c:grouping val="standard"/>
        <c:varyColors val="0"/>
        <c:ser>
          <c:idx val="2"/>
          <c:order val="2"/>
          <c:tx>
            <c:strRef>
              <c:f>Tablas!$D$69</c:f>
              <c:strCache>
                <c:ptCount val="1"/>
                <c:pt idx="0">
                  <c:v>Cumplimiento Producto 2do tri.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Tablas!$D$70:$D$78</c:f>
              <c:numCache>
                <c:formatCode>0%</c:formatCode>
                <c:ptCount val="9"/>
                <c:pt idx="0">
                  <c:v>1</c:v>
                </c:pt>
                <c:pt idx="1">
                  <c:v>0.92</c:v>
                </c:pt>
                <c:pt idx="2">
                  <c:v>0.89181818181818184</c:v>
                </c:pt>
                <c:pt idx="3">
                  <c:v>0.95009500950095005</c:v>
                </c:pt>
                <c:pt idx="4">
                  <c:v>1.1410433333333334</c:v>
                </c:pt>
                <c:pt idx="5">
                  <c:v>0.8666666666666667</c:v>
                </c:pt>
                <c:pt idx="6">
                  <c:v>1</c:v>
                </c:pt>
                <c:pt idx="7">
                  <c:v>1.1208719999999999</c:v>
                </c:pt>
                <c:pt idx="8">
                  <c:v>1</c:v>
                </c:pt>
              </c:numCache>
            </c:numRef>
          </c:val>
          <c:smooth val="0"/>
          <c:extLst>
            <c:ext xmlns:c16="http://schemas.microsoft.com/office/drawing/2014/chart" uri="{C3380CC4-5D6E-409C-BE32-E72D297353CC}">
              <c16:uniqueId val="{00000002-51A7-4CDD-A01E-0525ABE14367}"/>
            </c:ext>
          </c:extLst>
        </c:ser>
        <c:dLbls>
          <c:showLegendKey val="0"/>
          <c:showVal val="0"/>
          <c:showCatName val="0"/>
          <c:showSerName val="0"/>
          <c:showPercent val="0"/>
          <c:showBubbleSize val="0"/>
        </c:dLbls>
        <c:marker val="1"/>
        <c:smooth val="0"/>
        <c:axId val="973227135"/>
        <c:axId val="973227551"/>
      </c:lineChart>
      <c:catAx>
        <c:axId val="97322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3227551"/>
        <c:crosses val="autoZero"/>
        <c:auto val="1"/>
        <c:lblAlgn val="ctr"/>
        <c:lblOffset val="100"/>
        <c:noMultiLvlLbl val="0"/>
      </c:catAx>
      <c:valAx>
        <c:axId val="9732275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3227135"/>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rgbClr val="4F81BD"/>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Plan</a:t>
            </a:r>
            <a:r>
              <a:rPr lang="es-CO" sz="1400" baseline="0"/>
              <a:t> de acción 1er trimestre 2018</a:t>
            </a:r>
            <a:endParaRPr lang="es-CO" sz="1400"/>
          </a:p>
        </c:rich>
      </c:tx>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Tablas!$D$531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c:ext xmlns:c16="http://schemas.microsoft.com/office/drawing/2014/chart" uri="{C3380CC4-5D6E-409C-BE32-E72D297353CC}">
                <c16:uniqueId val="{00000001-C443-416B-9F1B-B65C18218D19}"/>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c:ext xmlns:c16="http://schemas.microsoft.com/office/drawing/2014/chart" uri="{C3380CC4-5D6E-409C-BE32-E72D297353CC}">
                <c16:uniqueId val="{00000003-C443-416B-9F1B-B65C18218D19}"/>
              </c:ext>
            </c:extLst>
          </c:dPt>
          <c:dPt>
            <c:idx val="3"/>
            <c:bubble3D val="0"/>
            <c:spPr>
              <a:solidFill>
                <a:srgbClr val="FFC000"/>
              </a:solidFill>
              <a:scene3d>
                <a:camera prst="orthographicFront"/>
                <a:lightRig rig="threePt" dir="t"/>
              </a:scene3d>
              <a:sp3d>
                <a:bevelT/>
              </a:sp3d>
            </c:spPr>
            <c:extLst>
              <c:ext xmlns:c16="http://schemas.microsoft.com/office/drawing/2014/chart" uri="{C3380CC4-5D6E-409C-BE32-E72D297353CC}">
                <c16:uniqueId val="{00000005-C443-416B-9F1B-B65C18218D19}"/>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c:ext xmlns:c16="http://schemas.microsoft.com/office/drawing/2014/chart" uri="{C3380CC4-5D6E-409C-BE32-E72D297353CC}">
                <c16:uniqueId val="{00000007-C443-416B-9F1B-B65C18218D19}"/>
              </c:ext>
            </c:extLst>
          </c:dPt>
          <c:dPt>
            <c:idx val="5"/>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9-C443-416B-9F1B-B65C18218D19}"/>
              </c:ext>
            </c:extLst>
          </c:dPt>
          <c:dPt>
            <c:idx val="6"/>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B-C443-416B-9F1B-B65C18218D19}"/>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c:ext xmlns:c16="http://schemas.microsoft.com/office/drawing/2014/chart" uri="{C3380CC4-5D6E-409C-BE32-E72D297353CC}">
                <c16:uniqueId val="{0000000D-C443-416B-9F1B-B65C18218D19}"/>
              </c:ext>
            </c:extLst>
          </c:dPt>
          <c:dPt>
            <c:idx val="8"/>
            <c:bubble3D val="0"/>
            <c:spPr>
              <a:solidFill>
                <a:srgbClr val="00CC00"/>
              </a:solidFill>
              <a:scene3d>
                <a:camera prst="orthographicFront"/>
                <a:lightRig rig="threePt" dir="t"/>
              </a:scene3d>
              <a:sp3d>
                <a:bevelT/>
              </a:sp3d>
            </c:spPr>
            <c:extLst>
              <c:ext xmlns:c16="http://schemas.microsoft.com/office/drawing/2014/chart" uri="{C3380CC4-5D6E-409C-BE32-E72D297353CC}">
                <c16:uniqueId val="{0000000F-C443-416B-9F1B-B65C18218D19}"/>
              </c:ext>
            </c:extLst>
          </c:dPt>
          <c:dPt>
            <c:idx val="9"/>
            <c:bubble3D val="0"/>
            <c:spPr>
              <a:noFill/>
              <a:ln>
                <a:noFill/>
              </a:ln>
              <a:scene3d>
                <a:camera prst="orthographicFront"/>
                <a:lightRig rig="threePt" dir="t"/>
              </a:scene3d>
              <a:sp3d>
                <a:bevelT/>
              </a:sp3d>
            </c:spPr>
            <c:extLst>
              <c:ext xmlns:c16="http://schemas.microsoft.com/office/drawing/2014/chart" uri="{C3380CC4-5D6E-409C-BE32-E72D297353CC}">
                <c16:uniqueId val="{00000011-C443-416B-9F1B-B65C18218D19}"/>
              </c:ext>
            </c:extLst>
          </c:dPt>
          <c:dLbls>
            <c:dLbl>
              <c:idx val="9"/>
              <c:delete val="1"/>
              <c:extLst>
                <c:ext xmlns:c15="http://schemas.microsoft.com/office/drawing/2012/chart" uri="{CE6537A1-D6FC-4f65-9D91-7224C49458BB}"/>
                <c:ext xmlns:c16="http://schemas.microsoft.com/office/drawing/2014/chart" uri="{C3380CC4-5D6E-409C-BE32-E72D297353CC}">
                  <c16:uniqueId val="{00000011-C443-416B-9F1B-B65C18218D19}"/>
                </c:ext>
              </c:extLst>
            </c:dLbl>
            <c:spPr>
              <a:noFill/>
              <a:ln>
                <a:noFill/>
              </a:ln>
              <a:effectLst/>
            </c:spPr>
            <c:txPr>
              <a:bodyPr/>
              <a:lstStyle/>
              <a:p>
                <a:pPr>
                  <a:defRPr>
                    <a:solidFill>
                      <a:schemeClr val="tx1"/>
                    </a:solidFill>
                  </a:defRPr>
                </a:pPr>
                <a:endParaRPr lang="es-CO"/>
              </a:p>
            </c:txPr>
            <c:showLegendKey val="0"/>
            <c:showVal val="0"/>
            <c:showCatName val="1"/>
            <c:showSerName val="0"/>
            <c:showPercent val="0"/>
            <c:showBubbleSize val="0"/>
            <c:separator>; </c:separator>
            <c:showLeaderLines val="1"/>
            <c:extLst>
              <c:ext xmlns:c15="http://schemas.microsoft.com/office/drawing/2012/chart" uri="{CE6537A1-D6FC-4f65-9D91-7224C49458BB}"/>
            </c:extLst>
          </c:dLbls>
          <c:cat>
            <c:numRef>
              <c:f>Tablas!$C$532:$C$541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Tablas!$D$532:$D$541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c:ext xmlns:c16="http://schemas.microsoft.com/office/drawing/2014/chart" uri="{C3380CC4-5D6E-409C-BE32-E72D297353CC}">
              <c16:uniqueId val="{00000012-C443-416B-9F1B-B65C18218D19}"/>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Tablas!$B$544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c:ext xmlns:c16="http://schemas.microsoft.com/office/drawing/2014/chart" uri="{C3380CC4-5D6E-409C-BE32-E72D297353CC}">
                <c16:uniqueId val="{00000014-C443-416B-9F1B-B65C18218D19}"/>
              </c:ext>
            </c:extLst>
          </c:dPt>
          <c:dPt>
            <c:idx val="1"/>
            <c:bubble3D val="0"/>
            <c:spPr>
              <a:ln w="28575">
                <a:solidFill>
                  <a:srgbClr val="0070C0"/>
                </a:solidFill>
                <a:headEnd type="diamond"/>
                <a:tailEnd type="stealth"/>
              </a:ln>
            </c:spPr>
            <c:extLst>
              <c:ext xmlns:c16="http://schemas.microsoft.com/office/drawing/2014/chart" uri="{C3380CC4-5D6E-409C-BE32-E72D297353CC}">
                <c16:uniqueId val="{00000016-C443-416B-9F1B-B65C18218D19}"/>
              </c:ext>
            </c:extLst>
          </c:dPt>
          <c:xVal>
            <c:numRef>
              <c:f>Tablas!$C$545:$C$546</c:f>
              <c:numCache>
                <c:formatCode>General</c:formatCode>
                <c:ptCount val="2"/>
                <c:pt idx="0">
                  <c:v>0</c:v>
                </c:pt>
                <c:pt idx="1">
                  <c:v>0.99926953698317955</c:v>
                </c:pt>
              </c:numCache>
            </c:numRef>
          </c:xVal>
          <c:yVal>
            <c:numRef>
              <c:f>Tablas!$D$545:$D$546</c:f>
              <c:numCache>
                <c:formatCode>General</c:formatCode>
                <c:ptCount val="2"/>
                <c:pt idx="0">
                  <c:v>0</c:v>
                </c:pt>
                <c:pt idx="1">
                  <c:v>3.8215081544095614E-2</c:v>
                </c:pt>
              </c:numCache>
            </c:numRef>
          </c:yVal>
          <c:smooth val="1"/>
          <c:extLst>
            <c:ext xmlns:c16="http://schemas.microsoft.com/office/drawing/2014/chart" uri="{C3380CC4-5D6E-409C-BE32-E72D297353CC}">
              <c16:uniqueId val="{00000017-C443-416B-9F1B-B65C18218D19}"/>
            </c:ext>
          </c:extLst>
        </c:ser>
        <c:dLbls>
          <c:showLegendKey val="0"/>
          <c:showVal val="0"/>
          <c:showCatName val="0"/>
          <c:showSerName val="0"/>
          <c:showPercent val="0"/>
          <c:showBubbleSize val="0"/>
        </c:dLbls>
        <c:axId val="447780736"/>
        <c:axId val="447779200"/>
      </c:scatterChart>
      <c:valAx>
        <c:axId val="447779200"/>
        <c:scaling>
          <c:orientation val="minMax"/>
          <c:max val="1"/>
          <c:min val="-1"/>
        </c:scaling>
        <c:delete val="1"/>
        <c:axPos val="l"/>
        <c:numFmt formatCode="General" sourceLinked="1"/>
        <c:majorTickMark val="out"/>
        <c:minorTickMark val="none"/>
        <c:tickLblPos val="nextTo"/>
        <c:crossAx val="447780736"/>
        <c:crosses val="autoZero"/>
        <c:crossBetween val="midCat"/>
        <c:majorUnit val="0.5"/>
        <c:minorUnit val="4.0000000000000008E-2"/>
      </c:valAx>
      <c:valAx>
        <c:axId val="447780736"/>
        <c:scaling>
          <c:orientation val="minMax"/>
          <c:max val="1"/>
          <c:min val="-1"/>
        </c:scaling>
        <c:delete val="1"/>
        <c:axPos val="b"/>
        <c:numFmt formatCode="General" sourceLinked="1"/>
        <c:majorTickMark val="out"/>
        <c:minorTickMark val="none"/>
        <c:tickLblPos val="nextTo"/>
        <c:crossAx val="447779200"/>
        <c:crosses val="autoZero"/>
        <c:crossBetween val="midCat"/>
      </c:valAx>
      <c:spPr>
        <a:noFill/>
        <a:ln>
          <a:noFill/>
        </a:ln>
      </c:spPr>
    </c:plotArea>
    <c:plotVisOnly val="1"/>
    <c:dispBlanksAs val="gap"/>
    <c:showDLblsOverMax val="0"/>
  </c:chart>
  <c:spPr>
    <a:solidFill>
      <a:schemeClr val="tx1"/>
    </a:solidFill>
    <a:scene3d>
      <a:camera prst="orthographicFront"/>
      <a:lightRig rig="threePt" dir="t"/>
    </a:scene3d>
    <a:sp3d>
      <a:bevelT/>
    </a:sp3d>
  </c:spPr>
  <c:txPr>
    <a:bodyPr/>
    <a:lstStyle/>
    <a:p>
      <a:pPr>
        <a:defRPr>
          <a:solidFill>
            <a:schemeClr val="bg1"/>
          </a:solidFill>
        </a:defRPr>
      </a:pPr>
      <a:endParaRPr lang="es-CO"/>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[Plan de Acción Institucional 2do trimestre 2018 - Consolidado.xlsx]Tablas!Productos Periodo</c:name>
    <c:fmtId val="1"/>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2do trimestre 2018</a:t>
            </a:r>
            <a:endParaRPr lang="es-CO" sz="1200">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5"/>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6"/>
        <c:spPr>
          <a:ln w="28575" cap="rnd">
            <a:solidFill>
              <a:srgbClr val="C00000"/>
            </a:solidFill>
            <a:round/>
          </a:ln>
          <a:effectLst/>
        </c:spPr>
        <c:marker>
          <c:symbol val="diamond"/>
          <c:size val="5"/>
          <c:spPr>
            <a:solidFill>
              <a:sysClr val="windowText" lastClr="000000"/>
            </a:solidFill>
            <a:ln w="9525">
              <a:solidFill>
                <a:sysClr val="windowText" lastClr="000000"/>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extLst>
            <c:ext xmlns:c15="http://schemas.microsoft.com/office/drawing/2012/chart" uri="{CE6537A1-D6FC-4f65-9D91-7224C49458BB}">
              <c15:layout/>
            </c:ext>
          </c:extLst>
        </c:dLbl>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s>
    <c:plotArea>
      <c:layout/>
      <c:barChart>
        <c:barDir val="col"/>
        <c:grouping val="clustered"/>
        <c:varyColors val="0"/>
        <c:ser>
          <c:idx val="0"/>
          <c:order val="0"/>
          <c:tx>
            <c:strRef>
              <c:f>Tablas!$B$69</c:f>
              <c:strCache>
                <c:ptCount val="1"/>
                <c:pt idx="0">
                  <c:v>Programado 2do tri.</c:v>
                </c:pt>
              </c:strCache>
            </c:strRef>
          </c:tx>
          <c:spPr>
            <a:solidFill>
              <a:schemeClr val="accent1"/>
            </a:solidFill>
            <a:ln>
              <a:noFill/>
            </a:ln>
            <a:effectLst/>
          </c:spPr>
          <c:invertIfNegative val="0"/>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Tablas!$B$70:$B$78</c:f>
              <c:numCache>
                <c:formatCode>0%</c:formatCode>
                <c:ptCount val="9"/>
                <c:pt idx="0">
                  <c:v>1</c:v>
                </c:pt>
                <c:pt idx="1">
                  <c:v>1</c:v>
                </c:pt>
                <c:pt idx="2">
                  <c:v>0.7854000000000001</c:v>
                </c:pt>
                <c:pt idx="3">
                  <c:v>0.75</c:v>
                </c:pt>
                <c:pt idx="4">
                  <c:v>1.0000000000000002</c:v>
                </c:pt>
                <c:pt idx="5">
                  <c:v>1</c:v>
                </c:pt>
                <c:pt idx="6">
                  <c:v>1</c:v>
                </c:pt>
                <c:pt idx="7">
                  <c:v>0.99999999999999978</c:v>
                </c:pt>
                <c:pt idx="8">
                  <c:v>1</c:v>
                </c:pt>
              </c:numCache>
            </c:numRef>
          </c:val>
          <c:extLst>
            <c:ext xmlns:c16="http://schemas.microsoft.com/office/drawing/2014/chart" uri="{C3380CC4-5D6E-409C-BE32-E72D297353CC}">
              <c16:uniqueId val="{00000000-442B-450B-A08D-4147612D83F7}"/>
            </c:ext>
          </c:extLst>
        </c:ser>
        <c:ser>
          <c:idx val="1"/>
          <c:order val="1"/>
          <c:tx>
            <c:strRef>
              <c:f>Tablas!$C$69</c:f>
              <c:strCache>
                <c:ptCount val="1"/>
                <c:pt idx="0">
                  <c:v>Avance Ponderado 2do tri.</c:v>
                </c:pt>
              </c:strCache>
            </c:strRef>
          </c:tx>
          <c:spPr>
            <a:solidFill>
              <a:schemeClr val="accent2"/>
            </a:solidFill>
            <a:ln>
              <a:noFill/>
            </a:ln>
            <a:effectLst/>
          </c:spPr>
          <c:invertIfNegative val="0"/>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Tablas!$C$70:$C$78</c:f>
              <c:numCache>
                <c:formatCode>0%</c:formatCode>
                <c:ptCount val="9"/>
                <c:pt idx="0">
                  <c:v>1</c:v>
                </c:pt>
                <c:pt idx="1">
                  <c:v>0.92</c:v>
                </c:pt>
                <c:pt idx="2">
                  <c:v>0.70043400000000011</c:v>
                </c:pt>
                <c:pt idx="3">
                  <c:v>0.71257125712571256</c:v>
                </c:pt>
                <c:pt idx="4">
                  <c:v>1.1410433333333336</c:v>
                </c:pt>
                <c:pt idx="5">
                  <c:v>0.8666666666666667</c:v>
                </c:pt>
                <c:pt idx="6">
                  <c:v>1</c:v>
                </c:pt>
                <c:pt idx="7">
                  <c:v>1.1208719999999996</c:v>
                </c:pt>
                <c:pt idx="8">
                  <c:v>1</c:v>
                </c:pt>
              </c:numCache>
            </c:numRef>
          </c:val>
          <c:extLst>
            <c:ext xmlns:c16="http://schemas.microsoft.com/office/drawing/2014/chart" uri="{C3380CC4-5D6E-409C-BE32-E72D297353CC}">
              <c16:uniqueId val="{00000001-442B-450B-A08D-4147612D83F7}"/>
            </c:ext>
          </c:extLst>
        </c:ser>
        <c:dLbls>
          <c:showLegendKey val="0"/>
          <c:showVal val="0"/>
          <c:showCatName val="0"/>
          <c:showSerName val="0"/>
          <c:showPercent val="0"/>
          <c:showBubbleSize val="0"/>
        </c:dLbls>
        <c:gapWidth val="219"/>
        <c:axId val="973227135"/>
        <c:axId val="973227551"/>
      </c:barChart>
      <c:lineChart>
        <c:grouping val="standard"/>
        <c:varyColors val="0"/>
        <c:ser>
          <c:idx val="2"/>
          <c:order val="2"/>
          <c:tx>
            <c:strRef>
              <c:f>Tablas!$D$69</c:f>
              <c:strCache>
                <c:ptCount val="1"/>
                <c:pt idx="0">
                  <c:v>Cumplimiento Producto 2do tri.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Tablas!$A$70:$A$78</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Tablas!$D$70:$D$78</c:f>
              <c:numCache>
                <c:formatCode>0%</c:formatCode>
                <c:ptCount val="9"/>
                <c:pt idx="0">
                  <c:v>1</c:v>
                </c:pt>
                <c:pt idx="1">
                  <c:v>0.92</c:v>
                </c:pt>
                <c:pt idx="2">
                  <c:v>0.89181818181818184</c:v>
                </c:pt>
                <c:pt idx="3">
                  <c:v>0.95009500950095005</c:v>
                </c:pt>
                <c:pt idx="4">
                  <c:v>1.1410433333333334</c:v>
                </c:pt>
                <c:pt idx="5">
                  <c:v>0.8666666666666667</c:v>
                </c:pt>
                <c:pt idx="6">
                  <c:v>1</c:v>
                </c:pt>
                <c:pt idx="7">
                  <c:v>1.1208719999999999</c:v>
                </c:pt>
                <c:pt idx="8">
                  <c:v>1</c:v>
                </c:pt>
              </c:numCache>
            </c:numRef>
          </c:val>
          <c:smooth val="0"/>
          <c:extLst>
            <c:ext xmlns:c16="http://schemas.microsoft.com/office/drawing/2014/chart" uri="{C3380CC4-5D6E-409C-BE32-E72D297353CC}">
              <c16:uniqueId val="{00000002-442B-450B-A08D-4147612D83F7}"/>
            </c:ext>
          </c:extLst>
        </c:ser>
        <c:dLbls>
          <c:showLegendKey val="0"/>
          <c:showVal val="0"/>
          <c:showCatName val="0"/>
          <c:showSerName val="0"/>
          <c:showPercent val="0"/>
          <c:showBubbleSize val="0"/>
        </c:dLbls>
        <c:marker val="1"/>
        <c:smooth val="0"/>
        <c:axId val="973227135"/>
        <c:axId val="973227551"/>
      </c:lineChart>
      <c:catAx>
        <c:axId val="97322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3227551"/>
        <c:crosses val="autoZero"/>
        <c:auto val="1"/>
        <c:lblAlgn val="ctr"/>
        <c:lblOffset val="100"/>
        <c:noMultiLvlLbl val="0"/>
      </c:catAx>
      <c:valAx>
        <c:axId val="9732275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3227135"/>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BU$19" lockText="1"/>
</file>

<file path=xl/ctrlProps/ctrlProp2.xml><?xml version="1.0" encoding="utf-8"?>
<formControlPr xmlns="http://schemas.microsoft.com/office/spreadsheetml/2009/9/main" objectType="CheckBox" checked="Checked" fmlaLink="$BU$20" lockText="1"/>
</file>

<file path=xl/drawings/_rels/drawing1.xml.rels><?xml version="1.0" encoding="UTF-8" standalone="yes"?>
<Relationships xmlns="http://schemas.openxmlformats.org/package/2006/relationships"><Relationship Id="rId2" Type="http://schemas.openxmlformats.org/officeDocument/2006/relationships/hyperlink" Target="#'Actividades Plan de Desarroll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hyperlink" Target="#'PLAN DE ACCI&#211;N 2018'!A1"/><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76201</xdr:rowOff>
    </xdr:from>
    <xdr:to>
      <xdr:col>5</xdr:col>
      <xdr:colOff>1809750</xdr:colOff>
      <xdr:row>5</xdr:row>
      <xdr:rowOff>95251</xdr:rowOff>
    </xdr:to>
    <xdr:sp macro="" textlink="">
      <xdr:nvSpPr>
        <xdr:cNvPr id="2" name="1 Rectángulo"/>
        <xdr:cNvSpPr/>
      </xdr:nvSpPr>
      <xdr:spPr>
        <a:xfrm>
          <a:off x="790574" y="266701"/>
          <a:ext cx="10077451"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ACCIÓN INSTITUCIONAL 2018</a:t>
          </a:r>
          <a:endParaRPr lang="es-CO" sz="2400">
            <a:solidFill>
              <a:srgbClr val="FFFF00"/>
            </a:solidFill>
            <a:effectLst/>
          </a:endParaRPr>
        </a:p>
      </xdr:txBody>
    </xdr:sp>
    <xdr:clientData/>
  </xdr:twoCellAnchor>
  <xdr:twoCellAnchor editAs="oneCell">
    <xdr:from>
      <xdr:col>6</xdr:col>
      <xdr:colOff>180975</xdr:colOff>
      <xdr:row>1</xdr:row>
      <xdr:rowOff>52521</xdr:rowOff>
    </xdr:from>
    <xdr:to>
      <xdr:col>8</xdr:col>
      <xdr:colOff>2058853</xdr:colOff>
      <xdr:row>4</xdr:row>
      <xdr:rowOff>56714</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87125" y="243021"/>
          <a:ext cx="4487728" cy="602907"/>
        </a:xfrm>
        <a:prstGeom prst="rect">
          <a:avLst/>
        </a:prstGeom>
      </xdr:spPr>
    </xdr:pic>
    <xdr:clientData/>
  </xdr:twoCellAnchor>
  <xdr:twoCellAnchor>
    <xdr:from>
      <xdr:col>9</xdr:col>
      <xdr:colOff>1251857</xdr:colOff>
      <xdr:row>2</xdr:row>
      <xdr:rowOff>13606</xdr:rowOff>
    </xdr:from>
    <xdr:to>
      <xdr:col>10</xdr:col>
      <xdr:colOff>1938616</xdr:colOff>
      <xdr:row>3</xdr:row>
      <xdr:rowOff>156881</xdr:rowOff>
    </xdr:to>
    <xdr:sp macro="" textlink="">
      <xdr:nvSpPr>
        <xdr:cNvPr id="3" name="2 Rectángulo redondeado">
          <a:hlinkClick xmlns:r="http://schemas.openxmlformats.org/officeDocument/2006/relationships" r:id="rId2"/>
        </xdr:cNvPr>
        <xdr:cNvSpPr/>
      </xdr:nvSpPr>
      <xdr:spPr>
        <a:xfrm>
          <a:off x="17085769" y="405812"/>
          <a:ext cx="2793465" cy="356187"/>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200" b="1"/>
            <a:t>CLIC</a:t>
          </a:r>
          <a:r>
            <a:rPr lang="es-CO" sz="1200" b="1" baseline="0"/>
            <a:t> = Actividades Plan de Desarrollo</a:t>
          </a:r>
          <a:endParaRPr lang="es-CO" sz="1200" b="1"/>
        </a:p>
      </xdr:txBody>
    </xdr:sp>
    <xdr:clientData/>
  </xdr:twoCellAnchor>
  <xdr:twoCellAnchor>
    <xdr:from>
      <xdr:col>16</xdr:col>
      <xdr:colOff>78441</xdr:colOff>
      <xdr:row>3</xdr:row>
      <xdr:rowOff>89647</xdr:rowOff>
    </xdr:from>
    <xdr:to>
      <xdr:col>16</xdr:col>
      <xdr:colOff>481853</xdr:colOff>
      <xdr:row>5</xdr:row>
      <xdr:rowOff>11206</xdr:rowOff>
    </xdr:to>
    <xdr:sp macro="" textlink="">
      <xdr:nvSpPr>
        <xdr:cNvPr id="5" name="4 Flecha abajo"/>
        <xdr:cNvSpPr/>
      </xdr:nvSpPr>
      <xdr:spPr>
        <a:xfrm>
          <a:off x="26625176" y="694765"/>
          <a:ext cx="403412"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1647825</xdr:colOff>
      <xdr:row>15</xdr:row>
      <xdr:rowOff>119682</xdr:rowOff>
    </xdr:from>
    <xdr:to>
      <xdr:col>11</xdr:col>
      <xdr:colOff>323850</xdr:colOff>
      <xdr:row>39</xdr:row>
      <xdr:rowOff>104775</xdr:rowOff>
    </xdr:to>
    <xdr:grpSp>
      <xdr:nvGrpSpPr>
        <xdr:cNvPr id="4" name="Grupo 3"/>
        <xdr:cNvGrpSpPr/>
      </xdr:nvGrpSpPr>
      <xdr:grpSpPr>
        <a:xfrm>
          <a:off x="8023972" y="3739182"/>
          <a:ext cx="7595907" cy="4557093"/>
          <a:chOff x="6055415" y="253032"/>
          <a:chExt cx="7203385" cy="4360379"/>
        </a:xfrm>
      </xdr:grpSpPr>
      <xdr:graphicFrame macro="">
        <xdr:nvGraphicFramePr>
          <xdr:cNvPr id="3" name="Gráfico 2"/>
          <xdr:cNvGraphicFramePr/>
        </xdr:nvGraphicFramePr>
        <xdr:xfrm>
          <a:off x="6055415" y="253032"/>
          <a:ext cx="7203385" cy="4360379"/>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Lst>
              </xdr:cNvPr>
              <xdr:cNvSpPr/>
            </xdr:nvSpPr>
            <xdr:spPr bwMode="auto">
              <a:xfrm>
                <a:off x="10781057" y="375616"/>
                <a:ext cx="799272" cy="27871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Productos</a:t>
                </a:r>
              </a:p>
            </xdr:txBody>
          </xdr:sp>
        </mc:Choice>
        <mc:Fallback/>
      </mc:AlternateContent>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Lst>
              </xdr:cNvPr>
              <xdr:cNvSpPr/>
            </xdr:nvSpPr>
            <xdr:spPr bwMode="auto">
              <a:xfrm>
                <a:off x="11778283" y="392182"/>
                <a:ext cx="781465" cy="2704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Actividades</a:t>
                </a:r>
              </a:p>
            </xdr:txBody>
          </xdr:sp>
        </mc:Choice>
        <mc:Fallback/>
      </mc:AlternateContent>
    </xdr:grpSp>
    <xdr:clientData/>
  </xdr:twoCellAnchor>
  <xdr:twoCellAnchor>
    <xdr:from>
      <xdr:col>1</xdr:col>
      <xdr:colOff>60879</xdr:colOff>
      <xdr:row>44</xdr:row>
      <xdr:rowOff>123826</xdr:rowOff>
    </xdr:from>
    <xdr:to>
      <xdr:col>2</xdr:col>
      <xdr:colOff>2362200</xdr:colOff>
      <xdr:row>51</xdr:row>
      <xdr:rowOff>28575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81</xdr:col>
      <xdr:colOff>1656521</xdr:colOff>
      <xdr:row>18</xdr:row>
      <xdr:rowOff>11596</xdr:rowOff>
    </xdr:from>
    <xdr:to>
      <xdr:col>87</xdr:col>
      <xdr:colOff>140804</xdr:colOff>
      <xdr:row>32</xdr:row>
      <xdr:rowOff>87796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83</xdr:col>
      <xdr:colOff>447261</xdr:colOff>
      <xdr:row>21</xdr:row>
      <xdr:rowOff>8282</xdr:rowOff>
    </xdr:from>
    <xdr:to>
      <xdr:col>85</xdr:col>
      <xdr:colOff>273326</xdr:colOff>
      <xdr:row>29</xdr:row>
      <xdr:rowOff>0</xdr:rowOff>
    </xdr:to>
    <xdr:sp macro="" textlink="$CF$17">
      <xdr:nvSpPr>
        <xdr:cNvPr id="6" name="Elipse 5"/>
        <xdr:cNvSpPr/>
      </xdr:nvSpPr>
      <xdr:spPr>
        <a:xfrm>
          <a:off x="33105587" y="3246782"/>
          <a:ext cx="1499152" cy="15157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0524A71-E0CA-49DB-B2D0-776E2AC4A82B}" type="TxLink">
            <a:rPr lang="en-US" sz="1100" b="0" i="0" u="none" strike="noStrike">
              <a:solidFill>
                <a:srgbClr val="000000"/>
              </a:solidFill>
              <a:latin typeface="Calibri"/>
              <a:cs typeface="Calibri"/>
            </a:rPr>
            <a:pPr algn="ctr"/>
            <a:t>74%</a:t>
          </a:fld>
          <a:endParaRPr lang="es-CO" sz="3600"/>
        </a:p>
      </xdr:txBody>
    </xdr:sp>
    <xdr:clientData/>
  </xdr:twoCellAnchor>
  <xdr:twoCellAnchor>
    <xdr:from>
      <xdr:col>5</xdr:col>
      <xdr:colOff>144947</xdr:colOff>
      <xdr:row>5</xdr:row>
      <xdr:rowOff>10353</xdr:rowOff>
    </xdr:from>
    <xdr:to>
      <xdr:col>6</xdr:col>
      <xdr:colOff>190500</xdr:colOff>
      <xdr:row>14</xdr:row>
      <xdr:rowOff>77029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830745</xdr:colOff>
      <xdr:row>4</xdr:row>
      <xdr:rowOff>133350</xdr:rowOff>
    </xdr:from>
    <xdr:to>
      <xdr:col>4</xdr:col>
      <xdr:colOff>285750</xdr:colOff>
      <xdr:row>8</xdr:row>
      <xdr:rowOff>533400</xdr:rowOff>
    </xdr:to>
    <mc:AlternateContent xmlns:mc="http://schemas.openxmlformats.org/markup-compatibility/2006" xmlns:a14="http://schemas.microsoft.com/office/drawing/2010/main">
      <mc:Choice Requires="a14">
        <xdr:graphicFrame macro="">
          <xdr:nvGraphicFramePr>
            <xdr:cNvPr id="11" name="Tipo de resultado"/>
            <xdr:cNvGraphicFramePr/>
          </xdr:nvGraphicFramePr>
          <xdr:xfrm>
            <a:off x="0" y="0"/>
            <a:ext cx="0" cy="0"/>
          </xdr:xfrm>
          <a:graphic>
            <a:graphicData uri="http://schemas.microsoft.com/office/drawing/2010/slicer">
              <sle:slicer xmlns:sle="http://schemas.microsoft.com/office/drawing/2010/slicer" name="Tipo de resultado"/>
            </a:graphicData>
          </a:graphic>
        </xdr:graphicFrame>
      </mc:Choice>
      <mc:Fallback xmlns="">
        <xdr:sp macro="" textlink="">
          <xdr:nvSpPr>
            <xdr:cNvPr id="0" name=""/>
            <xdr:cNvSpPr>
              <a:spLocks noTextEdit="1"/>
            </xdr:cNvSpPr>
          </xdr:nvSpPr>
          <xdr:spPr>
            <a:xfrm>
              <a:off x="3631095" y="1466850"/>
              <a:ext cx="2455380" cy="11620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824533</xdr:colOff>
      <xdr:row>9</xdr:row>
      <xdr:rowOff>139562</xdr:rowOff>
    </xdr:from>
    <xdr:to>
      <xdr:col>3</xdr:col>
      <xdr:colOff>428625</xdr:colOff>
      <xdr:row>13</xdr:row>
      <xdr:rowOff>381000</xdr:rowOff>
    </xdr:to>
    <mc:AlternateContent xmlns:mc="http://schemas.openxmlformats.org/markup-compatibility/2006" xmlns:a14="http://schemas.microsoft.com/office/drawing/2010/main">
      <mc:Choice Requires="a14">
        <xdr:graphicFrame macro="">
          <xdr:nvGraphicFramePr>
            <xdr:cNvPr id="12" name="Estado del Producto"/>
            <xdr:cNvGraphicFramePr/>
          </xdr:nvGraphicFramePr>
          <xdr:xfrm>
            <a:off x="0" y="0"/>
            <a:ext cx="0" cy="0"/>
          </xdr:xfrm>
          <a:graphic>
            <a:graphicData uri="http://schemas.microsoft.com/office/drawing/2010/slicer">
              <sle:slicer xmlns:sle="http://schemas.microsoft.com/office/drawing/2010/slicer" name="Estado del Producto"/>
            </a:graphicData>
          </a:graphic>
        </xdr:graphicFrame>
      </mc:Choice>
      <mc:Fallback xmlns="">
        <xdr:sp macro="" textlink="">
          <xdr:nvSpPr>
            <xdr:cNvPr id="0" name=""/>
            <xdr:cNvSpPr>
              <a:spLocks noTextEdit="1"/>
            </xdr:cNvSpPr>
          </xdr:nvSpPr>
          <xdr:spPr>
            <a:xfrm>
              <a:off x="3624883" y="2806562"/>
              <a:ext cx="2023442" cy="1003438"/>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6</xdr:col>
      <xdr:colOff>723900</xdr:colOff>
      <xdr:row>4</xdr:row>
      <xdr:rowOff>180975</xdr:rowOff>
    </xdr:from>
    <xdr:to>
      <xdr:col>10</xdr:col>
      <xdr:colOff>95250</xdr:colOff>
      <xdr:row>14</xdr:row>
      <xdr:rowOff>85725</xdr:rowOff>
    </xdr:to>
    <xdr:graphicFrame macro="">
      <xdr:nvGraphicFramePr>
        <xdr:cNvPr id="1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409575</xdr:colOff>
      <xdr:row>1</xdr:row>
      <xdr:rowOff>9525</xdr:rowOff>
    </xdr:from>
    <xdr:to>
      <xdr:col>17</xdr:col>
      <xdr:colOff>337775</xdr:colOff>
      <xdr:row>3</xdr:row>
      <xdr:rowOff>105688</xdr:rowOff>
    </xdr:to>
    <xdr:pic>
      <xdr:nvPicPr>
        <xdr:cNvPr id="15" name="Imagen 1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096750" y="771525"/>
          <a:ext cx="4119200" cy="477163"/>
        </a:xfrm>
        <a:prstGeom prst="rect">
          <a:avLst/>
        </a:prstGeom>
      </xdr:spPr>
    </xdr:pic>
    <xdr:clientData/>
  </xdr:twoCellAnchor>
  <xdr:twoCellAnchor>
    <xdr:from>
      <xdr:col>0</xdr:col>
      <xdr:colOff>809625</xdr:colOff>
      <xdr:row>0</xdr:row>
      <xdr:rowOff>95250</xdr:rowOff>
    </xdr:from>
    <xdr:to>
      <xdr:col>12</xdr:col>
      <xdr:colOff>323850</xdr:colOff>
      <xdr:row>3</xdr:row>
      <xdr:rowOff>180975</xdr:rowOff>
    </xdr:to>
    <xdr:sp macro="" textlink="">
      <xdr:nvSpPr>
        <xdr:cNvPr id="16" name="16 Rectángulo"/>
        <xdr:cNvSpPr/>
      </xdr:nvSpPr>
      <xdr:spPr>
        <a:xfrm>
          <a:off x="809625" y="666750"/>
          <a:ext cx="11201400"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GENERALES PLAN DE ACCIÓN INSTITUCIONAL 2do TRIMESTRE DE 2018</a:t>
          </a:r>
        </a:p>
      </xdr:txBody>
    </xdr:sp>
    <xdr:clientData/>
  </xdr:twoCellAnchor>
  <xdr:twoCellAnchor editAs="oneCell">
    <xdr:from>
      <xdr:col>1</xdr:col>
      <xdr:colOff>38099</xdr:colOff>
      <xdr:row>4</xdr:row>
      <xdr:rowOff>114300</xdr:rowOff>
    </xdr:from>
    <xdr:to>
      <xdr:col>2</xdr:col>
      <xdr:colOff>600074</xdr:colOff>
      <xdr:row>13</xdr:row>
      <xdr:rowOff>542925</xdr:rowOff>
    </xdr:to>
    <mc:AlternateContent xmlns:mc="http://schemas.openxmlformats.org/markup-compatibility/2006" xmlns:a14="http://schemas.microsoft.com/office/drawing/2010/main">
      <mc:Choice Requires="a14">
        <xdr:graphicFrame macro="">
          <xdr:nvGraphicFramePr>
            <xdr:cNvPr id="17" name="DEPENDENCIA"/>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438149" y="1447800"/>
              <a:ext cx="2962275" cy="25241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333375</xdr:colOff>
      <xdr:row>15</xdr:row>
      <xdr:rowOff>123824</xdr:rowOff>
    </xdr:from>
    <xdr:to>
      <xdr:col>5</xdr:col>
      <xdr:colOff>1457325</xdr:colOff>
      <xdr:row>39</xdr:row>
      <xdr:rowOff>133349</xdr:rowOff>
    </xdr:to>
    <xdr:graphicFrame macro="">
      <xdr:nvGraphicFramePr>
        <xdr:cNvPr id="1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178687</xdr:colOff>
      <xdr:row>39</xdr:row>
      <xdr:rowOff>188410</xdr:rowOff>
    </xdr:from>
    <xdr:ext cx="2995435" cy="405432"/>
    <xdr:sp macro="" textlink="">
      <xdr:nvSpPr>
        <xdr:cNvPr id="8" name="Rectángulo 7"/>
        <xdr:cNvSpPr/>
      </xdr:nvSpPr>
      <xdr:spPr>
        <a:xfrm>
          <a:off x="578737" y="8379910"/>
          <a:ext cx="2995435" cy="405432"/>
        </a:xfrm>
        <a:prstGeom prst="rect">
          <a:avLst/>
        </a:prstGeom>
        <a:noFill/>
      </xdr:spPr>
      <xdr:txBody>
        <a:bodyPr wrap="none" lIns="91440" tIns="45720" rIns="91440" bIns="45720">
          <a:spAutoFit/>
        </a:bodyPr>
        <a:lstStyle/>
        <a:p>
          <a:pPr algn="ctr"/>
          <a:r>
            <a:rPr lang="es-ES" sz="2000" b="0" cap="none" spc="0">
              <a:ln w="0"/>
              <a:solidFill>
                <a:schemeClr val="tx1"/>
              </a:solidFill>
              <a:effectLst>
                <a:outerShdw blurRad="38100" dist="19050" dir="2700000" algn="tl" rotWithShape="0">
                  <a:schemeClr val="dk1">
                    <a:alpha val="40000"/>
                  </a:schemeClr>
                </a:outerShdw>
              </a:effectLst>
            </a:rPr>
            <a:t>INDICADORES</a:t>
          </a:r>
          <a:r>
            <a:rPr lang="es-ES" sz="2000" b="0" cap="none" spc="0" baseline="0">
              <a:ln w="0"/>
              <a:solidFill>
                <a:schemeClr val="tx1"/>
              </a:solidFill>
              <a:effectLst>
                <a:outerShdw blurRad="38100" dist="19050" dir="2700000" algn="tl" rotWithShape="0">
                  <a:schemeClr val="dk1">
                    <a:alpha val="40000"/>
                  </a:schemeClr>
                </a:outerShdw>
              </a:effectLst>
            </a:rPr>
            <a:t> </a:t>
          </a:r>
          <a:r>
            <a:rPr lang="es-ES" sz="1400" b="0" cap="none" spc="0" baseline="0">
              <a:ln w="0"/>
              <a:solidFill>
                <a:schemeClr val="tx1"/>
              </a:solidFill>
              <a:effectLst>
                <a:outerShdw blurRad="38100" dist="19050" dir="2700000" algn="tl" rotWithShape="0">
                  <a:schemeClr val="dk1">
                    <a:alpha val="40000"/>
                  </a:schemeClr>
                </a:outerShdw>
              </a:effectLst>
            </a:rPr>
            <a:t>(despliegue lista)</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98,8%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98,8%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98,8%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chemeClr val="tx2"/>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chemeClr val="tx2"/>
              </a:solidFill>
              <a:latin typeface="Verdana" panose="020B0604030504040204" pitchFamily="34" charset="0"/>
              <a:ea typeface="Verdana" panose="020B0604030504040204" pitchFamily="34" charset="0"/>
              <a:cs typeface="Verdana" panose="020B0604030504040204" pitchFamily="34" charset="0"/>
            </a:rPr>
            <a:pPr/>
            <a:t>98,8%</a:t>
          </a:fld>
          <a:endParaRPr lang="es-CO" sz="1800" b="1">
            <a:solidFill>
              <a:schemeClr val="tx2"/>
            </a:solidFill>
            <a:latin typeface="Verdana" pitchFamily="34" charset="0"/>
            <a:ea typeface="Verdana" pitchFamily="34" charset="0"/>
            <a:cs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19051</xdr:colOff>
      <xdr:row>0</xdr:row>
      <xdr:rowOff>123825</xdr:rowOff>
    </xdr:from>
    <xdr:to>
      <xdr:col>7</xdr:col>
      <xdr:colOff>1485901</xdr:colOff>
      <xdr:row>4</xdr:row>
      <xdr:rowOff>0</xdr:rowOff>
    </xdr:to>
    <xdr:sp macro="" textlink="">
      <xdr:nvSpPr>
        <xdr:cNvPr id="2" name="16 Rectángulo"/>
        <xdr:cNvSpPr/>
      </xdr:nvSpPr>
      <xdr:spPr>
        <a:xfrm>
          <a:off x="333376" y="123825"/>
          <a:ext cx="13944600" cy="63817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PLAN DE ACCIÓN INSTITUCIONAL 2do TRIMESTRE DE 2018 - </a:t>
          </a:r>
          <a:r>
            <a:rPr lang="es-CO" sz="2200" b="1">
              <a:solidFill>
                <a:srgbClr val="FFFF00"/>
              </a:solidFill>
            </a:rPr>
            <a:t>PRODUCTOS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390525</xdr:colOff>
      <xdr:row>2</xdr:row>
      <xdr:rowOff>1</xdr:rowOff>
    </xdr:from>
    <xdr:to>
      <xdr:col>8</xdr:col>
      <xdr:colOff>1581150</xdr:colOff>
      <xdr:row>5</xdr:row>
      <xdr:rowOff>114301</xdr:rowOff>
    </xdr:to>
    <xdr:sp macro="" textlink="">
      <xdr:nvSpPr>
        <xdr:cNvPr id="2" name="16 Rectángulo"/>
        <xdr:cNvSpPr/>
      </xdr:nvSpPr>
      <xdr:spPr>
        <a:xfrm>
          <a:off x="390525" y="1"/>
          <a:ext cx="16478250" cy="685800"/>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PLAN DE ACCIÓN INSTITUCIONAL 2do TRIMESTRE DE 2018 - </a:t>
          </a:r>
          <a:r>
            <a:rPr lang="es-CO" sz="2200" b="1">
              <a:solidFill>
                <a:srgbClr val="FFFF00"/>
              </a:solidFill>
            </a:rPr>
            <a:t>ACTIVIDADES</a:t>
          </a:r>
        </a:p>
      </xdr:txBody>
    </xdr:sp>
    <xdr:clientData/>
  </xdr:twoCellAnchor>
  <xdr:twoCellAnchor>
    <xdr:from>
      <xdr:col>33</xdr:col>
      <xdr:colOff>658091</xdr:colOff>
      <xdr:row>1</xdr:row>
      <xdr:rowOff>69273</xdr:rowOff>
    </xdr:from>
    <xdr:to>
      <xdr:col>33</xdr:col>
      <xdr:colOff>1143000</xdr:colOff>
      <xdr:row>5</xdr:row>
      <xdr:rowOff>17318</xdr:rowOff>
    </xdr:to>
    <xdr:sp macro="" textlink="">
      <xdr:nvSpPr>
        <xdr:cNvPr id="3" name="Flecha abajo 2"/>
        <xdr:cNvSpPr/>
      </xdr:nvSpPr>
      <xdr:spPr>
        <a:xfrm>
          <a:off x="38896636" y="259773"/>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1194955</xdr:colOff>
      <xdr:row>1</xdr:row>
      <xdr:rowOff>69273</xdr:rowOff>
    </xdr:from>
    <xdr:to>
      <xdr:col>36</xdr:col>
      <xdr:colOff>1679864</xdr:colOff>
      <xdr:row>5</xdr:row>
      <xdr:rowOff>17318</xdr:rowOff>
    </xdr:to>
    <xdr:sp macro="" textlink="">
      <xdr:nvSpPr>
        <xdr:cNvPr id="4" name="Flecha abajo 3"/>
        <xdr:cNvSpPr/>
      </xdr:nvSpPr>
      <xdr:spPr>
        <a:xfrm>
          <a:off x="45235091" y="259773"/>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37</xdr:col>
      <xdr:colOff>1330037</xdr:colOff>
      <xdr:row>1</xdr:row>
      <xdr:rowOff>31174</xdr:rowOff>
    </xdr:from>
    <xdr:to>
      <xdr:col>37</xdr:col>
      <xdr:colOff>1814946</xdr:colOff>
      <xdr:row>4</xdr:row>
      <xdr:rowOff>169719</xdr:rowOff>
    </xdr:to>
    <xdr:sp macro="" textlink="">
      <xdr:nvSpPr>
        <xdr:cNvPr id="5" name="Flecha abajo 4"/>
        <xdr:cNvSpPr/>
      </xdr:nvSpPr>
      <xdr:spPr>
        <a:xfrm>
          <a:off x="47950582" y="221674"/>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485777</xdr:colOff>
      <xdr:row>530</xdr:row>
      <xdr:rowOff>142874</xdr:rowOff>
    </xdr:from>
    <xdr:to>
      <xdr:col>5</xdr:col>
      <xdr:colOff>2190751</xdr:colOff>
      <xdr:row>544</xdr:row>
      <xdr:rowOff>9525</xdr:rowOff>
    </xdr:to>
    <xdr:graphicFrame macro="">
      <xdr:nvGraphicFramePr>
        <xdr:cNvPr id="2"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1062036</xdr:colOff>
      <xdr:row>58</xdr:row>
      <xdr:rowOff>161924</xdr:rowOff>
    </xdr:from>
    <xdr:to>
      <xdr:col>7</xdr:col>
      <xdr:colOff>2466975</xdr:colOff>
      <xdr:row>78</xdr:row>
      <xdr:rowOff>685799</xdr:rowOff>
    </xdr:to>
    <xdr:graphicFrame macro="">
      <xdr:nvGraphicFramePr>
        <xdr:cNvPr id="3"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98,8%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98,8%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98,8%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54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98,8%</a:t>
          </a:fld>
          <a:endParaRPr lang="es-CO" sz="1800" b="1">
            <a:solidFill>
              <a:srgbClr val="A8FAC9"/>
            </a:solidFill>
            <a:latin typeface="Verdana" pitchFamily="34" charset="0"/>
            <a:ea typeface="Verdana" pitchFamily="34" charset="0"/>
            <a:cs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6</xdr:col>
      <xdr:colOff>657679</xdr:colOff>
      <xdr:row>0</xdr:row>
      <xdr:rowOff>0</xdr:rowOff>
    </xdr:from>
    <xdr:to>
      <xdr:col>9</xdr:col>
      <xdr:colOff>501370</xdr:colOff>
      <xdr:row>2</xdr:row>
      <xdr:rowOff>97893</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7926161" y="0"/>
          <a:ext cx="5168619" cy="687536"/>
        </a:xfrm>
        <a:prstGeom prst="rect">
          <a:avLst/>
        </a:prstGeom>
      </xdr:spPr>
    </xdr:pic>
    <xdr:clientData/>
  </xdr:twoCellAnchor>
  <xdr:twoCellAnchor>
    <xdr:from>
      <xdr:col>0</xdr:col>
      <xdr:colOff>285750</xdr:colOff>
      <xdr:row>0</xdr:row>
      <xdr:rowOff>209550</xdr:rowOff>
    </xdr:from>
    <xdr:to>
      <xdr:col>5</xdr:col>
      <xdr:colOff>479150</xdr:colOff>
      <xdr:row>2</xdr:row>
      <xdr:rowOff>209550</xdr:rowOff>
    </xdr:to>
    <xdr:sp macro="" textlink="">
      <xdr:nvSpPr>
        <xdr:cNvPr id="3" name="2 Rectángulo"/>
        <xdr:cNvSpPr/>
      </xdr:nvSpPr>
      <xdr:spPr>
        <a:xfrm>
          <a:off x="285750" y="209550"/>
          <a:ext cx="10080350"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DESARROLLO UAECOB 2018</a:t>
          </a:r>
          <a:endParaRPr lang="es-CO" sz="2400">
            <a:solidFill>
              <a:srgbClr val="FFFF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5168165" cy="683907"/>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390525" y="0"/>
          <a:ext cx="5168165" cy="683907"/>
        </a:xfrm>
        <a:prstGeom prst="rect">
          <a:avLst/>
        </a:prstGeom>
      </xdr:spPr>
    </xdr:pic>
    <xdr:clientData/>
  </xdr:oneCellAnchor>
  <xdr:twoCellAnchor>
    <xdr:from>
      <xdr:col>2</xdr:col>
      <xdr:colOff>3876676</xdr:colOff>
      <xdr:row>4</xdr:row>
      <xdr:rowOff>38101</xdr:rowOff>
    </xdr:from>
    <xdr:to>
      <xdr:col>3</xdr:col>
      <xdr:colOff>1981200</xdr:colOff>
      <xdr:row>5</xdr:row>
      <xdr:rowOff>95251</xdr:rowOff>
    </xdr:to>
    <xdr:sp macro="" textlink="">
      <xdr:nvSpPr>
        <xdr:cNvPr id="3" name="2 Rectángulo redondeado">
          <a:hlinkClick xmlns:r="http://schemas.openxmlformats.org/officeDocument/2006/relationships" r:id="rId2"/>
        </xdr:cNvPr>
        <xdr:cNvSpPr/>
      </xdr:nvSpPr>
      <xdr:spPr>
        <a:xfrm>
          <a:off x="5048251" y="800101"/>
          <a:ext cx="2000249"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CLIC</a:t>
          </a:r>
          <a:r>
            <a:rPr lang="es-CO" sz="1100" b="1" baseline="0"/>
            <a:t> = Plan de acción 2018</a:t>
          </a:r>
          <a:endParaRPr lang="es-CO"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SG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oreno/Documents/AMORENO/2017/PLAN%20DE%20ACCION/FORMATO%20PLAN%20DE%20AC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sheetName val="SELECCIÓN"/>
      <sheetName val="INSTRUCTIVO"/>
      <sheetName val="Hoja1"/>
    </sheetNames>
    <sheetDataSet>
      <sheetData sheetId="0" refreshError="1"/>
      <sheetData sheetId="1"/>
      <sheetData sheetId="2">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3"/>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dgar Andrés Ortiz Vivas" refreshedDate="43325.62185023148" createdVersion="6" refreshedVersion="6" minRefreshableVersion="3" recordCount="226">
  <cacheSource type="worksheet">
    <worksheetSource ref="B7:AL233" sheet="PLAN DE ACCIÓN 2018 Actividades"/>
  </cacheSource>
  <cacheFields count="38">
    <cacheField name="Pilar o Eje Transversal" numFmtId="0">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ntainsBlank="1" count="10">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m u="1"/>
      </sharedItems>
    </cacheField>
    <cacheField name="No." numFmtId="0">
      <sharedItems containsString="0" containsBlank="1" containsNumber="1" containsInteger="1" minValue="1" maxValue="17"/>
    </cacheField>
    <cacheField name="Nombre del producto" numFmtId="0">
      <sharedItems containsBlank="1"/>
    </cacheField>
    <cacheField name="% Ponderación Producto" numFmtId="0">
      <sharedItems containsString="0" containsBlank="1" containsNumber="1" minValue="5.8799999999999998E-2" maxValue="1"/>
    </cacheField>
    <cacheField name="Meta Anual" numFmtId="0">
      <sharedItems containsString="0" containsBlank="1" containsNumber="1" minValue="0.02" maxValue="100"/>
    </cacheField>
    <cacheField name="Unidad Medida" numFmtId="0">
      <sharedItems containsBlank="1"/>
    </cacheField>
    <cacheField name="Descripción Meta" numFmtId="0">
      <sharedItems containsBlank="1" longText="1"/>
    </cacheField>
    <cacheField name="Responsable Producto" numFmtId="0">
      <sharedItems containsBlank="1"/>
    </cacheField>
    <cacheField name="1° TRIM" numFmtId="0">
      <sharedItems containsString="0" containsBlank="1" containsNumber="1" minValue="0" maxValue="11"/>
    </cacheField>
    <cacheField name="2° TRIM" numFmtId="0">
      <sharedItems containsString="0" containsBlank="1" containsNumber="1" minValue="0" maxValue="22"/>
    </cacheField>
    <cacheField name="3° TRIM" numFmtId="0">
      <sharedItems containsString="0" containsBlank="1" containsNumber="1" minValue="0" maxValue="33"/>
    </cacheField>
    <cacheField name="4° TRIM" numFmtId="0">
      <sharedItems containsString="0" containsBlank="1" containsNumber="1" minValue="0" maxValue="44"/>
    </cacheField>
    <cacheField name="META 1° TRIM_x000a_(celda N)" numFmtId="0">
      <sharedItems containsString="0" containsBlank="1" containsNumber="1" minValue="0" maxValue="11"/>
    </cacheField>
    <cacheField name="AVANCE 1° TRIM" numFmtId="0">
      <sharedItems containsBlank="1" containsMixedTypes="1" containsNumber="1" minValue="0" maxValue="11"/>
    </cacheField>
    <cacheField name="Descripción Avance y/o justificación del incumplimiento" numFmtId="0">
      <sharedItems containsBlank="1" longText="1"/>
    </cacheField>
    <cacheField name="Evidencia" numFmtId="0">
      <sharedItems containsBlank="1" longText="1"/>
    </cacheField>
    <cacheField name="Acción de mejora _x000a_*aplica si no se presentó avance" numFmtId="0">
      <sharedItems containsBlank="1"/>
    </cacheField>
    <cacheField name="Cumplimiento% (T8/S8)" numFmtId="9">
      <sharedItems containsString="0" containsBlank="1" containsNumber="1" minValue="0" maxValue="4"/>
    </cacheField>
    <cacheField name="Tipo de resultado" numFmtId="9">
      <sharedItems containsBlank="1"/>
    </cacheField>
    <cacheField name="Estado del Producto" numFmtId="0">
      <sharedItems containsBlank="1"/>
    </cacheField>
    <cacheField name="AVENCE PONDERADO" numFmtId="0">
      <sharedItems containsString="0" containsBlank="1" containsNumber="1" minValue="0" maxValue="1"/>
    </cacheField>
    <cacheField name="No.2" numFmtId="0">
      <sharedItems containsSemiMixedTypes="0" containsString="0" containsNumber="1" containsInteger="1" minValue="1" maxValue="6"/>
    </cacheField>
    <cacheField name="ACTIVIDADES DEL PRODUCTO" numFmtId="0">
      <sharedItems longText="1"/>
    </cacheField>
    <cacheField name="% Ponderación Actividades" numFmtId="9">
      <sharedItems containsSemiMixedTypes="0" containsString="0" containsNumber="1" minValue="0.1" maxValue="0.9"/>
    </cacheField>
    <cacheField name="Fecha Inicio" numFmtId="14">
      <sharedItems containsSemiMixedTypes="0" containsNonDate="0" containsDate="1" containsString="0" minDate="2018-01-01T00:00:00" maxDate="2018-12-09T00:00:00"/>
    </cacheField>
    <cacheField name="Fecha fin" numFmtId="14">
      <sharedItems containsDate="1" containsMixedTypes="1" minDate="2018-02-15T00:00:00" maxDate="2019-01-01T00:00:00"/>
    </cacheField>
    <cacheField name="Reponderación actividad calculo en el periodo" numFmtId="9">
      <sharedItems containsString="0" containsBlank="1" containsNumber="1" minValue="7.1400000000000005E-3" maxValue="0.25"/>
    </cacheField>
    <cacheField name="Responsable Actividad" numFmtId="0">
      <sharedItems containsBlank="1"/>
    </cacheField>
    <cacheField name="Avance % _x000a_*En escala de 1 a 100%" numFmtId="0">
      <sharedItems containsString="0" containsBlank="1" containsNumber="1" minValue="0" maxValue="1"/>
    </cacheField>
    <cacheField name="Descripción avance y/o justificación del incumplimiento2" numFmtId="0">
      <sharedItems containsBlank="1" longText="1"/>
    </cacheField>
    <cacheField name="CUMPLIMIENTO ACTIVIDADES" numFmtId="9">
      <sharedItems containsSemiMixedTypes="0" containsString="0" containsNumber="1" minValue="0" maxValue="0.9"/>
    </cacheField>
    <cacheField name="AVANCE PONDERADO PERIODO EVALUADO PA" numFmtId="9">
      <sharedItems containsSemiMixedTypes="0" containsString="0" containsNumber="1" minValue="0" maxValue="0.21"/>
    </cacheField>
    <cacheField name="AVANCE PONDERADO ACUMULADO PA" numFmtId="0">
      <sharedItems containsSemiMixedTypes="0" containsString="0" containsNumber="1" minValue="0" maxValue="0.25"/>
    </cacheField>
    <cacheField name="Cumplimiento Acti." numFmtId="0" formula="'AVANCE PONDERADO PERIODO EVALUADO PA'/'Reponderación actividad calculo en el periodo'"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dgar Andrés Ortiz Vivas" refreshedDate="43325.628272222224" createdVersion="6" refreshedVersion="6" minRefreshableVersion="3" recordCount="74">
  <cacheSource type="worksheet">
    <worksheetSource ref="B6:AW80" sheet="PLAN DE ACCIÓN 2018 Producto"/>
  </cacheSource>
  <cacheFields count="49">
    <cacheField name="Pilar o Eje Transversal" numFmtId="0">
      <sharedItems count="2">
        <s v="7. Gobierno Legítimo, fortalecimiento Local y eficiencia"/>
        <s v="3.  Construcción de comunidad y cultura ciudadana"/>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sharedItems>
    </cacheField>
    <cacheField name="No." numFmtId="0">
      <sharedItems containsSemiMixedTypes="0" containsString="0" containsNumber="1" containsInteger="1" minValue="1" maxValue="17"/>
    </cacheField>
    <cacheField name="Nombre del producto" numFmtId="0">
      <sharedItems count="75">
        <s v="Revista virtual: &quot;Bomberos Hoy el Magazzine&quot;."/>
        <s v="Bomberos Hoy el Informativo."/>
        <s v="Crónica: Bomberos de corazón."/>
        <s v="Acciones Bomberiles. "/>
        <s v="Foto de la semana"/>
        <s v="Plan anual de auditoria vigencia 2018"/>
        <s v="Flujo de procesos con la integración de los estándares de Gestión de Calidad, Ambiental y Seguridad y Salud en el Trabajo en los Procesos."/>
        <s v="Modificación de la ruta de la calidad"/>
        <s v="*Continuación - Ventanilla única de atención ciudadano. "/>
        <s v="*Continuación - Aplicación móvil para el sistema de información Misional Implementada"/>
        <s v="*Continuación - Herramienta tecnológica para la creación y administración de cursos virtuales en la UEA implementada"/>
        <s v="*Continuación - Entornos de virtualización para la UAECOB Implementados"/>
        <s v="*Continuación - Herramienta tecnológica para la administración y gestión documental de la UAECOB Implementada."/>
        <s v="*Continuación -Dotación Tecnológica para la Estación de Bomberos de Bosa B-8 implementada"/>
        <s v="*Continuación -Levantamiento de inventario de activos de Información de Software, hardware y servicios, cuadro de caracterización documental actualizados"/>
        <s v="Feria Expo académica para la articulación de oferta educativa en la ciudad con los funcionarios de la entidad"/>
        <s v="Actividad de lanzamiento y socialización Guía Buenas Prácticas Saber Hacer Cuerpo Oficial Bomberos de Bogotá"/>
        <s v="Socialización y distribución del Portafolio de servicios de la UAECOB"/>
        <s v="Organización del III Congreso Internacional del Cuerpo Oficial Bomberos de Bogotá"/>
        <s v="Planeación y organización de un evento de intercambio de experiencias con otros cuerpos de bomberos de Colombia sobre la implementación de la resolución 0358 de 2014 de la DNBC"/>
        <s v="Adopción SECOP II en los  procesos, formatos y procedimientos de contratación que se realizan en la Oficina Asesora Jurídica"/>
        <s v="Actualización Manual de Contratación y  Supervisión"/>
        <s v="Creación Procedimientos de Acuerdo Marco de Precios, Otros Instrumentos de agregación de Demanda y Grandes Superficies"/>
        <s v="Creación de procedimiento de pago de sentencias judiciales y conciliaciones"/>
        <s v="Realizar jornadas de sensibilización en las 17 estaciones para el personal uniformado de los cambios normativos en  revisiones técnicas y aglomeración de publico"/>
        <s v="Identificación de nuevos requerimientos en el Sistema de Información Misional - Sub-módulo Revisiones Técnicas y Auto revisiones"/>
        <s v="Formulación y/o Actualización de la Guía Técnica de Pirotecnia y efectos especiales."/>
        <s v="Realizar una actividad de conocimiento  y/o Reducción en riesgos en incendios, búsqueda y rescate y materiales peligrosos incluida en el plan de acción de  los CLGR-CC (Consejos locales de gestión del riesgo y cambio climático)."/>
        <s v="Socialización de tramites y servicios  de la entidad en las 20 localidades._x000a_"/>
        <s v="Socialización de la estrategia de Cambio Climático UAECOB"/>
        <s v="Implementación proyecto de prevención y autoprotección  comunitaria ante incendios forestales."/>
        <s v="Sistematización del procedimiento de capacitación a brigadas contra incendio empresarial"/>
        <s v="Actividad de prevención en el marco de los programas del club bomberitos."/>
        <s v="Revisión y ajuste de la Estrategia de  Sensibilización Y Educación En Prevención De Incendios Y Emergencias Conexas- Club Bomberitos"/>
        <s v="Actualización del material de referencia para  los curso de investigación  de Incendio Básico e Intermedio"/>
        <s v=" Capacitación Básica de investigación de incendios "/>
        <s v="Sensibilización del equipo de investigación de incendios  en las 17 estaciones de la UAECOB."/>
        <s v="Gestionar la realización de un curso para la investigación de incendios forestales para la entidad con entidades externas"/>
        <s v="Ejercicio de aseguramiento de agua en edificios de gran altura."/>
        <s v="Simulacro de rescate vertical"/>
        <s v="Simulacro de rescate por extensión"/>
        <s v="Simulacro de rescate vehicular "/>
        <s v="Simulacro de búsqueda y rescate con caninos en media montaña"/>
        <s v="Realización de Plan Específico de Respuesta (PER) por incendio en entidades públicas distritales o Grandes Superficies o empresas industriales y/o comerciales"/>
        <s v="Ejercicio IEC INSARAG "/>
        <s v="Socialización del árbol de servicios de emergencias de la UAECOB."/>
        <s v="Proceso de clasificación en el marco de la estrategia de búsqueda y rescate de la DNBC"/>
        <s v="Implementación del  proyecto de prevención y autoprotección  comunitaria ante incedios forestales."/>
        <s v="Ejecución de las inspecciones técnicas  de seguridad humana y sistemas de protección contra incendios, solicitadas por los establecimientos, clasificados como riesgo moderado y alto."/>
        <s v="Curso Bomberitos &quot;Nicolas Quevedo Rizo&quot;"/>
        <s v="Definición y formulación de los insumos necesarios para establecer un sistema de información Logístico "/>
        <s v="Formular Estructura Funcional para la Subdirección Logística"/>
        <s v="Documento con el contenido de la ficha técnica del sistema de información requerido para la administración del proceso de Inventarios."/>
        <s v="Capacitaciones documentales "/>
        <s v="Garantizar el Manejo integral de los Residuos que se generan en las dependencias de la UAECOB en cumplimiento a los Programas del PIGA"/>
        <s v="Dar estricto cumplimiento a los objetivos y programas del Plan Institucional de Gestión Ambiental PIGA."/>
        <s v="Dar cumplimiento a la Política de Cero Papel en la Entidad, de conformidad con la Resolución 730 de 2013."/>
        <s v="Socializar a los funcionarios de la Línea 195, sobre la información de los trámites y servicios con los que cuenta la UAECOB."/>
        <s v="Capacitar en lenguaje de señas a los servidores que ejecuten acciones directas de atención a la ciudadanía"/>
        <s v=" Desarrollo académico de socialización y prevención disciplinaria a través del proceso de inducción y reinducción Coordinado por la OCDI"/>
        <s v="Capacitar en  el marco normativo contable para entidades de Gobierno (NMNCEG) aplicables a la UAE Cuerpo Oficial de Bomberos."/>
        <s v="Auditores internos en normas actualizadas, con formación certificada por organismos externos "/>
        <s v="Socialización sobre articulación del nuevo Modelo de Planeación y Gestión- MIPG y el Sistema Integrado de Gestión."/>
        <s v="Gestionar la adquisición de un predio para la elaboración de estudios, diseños y construcción de una (1) Escuela de Formación Bomberil y una (1) estación de Bomberos."/>
        <s v="Aprobación de Estudios, Diseños y Estudios Previos para la adecuación y ampliación de la Estación de Bomberos de Marichuela - B10."/>
        <s v="Desarrollar un programa que garantice el 100% del mantenimiento de la infraestructura física de las Estaciones de Bomberos y el Edificio Comando"/>
        <s v="Gestionar la adquisición de un (1) predio para la implementación de una (1) estación de Bomberos"/>
        <s v="Implementación de (1) estación satélite forestal de bomberos sujeta al proyecto del sendero ambiental en los cerros orientales)"/>
        <s v="Elaboración de los estudios y diseños para la adecuación de la Estación de Bomberos de Ferias - B7."/>
        <s v="Desarrollo e Implementación de un programa orientado a promover la práctica de actividad física en el personal de la UAECOB"/>
        <s v=" Desarrollar e implementar un programa para la prevención de Desórdenes Musculoesqueléticos"/>
        <s v="Implementar un plan de reentrenamiento de tres días para servidores de los cargos bombero y cabo"/>
        <s v="realizar las acciones necesarias para la aprobación del PEI de la escuela de Formación Bomberil de la UAECOB ante las autoridades competentes "/>
        <s v="proyectar las acciones necesarias para la  implementación de  una Biblioteca Virtual para la UAE Cuerpo Oficial de Bomberos Bogotá."/>
        <s v="Charlas, conversatorios, exposiciones con entidades del Distrito que sean referentes del Sistema Integrado de Gestión" u="1"/>
      </sharedItems>
    </cacheField>
    <cacheField name="% Ponderación Producto" numFmtId="0">
      <sharedItems containsSemiMixedTypes="0" containsString="0" containsNumber="1" minValue="5.8799999999999998E-2" maxValue="1"/>
    </cacheField>
    <cacheField name="Meta Anual" numFmtId="0">
      <sharedItems containsSemiMixedTypes="0" containsString="0" containsNumber="1" minValue="0.02" maxValue="100"/>
    </cacheField>
    <cacheField name="Unidad Medida" numFmtId="0">
      <sharedItems/>
    </cacheField>
    <cacheField name="Descripción Meta" numFmtId="0">
      <sharedItems longText="1"/>
    </cacheField>
    <cacheField name="Responsable Producto" numFmtId="0">
      <sharedItems/>
    </cacheField>
    <cacheField name="1° TRIM" numFmtId="0">
      <sharedItems containsSemiMixedTypes="0" containsString="0" containsNumber="1" minValue="0" maxValue="11"/>
    </cacheField>
    <cacheField name="2° TRIM" numFmtId="0">
      <sharedItems containsSemiMixedTypes="0" containsString="0" containsNumber="1" minValue="0" maxValue="22"/>
    </cacheField>
    <cacheField name="3° TRIM" numFmtId="0">
      <sharedItems containsString="0" containsBlank="1" containsNumber="1" minValue="0" maxValue="33"/>
    </cacheField>
    <cacheField name="4° TRIM" numFmtId="0">
      <sharedItems containsString="0" containsBlank="1" containsNumber="1" minValue="0" maxValue="44"/>
    </cacheField>
    <cacheField name="META 2° TRIM_x000a_(celda O)" numFmtId="0">
      <sharedItems containsSemiMixedTypes="0" containsString="0" containsNumber="1" minValue="0" maxValue="22"/>
    </cacheField>
    <cacheField name="Programado 2do trimestre" numFmtId="9">
      <sharedItems containsSemiMixedTypes="0" containsString="0" containsNumber="1" minValue="0" maxValue="1"/>
    </cacheField>
    <cacheField name="AVANCE 2° TRIM" numFmtId="0">
      <sharedItems containsSemiMixedTypes="0" containsString="0" containsNumber="1" minValue="0" maxValue="22"/>
    </cacheField>
    <cacheField name="Descripción Avance y/o justificación del incumplimiento" numFmtId="0">
      <sharedItems longText="1"/>
    </cacheField>
    <cacheField name="Evidencia" numFmtId="0">
      <sharedItems containsBlank="1" longText="1"/>
    </cacheField>
    <cacheField name="Acción de mejora _x000a_*aplica si no se presentó avance" numFmtId="0">
      <sharedItems containsBlank="1" longText="1"/>
    </cacheField>
    <cacheField name="Cumplimiento% (T7/S7)" numFmtId="9">
      <sharedItems containsSemiMixedTypes="0" containsString="0" containsNumber="1" minValue="0" maxValue="2.1999999999999997"/>
    </cacheField>
    <cacheField name="Tipo de resultado" numFmtId="9">
      <sharedItems count="5">
        <s v="EXCELENTE"/>
        <s v="BUENO"/>
        <s v="MALO"/>
        <s v="REGULAR"/>
        <s v="No aplica"/>
      </sharedItems>
    </cacheField>
    <cacheField name="Estado del Producto" numFmtId="0">
      <sharedItems count="2">
        <s v="EN EJECUCIÓN"/>
        <s v="SIN EJECUTAR"/>
      </sharedItems>
    </cacheField>
    <cacheField name="AVENCE PONDERADO" numFmtId="9">
      <sharedItems containsSemiMixedTypes="0" containsString="0" containsNumber="1" minValue="0" maxValue="0.92"/>
    </cacheField>
    <cacheField name="META 1° TRIM_x000a_(celda N)" numFmtId="0">
      <sharedItems containsSemiMixedTypes="0" containsString="0" containsNumber="1" minValue="0" maxValue="11"/>
    </cacheField>
    <cacheField name="Programado 1er trimestre" numFmtId="9">
      <sharedItems containsSemiMixedTypes="0" containsString="0" containsNumber="1" minValue="0" maxValue="1"/>
    </cacheField>
    <cacheField name="AVANCE 1° TRIM" numFmtId="0">
      <sharedItems containsMixedTypes="1" containsNumber="1" minValue="0" maxValue="11"/>
    </cacheField>
    <cacheField name="Descripción Avance y/o justificación del incumplimiento2" numFmtId="0">
      <sharedItems containsBlank="1" longText="1"/>
    </cacheField>
    <cacheField name="Evidencia2" numFmtId="0">
      <sharedItems containsBlank="1" longText="1"/>
    </cacheField>
    <cacheField name="Acción de mejora _x000a_*aplica si no se presentó avance2" numFmtId="0">
      <sharedItems containsBlank="1"/>
    </cacheField>
    <cacheField name="Cumplimiento% (AD7/AB7)" numFmtId="9">
      <sharedItems containsSemiMixedTypes="0" containsString="0" containsNumber="1" minValue="0" maxValue="4"/>
    </cacheField>
    <cacheField name="Tipo de resultado2" numFmtId="9">
      <sharedItems/>
    </cacheField>
    <cacheField name="Estado del Producto2" numFmtId="0">
      <sharedItems/>
    </cacheField>
    <cacheField name="AVENCE PONDERADO2" numFmtId="9">
      <sharedItems containsSemiMixedTypes="0" containsString="0" containsNumber="1" minValue="0" maxValue="1"/>
    </cacheField>
    <cacheField name="No.2" numFmtId="0">
      <sharedItems containsSemiMixedTypes="0" containsString="0" containsNumber="1" containsInteger="1" minValue="1" maxValue="1"/>
    </cacheField>
    <cacheField name="ACTIVIDADES DEL PRODUCTO" numFmtId="0">
      <sharedItems longText="1"/>
    </cacheField>
    <cacheField name="% Ponderación Actividades" numFmtId="9">
      <sharedItems containsSemiMixedTypes="0" containsString="0" containsNumber="1" minValue="0.1" maxValue="1"/>
    </cacheField>
    <cacheField name="Fecha Inicio" numFmtId="14">
      <sharedItems containsSemiMixedTypes="0" containsNonDate="0" containsDate="1" containsString="0" minDate="2018-01-01T00:00:00" maxDate="2018-07-02T00:00:00"/>
    </cacheField>
    <cacheField name="Fecha fin" numFmtId="14">
      <sharedItems containsDate="1" containsMixedTypes="1" minDate="2018-02-15T00:00:00" maxDate="2019-01-01T00:00:00"/>
    </cacheField>
    <cacheField name="Reponderación actividad calculo en el periodo" numFmtId="9">
      <sharedItems containsString="0" containsBlank="1" containsNumber="1" minValue="7.1400000000000005E-3" maxValue="1"/>
    </cacheField>
    <cacheField name="Responsable Actividad" numFmtId="0">
      <sharedItems/>
    </cacheField>
    <cacheField name="Avance % _x000a_*En escala de 1 a 100%" numFmtId="0">
      <sharedItems containsString="0" containsBlank="1" containsNumber="1" minValue="0" maxValue="1"/>
    </cacheField>
    <cacheField name="Descripción avance y/o justificación del incumplimiento3" numFmtId="0">
      <sharedItems containsBlank="1" longText="1"/>
    </cacheField>
    <cacheField name="CUMPLIMIENTO ACTIVIDADES" numFmtId="9">
      <sharedItems containsSemiMixedTypes="0" containsString="0" containsNumber="1" minValue="0" maxValue="1"/>
    </cacheField>
    <cacheField name="AVANCE PONDERADO PERIODO EVALUADO PA" numFmtId="9">
      <sharedItems containsString="0" containsBlank="1" containsNumber="1" minValue="0" maxValue="1"/>
    </cacheField>
    <cacheField name="AVANCE PONDERADO ACUMULADO PA" numFmtId="0">
      <sharedItems containsSemiMixedTypes="0" containsString="0" containsNumber="1" minValue="0" maxValue="1"/>
    </cacheField>
    <cacheField name="Cumplimiento 1er tri." numFmtId="0" formula="IFERROR(('AVENCE PONDERADO'/'Programado 2do trimestre'),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s v="Revista virtual: &quot;Bomberos Hoy el Magazzine&quot;."/>
    <n v="0.2"/>
    <n v="12"/>
    <s v="Pdf."/>
    <s v="En el año se realizarán 12 publicaciones, en las cuales se destacará la  información más importante realizada durante el mes en curso, para de esta forma mantener actualizado al personal de la UAECOB."/>
    <s v="Oficina Asesora Prensa y Comunicaciones"/>
    <n v="3"/>
    <n v="6"/>
    <n v="9"/>
    <n v="12"/>
    <n v="3"/>
    <n v="3"/>
    <s v="Durante el trimestre se realizaron 3 Ediciones de la Revista Bomberos. "/>
    <s v="Edición 3: https://mail.google.com/mail/u/0/?tab=wm#search/revista+bomberos/162868856b74361c                                  Edición 2: https://mail.google.com/mail/u/0/?tab=wm#search/revista+bomberos/161e20307d4a6699                                  Edición 1: https://mail.google.com/mail/u/0/?tab=wm#search/revista+bomberos/161537ec184a1567"/>
    <s v="NA"/>
    <n v="1"/>
    <s v="EXCELENTE"/>
    <s v="EN EJECUCIÓN"/>
    <n v="0.2"/>
    <n v="1"/>
    <s v="Gestionar tres ediciones revista virtual. correspondientes al 1er trimestre, realizando la recopilación de la información, diseño y  publicación."/>
    <n v="0.25"/>
    <d v="2018-01-01T00:00:00"/>
    <d v="2018-03-31T00:00:00"/>
    <m/>
    <s v="Oficina Asesora Prensa y Comunicaciones"/>
    <n v="1"/>
    <s v="Se cumplio en su totalidad el objetivo."/>
    <n v="0.25"/>
    <n v="0"/>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2"/>
    <s v="Gestionar tres ediciones revista virtual. correspondientes al 2do trimestre, realizando la recopilación de la información, diseño y  publicación."/>
    <n v="0.25"/>
    <d v="2018-04-01T00:00:00"/>
    <d v="2018-06-30T00:00:00"/>
    <n v="0.05"/>
    <m/>
    <n v="1"/>
    <s v="Se cumplio en su totalidad el objetivo."/>
    <n v="0.25"/>
    <n v="0.0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m/>
    <m/>
    <m/>
    <n v="3"/>
    <s v="Gestionar tres ediciones revista virtual. correspondientes al 3er trimestre, realizando la recopilación de la información, diseño y  publicación."/>
    <n v="0.25"/>
    <d v="2018-07-01T00:00:00"/>
    <d v="2018-09-30T00:00:00"/>
    <m/>
    <m/>
    <n v="0"/>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4"/>
    <s v="Gestionar tres ediciones revista virtual. correspondientes al 4to trimestre, realizando la recopilación de la información, diseño y  publicación."/>
    <n v="0.25"/>
    <d v="2018-10-01T00:00:00"/>
    <d v="2018-12-31T00:00:00"/>
    <m/>
    <m/>
    <n v="0"/>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s v="Bomberos Hoy el Informativo."/>
    <n v="0.2"/>
    <n v="44"/>
    <s v="Piezas audiovisuales."/>
    <s v="Mediante la divulgación de 44 Noticieros en el año, se pretende informar a la comunidad interna y externa de las actividades realizadas por la UAECOB, en materia operativa y administrativa."/>
    <s v="Oficina Asesora Prensa y Comunicaciones"/>
    <n v="11"/>
    <n v="22"/>
    <n v="33"/>
    <n v="44"/>
    <n v="11"/>
    <n v="11"/>
    <s v="Durante el trimestre se realizaron 12 noticieros."/>
    <s v="Noticiero,  Bomberos Hoy,  12 de enero 2018._x000a_https://www.youtube.com/watch?v=dJVMwDCiWgg_x000a_19 de enero 2018._x000a_https://www.youtube.com/watch?v=epwTpxyR94U_x000a_26 de enero 2018._x000a_https://www.youtube.com/watch?v=_nk1HsTr_aI_x000a_2 de febrero  2018._x000a_https://www.youtube.com/watch?v=uT65_eP3iJM_x000a_9 de febrero  2018._x000a_https://www.youtube.com/watch?v=B7bTI76BE4E_x000a_16 de febrero  2018._x000a_https://www.youtube.com/watch?v=nL_-baB05-I_x000a_23 de febrero  2018._x000a_https://www.youtube.com/watch?v=U386vfOsoEc_x000a_2 de marzo  2018._x000a_https://www.youtube.com/watch?v=449PFCluDfs&amp;t=542s_x000a_10 de marzo  2018._x000a_https://www.youtube.com/watch?v=CY2CNCIdvLA&amp;t=358s_x000a_16 de marzo  2018._x000a_https://www.youtube.com/watch?v=aI591FO9hNs_x000a_23 de marzo  2018._x000a_https://www.youtube.com/watch?v=LUhMC631uRk_x000a_30 de marzo  2018._x000a_https://www.youtube.com/watch?v=0a4dEEoZYwM_x000a_"/>
    <s v="NA"/>
    <n v="1"/>
    <s v="EXCELENTE"/>
    <s v="EN EJECUCIÓN"/>
    <n v="0.2"/>
    <n v="1"/>
    <s v="Gestionar los 11 informativos &quot;bomberos hoy&quot; del 1er trimestre, realizando la grabación, edición y públicación de la nota.        "/>
    <n v="0.25"/>
    <d v="2018-01-01T00:00:00"/>
    <d v="2018-03-31T00:00:00"/>
    <m/>
    <s v="Oficina Asesora Prensa y Comunicaciones"/>
    <n v="1"/>
    <s v="Se cumplio en su totalidad el objetivo."/>
    <n v="0.25"/>
    <n v="0"/>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m/>
    <m/>
    <m/>
    <n v="2"/>
    <s v="Gestionar los 11 informativos &quot;bomberos hoy&quot; del 2do trimestre, realizando la grabación, edición y públicación de la nota.        "/>
    <n v="0.25"/>
    <d v="2018-04-01T00:00:00"/>
    <d v="2018-06-30T00:00:00"/>
    <n v="0.05"/>
    <m/>
    <n v="1"/>
    <s v="Se cumplio en su totalidad el objetivo."/>
    <n v="0.25"/>
    <n v="0.0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3"/>
    <s v="Gestionar los 11 informativos &quot;bomberos hoy&quot; del 3er trimestre, realizando la grabación, edición y públicación de la nota.        "/>
    <n v="0.25"/>
    <d v="2018-07-01T00:00:00"/>
    <d v="2018-09-30T00:00:00"/>
    <m/>
    <m/>
    <n v="0"/>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4"/>
    <s v="Gestionar los 11 informativos &quot;bomberos hoy&quot; del 4to trimestre, realizando la grabación, edición y públicación de la nota.        "/>
    <n v="0.25"/>
    <d v="2018-10-01T00:00:00"/>
    <d v="2018-12-31T00:00:00"/>
    <m/>
    <m/>
    <n v="0"/>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s v="Crónica: Bomberos de corazón."/>
    <n v="0.2"/>
    <n v="24"/>
    <s v="Piezas audiovisuales."/>
    <s v="Generar 24 piezas audiovisuales en el año, con el fin de visibilizar las historias de vida laborales y/o personales de los Bomberos de Bogotá."/>
    <s v="Oficina Asesora Prensa y Comunicaciones"/>
    <n v="6"/>
    <n v="12"/>
    <n v="18"/>
    <n v="24"/>
    <n v="6"/>
    <n v="6"/>
    <s v="Durante el trimestre se realizaron 6 Crónicas Bomberos de Corazón."/>
    <s v="12 de Marzo, Clasificación ISARG: https://twitter.com/BomberosBogota/status/973185358652469249?s=20                      8 de marzo Homenaje a la Mujer Bombero: https://twitter.com/BomberosBogota/status/971883562831097856?s=20                    14 de Febrero Padre e Hijo: Bomberos de Corazón https://twitter.com/BomberosBogota/status/963824120910831617?s=20                      1 de Febrero Bomberos en Bicicleta:        https://twitter.com/BomberosBogota/status/959209218631979009?s=20              24 de enero Entrega de Máquinas: https://twitter.com/BomberosBogota/status/956172787873435648?s=20                   11 de Enero: Conmemoración Bomberos Centro Historico por la labor cumplida: https://twitter.com/BomberosBogota/status/951408381599809536?s=20"/>
    <s v="NA"/>
    <n v="1"/>
    <s v="EXCELENTE"/>
    <s v="EN EJECUCIÓN"/>
    <n v="0.2"/>
    <n v="1"/>
    <s v="Gestionar las 6 crónicas&quot;bomberos de corazón&quot; del 1er trimestre, realizando la investigación, grabación, edición y públicación"/>
    <n v="0.25"/>
    <d v="2018-01-01T00:00:00"/>
    <d v="2018-03-31T00:00:00"/>
    <m/>
    <s v="Oficina Asesora Prensa y Comunicaciones"/>
    <n v="1"/>
    <s v="Se cumplio en su totalidad el objetivo."/>
    <n v="0.25"/>
    <n v="0"/>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2"/>
    <s v="Gestionar las 6 crónicas&quot;bomberos de corazón&quot; del 2do trimestre, realizando la investigación, grabación, edición y públicación"/>
    <n v="0.25"/>
    <d v="2018-04-01T00:00:00"/>
    <d v="2018-06-30T00:00:00"/>
    <n v="0.05"/>
    <m/>
    <n v="1"/>
    <s v="Se cumplio en su totalidad el objetivo."/>
    <n v="0.25"/>
    <n v="0.0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3"/>
    <s v="Gestionar las 6 crónicas&quot;bomberos de corazón&quot; del 3er trimestre, realizando la investigación, grabación, edición y públicación"/>
    <n v="0.25"/>
    <d v="2018-07-01T00:00:00"/>
    <d v="2018-09-30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m/>
    <m/>
    <m/>
    <n v="4"/>
    <s v="Gestionar las 6 crónicas&quot;bomberos de corazón&quot; del 4to trimestre, realizando la investigación, grabación, edición y públicación"/>
    <n v="0.25"/>
    <d v="2018-10-01T00:00:00"/>
    <d v="2018-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s v="Acciones Bomberiles. "/>
    <n v="0.2"/>
    <n v="24"/>
    <s v="Piezas audiovisuales."/>
    <s v="En 24 publicaciones durante el año, generar un informe de actividades operativas y administrativas de interés general."/>
    <s v="Oficina Asesora Prensa y Comunicaciones"/>
    <n v="6"/>
    <n v="12"/>
    <n v="18"/>
    <n v="24"/>
    <n v="6"/>
    <n v="6"/>
    <s v="Durante el trimestre se realizaron 6 Crónicas Acciones Bomberiles."/>
    <s v="21 de marzo https://twitter.com/Citytv/status/976516911688232967?s=20                                             2 de Marzo: https://twitter.com/BomberosBogota/status/969703506767687681?s=20                   16 de Febrero: https://twitter.com/BomberosBogota/status/964547571724234752?s=20                    13 de Febrero: https://twitter.com/BomberosBogota/status/963544804201259009?s=20                   31 de enero: https://twitter.com/Pedromanosalvar/status/958689494529708033?s=20                      5 de enero: https://twitter.com/BomberosBogota/status/949274636054876160?s=20"/>
    <s v="NA"/>
    <n v="1"/>
    <s v="EXCELENTE"/>
    <s v="EN EJECUCIÓN"/>
    <n v="0.2"/>
    <n v="1"/>
    <s v="Gestionar las 6 públicaciones&quot;acciones bomberiles&quot; del 1er trimestre, realizando recopilación, edición y públicación"/>
    <n v="0.25"/>
    <d v="2018-01-01T00:00:00"/>
    <d v="2018-03-31T00:00:00"/>
    <m/>
    <s v="Oficina Asesora Prensa y Comunicaciones"/>
    <n v="1"/>
    <s v="Se cumplio en su totalidad el objetivo."/>
    <n v="0.25"/>
    <n v="0"/>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m/>
    <m/>
    <m/>
    <n v="2"/>
    <s v="Gestionar las 6 públicaciones&quot;acciones bomberiles&quot; del 2do trimestre, realizando recopilación, edición y públicación"/>
    <n v="0.25"/>
    <d v="2018-04-01T00:00:00"/>
    <d v="2018-06-30T00:00:00"/>
    <n v="0.05"/>
    <m/>
    <n v="1"/>
    <s v="Se cumplio en su totalidad el objetivo."/>
    <n v="0.25"/>
    <n v="0.0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3"/>
    <s v="Gestionar las 6 públicaciones&quot;acciones bomberiles&quot; del 3er trimestre, realizando recopilación, edición y públicación"/>
    <n v="0.25"/>
    <d v="2018-07-01T00:00:00"/>
    <d v="2018-09-30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4"/>
    <s v="Gestionar las 6 públicaciones&quot;acciones bomberiles&quot; del 4to trimestre, realizando recopilación, edición y públicación"/>
    <n v="0.25"/>
    <d v="2018-10-01T00:00:00"/>
    <d v="2018-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s v="Foto de la semana"/>
    <n v="0.2"/>
    <n v="44"/>
    <s v="Pieza gráfica."/>
    <s v="Mediante 44 imágenes, una cada semana, dar a conocer el hecho o atención de emergencia más relevante de la semana en curso."/>
    <s v="Oficina Asesora Prensa y Comunicaciones"/>
    <n v="11"/>
    <n v="22"/>
    <n v="33"/>
    <n v="44"/>
    <n v="11"/>
    <n v="11"/>
    <s v="Durante el trimestre se realizaron 11 publicaciones  de la Foto de la Semana."/>
    <s v="Viernes 23 de marzo: https://twitter.com/BomberosBogota/status/977320900201713666?s=20                Viernes 16 de marzo: https://twitter.com/BomberosBogota/status/974790153066737664?s=20          Viernes 10 de marzo: https://twitter.com/BomberosBogota/status/972484032880627713?s=20           Viernes 2 de marzo: https://twitter.com/BomberosBogota/status/969694151196512258?s=20          Viernes 23 de febrero: https://twitter.com/BomberosBogota/status/967159629821169665?s=20          Viernes 16 de febrero: https://twitter.com/BomberosBogota/status/964657664146968580?s=20          Viernes 9 de febrero: https://twitter.com/BomberosBogota/status/962114920564305920?s=20          Viernes 2 de febrero: https://twitter.com/BomberosBogota/status/959562087788896257?s=20          Viernes 26 de enero: https://twitter.com/BomberosBogota/status/957026635882131466?s=20           Viernes 19 de enero: https://twitter.com/BomberosBogota/status/954504759423225856?s=20           Viernes 12 de enero: https://twitter.com/BomberosBogota/status/951952011125252096?s=20"/>
    <s v="NA"/>
    <n v="1"/>
    <s v="EXCELENTE"/>
    <s v="EN EJECUCIÓN"/>
    <n v="0.2"/>
    <n v="1"/>
    <s v="Gestionar la publicación de las 11 fotos del 1er trimestre. Realizando la Toma fotográfica de las los incidentes y actividades administrativas de la UAECOB, selección y deseño y publicación"/>
    <n v="0.25"/>
    <d v="2018-01-01T00:00:00"/>
    <d v="2018-03-31T00:00:00"/>
    <m/>
    <s v="Oficina Asesora Prensa y Comunicaciones"/>
    <n v="1"/>
    <s v="Se cumplio en su totalidad el objetivo."/>
    <n v="0.25"/>
    <n v="0"/>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m/>
    <m/>
    <m/>
    <n v="2"/>
    <s v="Gestionar la publicación de las 11 fotos del 2do trimestre. Realizando la Toma fotográfica de las los incidentes y actividades administrativas de la UAECOB, selección y deseño y publicación"/>
    <n v="0.25"/>
    <d v="2018-04-01T00:00:00"/>
    <d v="2018-06-30T00:00:00"/>
    <n v="0.05"/>
    <m/>
    <n v="1"/>
    <s v="Se cumplio en su totalidad el objetivo."/>
    <n v="0.25"/>
    <n v="0.0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3"/>
    <s v="Gestionar la publicación de las 11 fotos del 3er trimestre. Realizando la Toma fotográfica de las los incidentes y actividades administrativas de la UAECOB, selección y deseño y publicación"/>
    <n v="0.25"/>
    <d v="2018-07-01T00:00:00"/>
    <d v="2018-09-30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m/>
    <m/>
    <m/>
    <m/>
    <m/>
    <m/>
    <m/>
    <m/>
    <m/>
    <m/>
    <m/>
    <m/>
    <m/>
    <m/>
    <m/>
    <m/>
    <s v="BAJO"/>
    <m/>
    <m/>
    <n v="4"/>
    <s v="Gestionar la publicación de las 11 fotos del 4to trimestre. Realizando la Toma fotográfica de las los incidentes y actividades administrativas de la UAECOB, selección y deseño y publicación"/>
    <n v="0.25"/>
    <d v="2018-10-01T00:00:00"/>
    <d v="2018-12-31T00:00:00"/>
    <m/>
    <m/>
    <m/>
    <m/>
    <n v="0"/>
    <n v="0"/>
    <n v="0"/>
  </r>
  <r>
    <s v="7. Gobierno Legítimo, fortalecimiento Local y eficiencia"/>
    <s v="71. Incrementar a un 90% la sostenibilidad del SIG en el Gobierno Distrit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Evaluación Independiente"/>
    <x v="1"/>
    <n v="1"/>
    <s v="Plan anual de auditoria vigencia 2018"/>
    <n v="1"/>
    <n v="100"/>
    <s v="Porcentaje"/>
    <s v="Cumplir el 100% de las actividades programadas"/>
    <s v="Oficina de Control Interno"/>
    <n v="0.25"/>
    <n v="0.5"/>
    <n v="0.75"/>
    <n v="1"/>
    <n v="0.25"/>
    <n v="0.25"/>
    <s v="La OCI  en cumplimiento del plan anual de auditorias, planeó  y ejecutó 27 actividades para el primer trimestre de la vigencia, las cuales se cumplieron al 100% dentro de los plazos establecidos."/>
    <s v=" Actas, reportes electrónicos correos e informes que reposan el archivo de la Oficina  producto de las diferentes tareas  realizadas."/>
    <s v="NA"/>
    <n v="1"/>
    <s v="EXCELENTE"/>
    <s v="EN EJECUCIÓN"/>
    <n v="1"/>
    <n v="1"/>
    <s v="Generación de Informes, actas, reportes electrónicos, entre otros correspondiente al 1er trimestre."/>
    <n v="0.25"/>
    <d v="2018-01-01T00:00:00"/>
    <d v="2018-03-31T00:00:00"/>
    <m/>
    <s v="Oficina Control Interno"/>
    <n v="1"/>
    <s v="Se desarrollaron las tareas concernientes a la eleboración de informes, actas y reportes durante el trimestre."/>
    <n v="0.25"/>
    <n v="0"/>
    <n v="0.25"/>
  </r>
  <r>
    <s v="7. Gobierno Legítimo, fortalecimiento Local y eficiencia"/>
    <s v="71. Incrementar a un 90% la sostenibilidad del SIG en el Gobierno Distrit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Evaluación Independiente"/>
    <x v="1"/>
    <m/>
    <m/>
    <m/>
    <m/>
    <m/>
    <m/>
    <m/>
    <m/>
    <m/>
    <m/>
    <m/>
    <m/>
    <m/>
    <m/>
    <m/>
    <m/>
    <m/>
    <m/>
    <m/>
    <m/>
    <n v="2"/>
    <s v="Generación de Informes, actas, reportes electrónicos, entre otros correspondiente al 2do trimestre."/>
    <n v="0.25"/>
    <d v="2018-04-01T00:00:00"/>
    <d v="2018-06-30T00:00:00"/>
    <n v="0.25"/>
    <m/>
    <n v="0.84"/>
    <s v="Se ejecutaron 44 actividades  al 100% de 53 planeadas para el primer semestre de  2018"/>
    <n v="0.21"/>
    <n v="0.21"/>
    <n v="0.21"/>
  </r>
  <r>
    <s v="7. Gobierno Legítimo, fortalecimiento Local y eficiencia"/>
    <s v="71. Incrementar a un 90% la sostenibilidad del SIG en el Gobierno Distrit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Evaluación Independiente"/>
    <x v="1"/>
    <m/>
    <m/>
    <m/>
    <m/>
    <m/>
    <m/>
    <m/>
    <m/>
    <m/>
    <m/>
    <m/>
    <m/>
    <m/>
    <m/>
    <m/>
    <m/>
    <m/>
    <m/>
    <m/>
    <m/>
    <n v="3"/>
    <s v="Generación de Informes, actas, reportes electrónicos, entre otros correspondiente al 3er trimestre."/>
    <n v="0.25"/>
    <d v="2018-07-01T00:00:00"/>
    <d v="2018-09-30T00:00:00"/>
    <m/>
    <m/>
    <m/>
    <m/>
    <n v="0"/>
    <n v="0"/>
    <n v="0"/>
  </r>
  <r>
    <s v="7. Gobierno Legítimo, fortalecimiento Local y eficiencia"/>
    <s v="71. Incrementar a un 90% la sostenibilidad del SIG en el Gobierno Distrit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Evaluación Independiente"/>
    <x v="1"/>
    <m/>
    <m/>
    <m/>
    <m/>
    <m/>
    <m/>
    <m/>
    <m/>
    <m/>
    <m/>
    <m/>
    <m/>
    <m/>
    <m/>
    <m/>
    <m/>
    <m/>
    <m/>
    <m/>
    <m/>
    <n v="4"/>
    <s v="Generación de Informes, actas, reportes electrónicos, entre otros correspondiente al 4to trimestre."/>
    <n v="0.25"/>
    <d v="2018-10-01T00:00:00"/>
    <d v="2018-12-31T00:00:00"/>
    <m/>
    <m/>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2"/>
    <n v="1"/>
    <s v="Flujo de procesos con la integración de los estándares de Gestión de Calidad, Ambiental y Seguridad y Salud en el Trabajo en los Procesos."/>
    <n v="7.1400000000000005E-2"/>
    <n v="6"/>
    <s v="Unidades"/>
    <s v="Se realizará la modificación en los procesos - objeto de estudio - con el fin de evaluar su desempeño una vez se integren los requisitos de los estándares mencionados en el nombre del producto._x000a_Los procesos que intervenirán serán: Atención de Incendios, Búsqueda y Rescate, Matpel, Infraestructura, Mantenimiento preventivo y Correctivo, Gestión Integrada."/>
    <s v="Líder Grupo de Mejora Continua - Darwin Baquero"/>
    <n v="2"/>
    <n v="2"/>
    <n v="2"/>
    <n v="0"/>
    <n v="2"/>
    <n v="2"/>
    <s v="Para este trimestre se avanzó con el proceso de Gestión Integrada, en lo relacionado con el diagrama de flujo de proceso y su respectiva caracterización. También se adelantó, en este sentido, lo relacionado con el proceso de Evaluación Independiente._x000a__x000a_Si bien es cierto que Evaluación Independiente no estaba dentro de la planeación inicial de este producto, es importante decir que la actividad de documentar los diagramas de flujo de proceso y las respectivas caracterizaciones se realizarán para todos los procesos de la UAECOB. En esta línea, cabe anotar que la disponibilidad de tiempo de cada uno de los líderes de proceso es una condición para que se puede llevar a cabo la dinámica en el orden planeado. _x000a_"/>
    <s v="Diagramas de flujo de proceso y caracterizaciones."/>
    <s v="NA"/>
    <n v="1"/>
    <s v="EXCELENTE"/>
    <s v="EN EJECUCIÓN"/>
    <n v="7.1400000000000005E-2"/>
    <n v="1"/>
    <s v="Realizar las mesas de trabajo para llevar a cabo la integración de los estándares."/>
    <n v="0.9"/>
    <d v="2018-02-01T00:00:00"/>
    <d v="2018-09-30T00:00:00"/>
    <n v="6.4260000000000012E-2"/>
    <s v="Líder Grupo de Mejora Continua - Darwin Baquero"/>
    <n v="1"/>
    <s v="Se han llevado a cabo la documentación de los procesos, con el propósito de continuar con la actualización propuesta en el anterior plan de acción."/>
    <n v="0.9"/>
    <n v="6.4260000000000012E-2"/>
    <n v="6.426000000000001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2"/>
    <m/>
    <m/>
    <m/>
    <m/>
    <m/>
    <m/>
    <m/>
    <m/>
    <m/>
    <m/>
    <m/>
    <m/>
    <m/>
    <m/>
    <m/>
    <m/>
    <m/>
    <m/>
    <m/>
    <m/>
    <n v="2"/>
    <s v="Realizar una evaluación del desempeño de los procesos a partir de la incorporación de los estándares."/>
    <n v="0.1"/>
    <d v="2018-11-01T00:00:00"/>
    <d v="2018-12-12T00:00:00"/>
    <m/>
    <s v="Líder Grupo de Mejora Continua - Darwin Baquer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2"/>
    <n v="2"/>
    <s v="Modificación de la ruta de la calidad"/>
    <n v="7.1400000000000005E-2"/>
    <n v="17"/>
    <s v="Unidades"/>
    <s v="La modificación de la ruta de la calidad consiste en adecuar la estructura de las carpetas a la nueva configuración del mapa de procesos. En este sentido se organizarán las 17 carpetas correspondientes a cada uno de los procesos de la entidad."/>
    <s v="Líder Grupo de Mejora Continua - Darwin Baquero"/>
    <n v="5"/>
    <n v="5"/>
    <n v="7"/>
    <n v="0"/>
    <n v="5"/>
    <n v="5"/>
    <s v="Actualmente el equipo de mejora continua se encuentra trabajando en la actualización de la ruta de la calidad. Esta consiste en organizar documentalmente los procesos definidos de acuerdo con la nueva estructura del mapa de procesos. En este sentido, se puede evidenciar en la ruta de la calidad la nueva distribución y las carpetas creadas para cada uno de los procesos."/>
    <s v="Ruta de la calidad"/>
    <s v="NA"/>
    <n v="1"/>
    <s v="EXCELENTE"/>
    <s v="EN EJECUCIÓN"/>
    <n v="7.1400000000000005E-2"/>
    <n v="1"/>
    <s v="Organizar las carpetas de los procesos misionales en la ruta de la calidad"/>
    <n v="0.5"/>
    <d v="2018-03-01T00:00:00"/>
    <d v="2018-06-30T00:00:00"/>
    <n v="3.5700000000000003E-2"/>
    <s v="Líder Grupo de Mejora Continua - Darwin Baquero"/>
    <n v="1"/>
    <s v="Las carpetas de los procesos misionales ya se encuentran organizadas. Éstas quedaron nombradas como: Gestión para la Búsqueda y Rescate, Gestión Integral de Incendios, Gestión para el Manejo MATPEL, Conocimiento del Riesgo, Reducción del Riesgo. "/>
    <n v="0.5"/>
    <n v="3.5700000000000003E-2"/>
    <n v="3.5700000000000003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2"/>
    <m/>
    <m/>
    <m/>
    <m/>
    <m/>
    <m/>
    <m/>
    <m/>
    <m/>
    <m/>
    <m/>
    <m/>
    <m/>
    <m/>
    <m/>
    <m/>
    <m/>
    <m/>
    <m/>
    <m/>
    <n v="2"/>
    <s v="Organizar las carpetas de los procesos estratégicos y de apoyo en la ruta de la calidad"/>
    <n v="0.5"/>
    <d v="2018-07-01T00:00:00"/>
    <d v="2018-12-31T00:00:00"/>
    <m/>
    <s v="Líder Grupo de Mejora Continua - Darwin Baquero"/>
    <m/>
    <m/>
    <n v="0"/>
    <n v="0"/>
    <n v="0"/>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3"/>
    <s v="*Continuación - Ventanilla única de atención ciudadano. "/>
    <n v="7.1400000000000005E-2"/>
    <n v="100"/>
    <s v="Porcentaje"/>
    <s v="Implementación de un servicio y/o tramite en la ventanilla única de Atención al Ciudadano."/>
    <s v="Líder Área de Tecnología OAP - Mariano Garrido"/>
    <n v="0.5"/>
    <n v="1"/>
    <m/>
    <m/>
    <n v="0.5"/>
    <n v="0.4"/>
    <m/>
    <m/>
    <m/>
    <n v="0.8"/>
    <s v="REGULAR"/>
    <s v="EN EJECUCIÓN"/>
    <n v="5.7120000000000004E-2"/>
    <n v="1"/>
    <s v="Finalizar el desarrollo y/o prototipo del sistema de información.40%_x000a_"/>
    <n v="0.4"/>
    <d v="2018-02-01T00:00:00"/>
    <d v="2018-03-30T00:00:00"/>
    <m/>
    <s v="Luis Alberto Carmona"/>
    <n v="1"/>
    <s v="Se desarrollaron dos sistemas de información: _x000a_1. Sistema Liquidador Misional (SLM)_x000a_2. Sistema de Administración del Sistema Liquidador Misional (SALM)"/>
    <n v="0.4"/>
    <n v="0"/>
    <n v="2.8560000000000002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2"/>
    <s v="Pruebas del sistema de información."/>
    <n v="0.4"/>
    <d v="2018-04-01T00:00:00"/>
    <d v="2018-05-30T00:00:00"/>
    <n v="2.8560000000000002E-2"/>
    <s v="Luis Alberto Carmona"/>
    <n v="1"/>
    <s v="Se desarrollaron dos sistemas del Liquidador de Revisiones Técnicas:_x000a_Sistema Administrador Liquidador Misional  (SALM) y Sistema Liquidador Misional (SLM)._x000a_EL Sitema (SALM) se encarga de dar definir los usuarios para que puedan tener acceso al sistema (SLM)._x000a_El sistema (SLM) se encarga de facilitar a las empresas generar el recibo de liquidación de revisiones técnicas. Este sistema está desarrollado al 100%._x000a_No se ha podido llevar a producción por:  1. la elaboración del convenio con Registro y Gestión de la Información de la Secretaría de Hacienda, reuniones que se detuvieron por el período de ley de garantía. Convenio que ya está en su etapa final._x000a_2. En espera de la resolución firmada por la entidad correspondiente a la formula que emplea el sistema (SLM) para el cálculo del recibo de liquidación y sus casos especiales._x000a_Para poner en marcha los sistemas del Liquidador, se requieren realizar las pruebas con los datos reales que se rereciben por el convenio con Registro y Gestión de la Información - SHD. Una vez realizadas las pruebas en base de datos de pruebas, se procede a definir las tablas que se involucran por los dos sistemas en la base de datos de producción a cargo del Administrador de las Bases de Datos de la Entidad._x000a_Posteriormente, se procede a hacer las instalaciones de los sistemas (SALM) y (SLM) en los servidores de producción._x000a_Es necesario realizar las pruebas en producción con la base de datos de pruebas para la verificación de los cálculos de la formulación."/>
    <n v="0.4"/>
    <n v="2.8560000000000002E-2"/>
    <n v="2.8560000000000002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3"/>
    <s v="Puesta en producción de la solución desarrollada."/>
    <n v="0.2"/>
    <d v="2018-06-01T00:00:00"/>
    <d v="2018-07-30T00:00:00"/>
    <n v="1.4280000000000001E-2"/>
    <s v="Luis Alberto Carmona"/>
    <m/>
    <m/>
    <n v="0"/>
    <n v="0"/>
    <n v="0"/>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4"/>
    <s v="*Continuación - Aplicación móvil para el sistema de información Misional Implementada"/>
    <n v="7.1400000000000005E-2"/>
    <n v="100"/>
    <s v="Porcentaje"/>
    <s v="Una aplicación móvil para la gestión de los incidentes atendidos por el personal operativo del UEACOP."/>
    <s v="Líder Área de Tecnología OAP - Mariano Garrido"/>
    <n v="0.5"/>
    <n v="1"/>
    <m/>
    <m/>
    <n v="0.5"/>
    <m/>
    <m/>
    <m/>
    <m/>
    <n v="0"/>
    <s v="MALO"/>
    <s v="SIN EJECUTAR"/>
    <n v="0"/>
    <n v="1"/>
    <s v="Presentación de los estudios previos para la contratación del desarrollo del aplicativo móvil."/>
    <n v="0.2"/>
    <d v="2018-02-01T00:00:00"/>
    <d v="2018-03-30T00:00:00"/>
    <m/>
    <s v="Mariano Garrido"/>
    <n v="1"/>
    <s v="Se presantron los estudios previos, los cuales fueron aprobados danco como resultado la celbracion del contrato numero 129 de 2018. Cuyo objeto es &quot; Prestar servicios profesionales para la consolidacion de los sistemas de informacion WEB de la Unidad Administrativa Especial de Bomberios  para el desarrollo del sistema de informacion movil -Modulo FURD&quot;"/>
    <n v="0.2"/>
    <n v="0"/>
    <n v="1.4280000000000001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2"/>
    <s v="Desarrollo e implementación del Aplicativo."/>
    <n v="0.8"/>
    <d v="2018-04-01T00:00:00"/>
    <d v="2018-06-30T00:00:00"/>
    <n v="5.7120000000000004E-2"/>
    <s v="Ivan Medina Talero"/>
    <n v="0.8"/>
    <s v="Instalación del Oracle Application Express 18.1 en una base de datos Oracle de pruebas. Visualización del primer prototipo del aplicativo, para ingreso de datos y reporte de datos. Pendiente de actualización a versión Oracle 11.2.0.4 de la base de datos del Misional para instalar el Apex 18.1. Generación preliminar del PDF del FURD, con los datos básicos."/>
    <n v="0.64000000000000012"/>
    <n v="4.5696000000000007E-2"/>
    <n v="4.5696000000000014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5"/>
    <s v="*Continuación - Herramienta tecnológica para la creación y administración de cursos virtuales en la UEA implementada"/>
    <n v="7.1400000000000005E-2"/>
    <n v="100"/>
    <s v="Porcentaje"/>
    <s v="Herramienta implementada"/>
    <s v="Líder Área de Tecnología OAP - Mariano Garrido"/>
    <n v="0.5"/>
    <n v="1"/>
    <m/>
    <m/>
    <n v="0.5"/>
    <m/>
    <m/>
    <m/>
    <m/>
    <n v="0"/>
    <s v="MALO"/>
    <s v="SIN EJECUTAR"/>
    <n v="0"/>
    <n v="1"/>
    <s v="Instalación, configuración y desarrollo de los módulos en la herramienta."/>
    <n v="0.5"/>
    <d v="2018-02-01T00:00:00"/>
    <d v="2018-03-30T00:00:00"/>
    <m/>
    <s v="Diana Poveda"/>
    <n v="1"/>
    <s v="Una vez realizado el nuevo aprovisionamiento necesario del servidor MOODLEWIN IP 172.16.92.26 para el proyecto de Moodle por parte de infraestructura se procede a realizar la instalación de todos los componentes de software necesarios previos y requeridos tanto para la base de datos como para la posterior instalación de Moodle y configuración del mismo."/>
    <n v="0.5"/>
    <n v="0"/>
    <n v="3.5700000000000003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2"/>
    <s v="Pruebas de la herramienta, aprobación, puesta en producción y publicación de los módulos desarrollados."/>
    <n v="0.5"/>
    <d v="2018-04-01T00:00:00"/>
    <d v="2018-06-30T00:00:00"/>
    <n v="3.5700000000000003E-2"/>
    <s v="Diana Poveda"/>
    <n v="0.9"/>
    <s v="La herramienta CMS Moodle ya se encuentra instalada y configurada al igual la base de datos en un servidor de la UAECOB, pero  el área de Gestión del Riesgo no ha entregado la totalidad de los insumos del curso virtual, en este sentido, no se ha podido culminar y realizar las pruebas finales y puesta en producción de la herramienta."/>
    <n v="0.45"/>
    <n v="3.2130000000000006E-2"/>
    <n v="3.2130000000000006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6"/>
    <s v="*Continuación - Entornos de virtualización para la UAECOB Implementados"/>
    <n v="7.1400000000000005E-2"/>
    <n v="100"/>
    <s v="Porcentaje"/>
    <s v="Herramienta implementada"/>
    <s v="Líder Área de Tecnología OAP - Mariano Garrido"/>
    <n v="0.2"/>
    <n v="1"/>
    <m/>
    <m/>
    <n v="0.2"/>
    <m/>
    <m/>
    <m/>
    <m/>
    <n v="0"/>
    <s v="MALO"/>
    <s v="SIN EJECUTAR"/>
    <n v="0"/>
    <n v="1"/>
    <s v="Finalización proceso contractual previos para la contratación "/>
    <n v="0.2"/>
    <d v="2018-02-01T00:00:00"/>
    <d v="2018-03-30T00:00:00"/>
    <m/>
    <s v="Carlos Tejada"/>
    <n v="0.9"/>
    <s v="Se realizaron las siguientes actividades:_x000a_1.  Se realizo el documento con el detalle de las maquinas virtuales actuales_x000a_2.  Se realizo el borrado de las maquinas virtuales no operativas_x000a_3.  Se dimensiono el proyecto con los partnert de Oracle_x000a_4.  Se  planteo el alcance final del proyecto_x000a_5. Se  esta  trabajando el borrador de los estudios previos"/>
    <n v="0.18000000000000002"/>
    <n v="0"/>
    <n v="1.2852000000000002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2"/>
    <s v="Desarrollo e implementación de los ambientes virtuales."/>
    <n v="0.8"/>
    <d v="2018-04-01T00:00:00"/>
    <d v="2018-06-30T00:00:00"/>
    <n v="5.7120000000000004E-2"/>
    <s v="Carlos Tejada"/>
    <n v="0.5"/>
    <s v="Se revisaron y analizaron  nuevamente  las siguientes actividades:_x000a_1.  Se realizo el documento con el detalle de las maquinas virtuales actuales_x000a_2.  Se realizo el borrado de las maquinas virtuales no operativas_x000a_3.  Se dimensiono el proyecto con los partnert de Oracle_x000a_4.  Se  planteo el alcance final del proyecto_x000a_5. Se  esta  trabajando el borrador de los estudios previos"/>
    <n v="0.4"/>
    <n v="2.8560000000000002E-2"/>
    <n v="2.8560000000000002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7"/>
    <s v="*Continuación - Herramienta tecnológica para la administración y gestión documental de la UAECOB Implementada."/>
    <n v="7.1400000000000005E-2"/>
    <n v="100"/>
    <s v="Porcentaje"/>
    <s v="Implementar una herramienta tecnológica que soporte  la gestión documental en la entidad, bajo la administración de la Subdirección Corporativa."/>
    <s v="Líder Área de Tecnología OAP - Mariano Garrido"/>
    <n v="0.5"/>
    <n v="0.5"/>
    <m/>
    <m/>
    <n v="0.5"/>
    <m/>
    <m/>
    <m/>
    <m/>
    <n v="0"/>
    <s v="MALO"/>
    <s v="SIN EJECUTAR"/>
    <n v="0"/>
    <n v="1"/>
    <s v="Acompañamiento y soporte en la implementación de la herramienta tecnológica que soporte  la gestión documental en la UAECOB"/>
    <n v="0.8"/>
    <d v="2018-02-01T00:00:00"/>
    <d v="2018-05-30T00:00:00"/>
    <n v="5.7120000000000004E-2"/>
    <s v="Diana Poveda"/>
    <n v="1"/>
    <s v="De acuerdo a las condiciones contractuales del contrato 431 - 2017 y en concordancia con las fases del proyecto de implementación se realizo la fase 1 (correspondiente a la instalación ) y la fase 2  ( correspondiente al análisis y diseño de la solución)."/>
    <n v="0.8"/>
    <n v="5.7120000000000004E-2"/>
    <n v="5.7120000000000004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2"/>
    <s v="Acta de reunión de entrega a satisfacción de las áreas respectivas."/>
    <n v="0.2"/>
    <d v="2018-06-01T00:00:00"/>
    <d v="2018-06-30T00:00:00"/>
    <n v="1.4280000000000001E-2"/>
    <s v="Diana Poveda"/>
    <n v="0.95"/>
    <s v="Se  realizaron actas de reunión y de mesas de trabajo, informes de seguimiento y gestión mensual, debido a que el contrato 431  no ha finalizado aun no se ha hecho entrega y puesta en producción de la herramienta tecnologica."/>
    <n v="0.19"/>
    <n v="1.3566E-2"/>
    <n v="1.3566000000000002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8"/>
    <s v="*Continuación -Dotación Tecnológica para la Estación de Bomberos de Bosa B-8 implementada"/>
    <n v="7.1400000000000005E-2"/>
    <n v="100"/>
    <s v="Porcentaje"/>
    <s v="Implementación de las dotaciones tecnológicas a la Estación Bosa B-8"/>
    <s v="Líder Área de Tecnología OAP - Mariano Garrido"/>
    <n v="0.3"/>
    <n v="1"/>
    <m/>
    <m/>
    <n v="0.3"/>
    <m/>
    <m/>
    <m/>
    <m/>
    <n v="0"/>
    <s v="MALO"/>
    <s v="SIN EJECUTAR"/>
    <n v="0"/>
    <n v="1"/>
    <s v="Contratación de la dotación Tecnológica"/>
    <n v="0.3"/>
    <d v="2018-02-01T00:00:00"/>
    <d v="2018-03-31T00:00:00"/>
    <m/>
    <s v="Eliana Barrero"/>
    <n v="1"/>
    <s v="según la clausula cuarta del contrato 429 de 2017 la ejecución total termina en junio de 2018, se establece tambien que para el primer trimestre la ejecución total será del 20%._x000a__x000a_ Analisis preliminar de espacios y áreas para determinar los materiales y equipos requeridos para la implementación de cada subsistema con las sugerencias de instalación a la luz de las mejores practicas y normativas, considerando las condiciones arquitectonicas y ambientales encontradas en la locación. Tomando como base esta información se elabora un pre-diseño de implementación de equipos y subsistemas sobre planos. _x000a_Se llegó al 100% en el avance global de ejecución del proyecto con la instalación de todos los equipos en la estaciónde Bomberos B-8, y la configuración del  SWITCH ENCORE 2 - 8 PUERTOS, PUERTO SERVICIO OBSERVACIONES VLAN_x000a_IP ADDRESS_x000a__x000a_"/>
    <n v="0.3"/>
    <n v="0"/>
    <n v="2.1420000000000002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2"/>
    <s v="Acompañamiento y soporte en la implementación de las soluciones tecnológicas."/>
    <n v="0.7"/>
    <d v="2018-04-01T00:00:00"/>
    <d v="2018-06-30T00:00:00"/>
    <n v="4.9980000000000004E-2"/>
    <s v="Eliana Barrero"/>
    <n v="0.98"/>
    <s v="• Definir el cronograma para la capacitacion del manejo de los sistemas de CCTV, Control de Acceso, Detención de Incendios y Rutilantes y Voceo Profesional. _x000a_• Construcción del Dintel de la puerta de patio de maniobras para asegurar la correcta operación del Electroimán instalado. (Envió de Memorando por parte de la Oficina Asesora de Planeación a la Subdirección Corporativa para adelantar la construcción.)"/>
    <n v="0.68599999999999994"/>
    <n v="4.89804E-2"/>
    <n v="4.89804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9"/>
    <s v="*Continuación -Levantamiento de inventario de activos de Información de Software, hardware y servicios, cuadro de caracterización documental actualizados"/>
    <n v="7.1400000000000005E-2"/>
    <n v="100"/>
    <s v="Porcentaje"/>
    <s v="Cuadro de caracterización documental de los procedimientos actualizados."/>
    <s v="Líder Área de Tecnología OAP - Mariano Garrido"/>
    <n v="0.5"/>
    <n v="1"/>
    <m/>
    <m/>
    <n v="0.5"/>
    <m/>
    <m/>
    <m/>
    <m/>
    <n v="0"/>
    <s v="MALO"/>
    <s v="SIN EJECUTAR"/>
    <n v="0"/>
    <n v="1"/>
    <s v="Levantamiento de información inicial para la construcción del inventario. "/>
    <n v="0.3"/>
    <d v="2018-02-01T00:00:00"/>
    <d v="2018-06-30T00:00:00"/>
    <n v="2.1420000000000002E-2"/>
    <s v="Mariano Garrido"/>
    <n v="0.4"/>
    <s v="Se esta a la espera de la terminacion de la actualizacion de los procesos institucionales"/>
    <n v="0.12"/>
    <n v="8.568000000000001E-3"/>
    <n v="8.568000000000001E-3"/>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2"/>
    <s v="Caracterización de cada uno de los de los activos de información (inventario de activos de Información de Software, hardware y servicios)"/>
    <n v="0.3"/>
    <d v="2018-02-01T00:00:00"/>
    <d v="2018-06-30T00:00:00"/>
    <n v="2.1420000000000002E-2"/>
    <s v="Fabián Orjuela"/>
    <n v="0.05"/>
    <m/>
    <n v="1.4999999999999999E-2"/>
    <n v="1.0710000000000001E-3"/>
    <n v="1.0710000000000001E-3"/>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m/>
    <m/>
    <m/>
    <m/>
    <m/>
    <m/>
    <m/>
    <m/>
    <m/>
    <m/>
    <m/>
    <m/>
    <m/>
    <m/>
    <m/>
    <m/>
    <m/>
    <m/>
    <m/>
    <n v="3"/>
    <s v="6. Alimentación de la caracterización documental. _x000a_Los criterios del 4 al 6 tienen un peso del 50% de la gestión total del producto; y  se ejecutan durante el 2do semestre de acuerdo a la entrega de los procedimientos actualizados por parte de las dependencias."/>
    <n v="0.4"/>
    <d v="2018-02-01T00:00:00"/>
    <d v="2018-06-30T00:00:00"/>
    <n v="2.8560000000000002E-2"/>
    <s v="Fabián Orjuela"/>
    <n v="0.05"/>
    <m/>
    <n v="2.0000000000000004E-2"/>
    <n v="1.4280000000000002E-3"/>
    <n v="1.4280000000000004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0"/>
    <s v="Feria Expo académica para la articulación de oferta educativa en la ciudad con los funcionarios de la entidad"/>
    <n v="7.1400000000000005E-2"/>
    <n v="2"/>
    <s v="Unidades"/>
    <s v="Realizar 2 ferias Expo académica  con el fin de socializar las alianzas con las instituciones académicas y promover espacios de acceso a la oferta de servicios educativos "/>
    <s v="Líder Grupo Cooperación Internacional y Alianzas Estratégicas - Saudy Rojas"/>
    <n v="1"/>
    <n v="0"/>
    <n v="2"/>
    <n v="0"/>
    <n v="1"/>
    <n v="0"/>
    <s v="No se presenta Avance"/>
    <s v="NA"/>
    <s v="La gestión de la feria se verá reflejada en el segundo trimestre"/>
    <n v="0"/>
    <s v="MALO"/>
    <s v="SIN EJECUTAR"/>
    <n v="0"/>
    <n v="1"/>
    <s v="Planificación de la Primera jornada, Versión 4 de la feria "/>
    <n v="0.25"/>
    <d v="2018-01-15T00:00:00"/>
    <d v="2018-02-15T00:00:00"/>
    <m/>
    <s v="Prof. Esp. Cooperación Internacional y Alianzas Estratégicas - Alexandra Neira"/>
    <n v="1"/>
    <s v="Se efectuaron las actividades de planificación de la primera Feria del 2018, IV EXPO ACADÉMICA"/>
    <n v="0.25"/>
    <n v="0"/>
    <n v="1.785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2"/>
    <s v="Ejecución de la   Primera jornada, Versión 4 de la feria"/>
    <n v="0.15"/>
    <d v="2018-02-15T00:00:00"/>
    <d v="2018-03-15T00:00:00"/>
    <n v="1.0710000000000001E-2"/>
    <s v="Prof. Esp. Cooperación Internacional y Alianzas Estratégicas - Alexandra Neira"/>
    <n v="1"/>
    <s v="Se realizó la feria IV EXPOACADÉMICA los días 11 y 12 de abril, 2018 en el primer piso del Edificio Comando"/>
    <n v="0.15"/>
    <n v="1.0710000000000001E-2"/>
    <n v="1.071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3"/>
    <s v="Realización de informe de  la Primera jornada, Versión 4 de la feria"/>
    <n v="0.1"/>
    <d v="2018-03-21T00:00:00"/>
    <d v="2018-03-22T00:00:00"/>
    <n v="7.1400000000000005E-3"/>
    <s v="Prof. Esp. Cooperación Internacional y Alianzas Estratégicas - Alexandra Neira"/>
    <n v="1"/>
    <s v="El informe se encuentra en archivo digital de la OAP CIAE, carpeta EXPOACADÉMICA"/>
    <n v="0.1"/>
    <n v="7.1400000000000005E-3"/>
    <n v="7.1400000000000005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4"/>
    <s v="Planificación de la Segunda jornada, Versión 5 de la feria "/>
    <n v="0.25"/>
    <d v="2018-03-23T00:00:00"/>
    <d v="2018-03-27T00:00:00"/>
    <n v="1.7850000000000001E-2"/>
    <s v="Prof. Esp. Cooperación Internacional y Alianzas Estratégicas - Alexandra Neira"/>
    <n v="0.5"/>
    <s v="Se actualizaron los datos de contacto de las universidades a convocar "/>
    <n v="0.125"/>
    <n v="8.9250000000000006E-3"/>
    <n v="8.9250000000000006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5"/>
    <s v="Ejecución de la Segunda jornada, Versión 5 de la feria "/>
    <n v="0.15"/>
    <d v="2018-06-19T00:00:00"/>
    <d v="2018-06-29T00:00:00"/>
    <n v="1.0710000000000001E-2"/>
    <s v="Prof. Esp. Cooperación Internacional y Alianzas Estratégicas - Alexandra Neira"/>
    <n v="0"/>
    <s v="No se reporta avance"/>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6"/>
    <s v="Realización de informe de la Segunda jornada, Versión 5 de la feria "/>
    <n v="0.1"/>
    <d v="2018-07-02T00:00:00"/>
    <d v="2018-07-31T00:00:00"/>
    <m/>
    <s v="Prof. Esp. Cooperación Internacional y Alianzas Estratégicas - Alexandra Neir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1"/>
    <s v="Actividad de lanzamiento y socialización Guía Buenas Prácticas Saber Hacer Cuerpo Oficial Bomberos de Bogotá"/>
    <n v="7.1400000000000005E-2"/>
    <n v="1"/>
    <s v="Unidad"/>
    <s v="Programar y realizar una actividad de lanzamiento y socialización de la Guía de Buenas Prácticas Saber Hacer Cuerpo Oficial Bomberos de Bogotá"/>
    <s v="Líder Grupo Cooperación Internacional y Alianzas Estratégicas - Saudy Rojas"/>
    <n v="0"/>
    <n v="1"/>
    <n v="0"/>
    <n v="0"/>
    <n v="0"/>
    <n v="0"/>
    <s v="NA"/>
    <s v="NA"/>
    <s v="NA"/>
    <n v="0"/>
    <s v="MALO"/>
    <s v="SIN EJECUTAR"/>
    <n v="0"/>
    <n v="1"/>
    <s v="Planificación actividad de lanzamiento y socialización de la Guía de Buenas Prácticas"/>
    <n v="0.6"/>
    <d v="2018-03-01T00:00:00"/>
    <d v="2018-05-16T00:00:00"/>
    <n v="4.2840000000000003E-2"/>
    <s v="Líder Grupo Cooperación Internacional y Alianzas Estratégicas - Saudy Rojas"/>
    <n v="1"/>
    <s v="Se realizaron todas las actividades de planificación para el lanzamiento en el marco del Foro Gestión del Riesgo con Gases Industriales y medicinales, auditorio Sauces CAFAM , se identificaron invitados"/>
    <n v="0.6"/>
    <n v="4.2840000000000003E-2"/>
    <n v="4.2840000000000003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2"/>
    <s v="Ejecución actividad de lanzamiento y socialización de la Guía de Buenas Prácticas &quot;Saber Hacer&quot; Cuerpo Oficial Bomberos de Bogotá"/>
    <n v="0.4"/>
    <d v="2018-05-16T00:00:00"/>
    <d v="2018-05-30T00:00:00"/>
    <n v="2.8560000000000002E-2"/>
    <s v="Líder Grupo Cooperación Internacional y Alianzas Estratégicas - Saudy Rojas"/>
    <n v="1"/>
    <s v="En el marco del Foro Gestión del Riesgo con Gases industriales  y medicinales, se realizó el lanzamiento de la Guía de Buenas Prácticas, Mayo 30, 2018"/>
    <n v="0.4"/>
    <n v="2.8560000000000002E-2"/>
    <n v="2.856000000000000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2"/>
    <s v="Socialización y distribución del Portafolio de servicios de la UAECOB"/>
    <n v="7.1400000000000005E-2"/>
    <n v="2"/>
    <s v="Unidad"/>
    <s v="Gestionar la participación en 2 actividades de la Entidad para la socialización y distribución del Portafolio de servicios de la UAECOB"/>
    <s v="Líder Grupo Cooperación Internacional y Alianzas Estratégicas - Saudy Rojas"/>
    <n v="0"/>
    <n v="1"/>
    <n v="1"/>
    <n v="0"/>
    <n v="0"/>
    <n v="0"/>
    <s v="NA"/>
    <s v="NA"/>
    <s v="NA"/>
    <n v="0"/>
    <s v="MALO"/>
    <s v="SIN EJECUTAR"/>
    <n v="0"/>
    <n v="1"/>
    <s v="Gestionar la participación en 1 actividad de la Entidad con la comunidad y organizaciones cooperantes para la socialización y distribución del Portafolio de servicios de la UAECOB"/>
    <n v="0.5"/>
    <d v="2018-05-01T00:00:00"/>
    <d v="2018-05-30T00:00:00"/>
    <n v="3.5700000000000003E-2"/>
    <s v="Prof. Esp. Cooperación Internacional y Alianzas Estratégicas - Alexandra Neira"/>
    <n v="1"/>
    <s v="Se gestionó la realización del Foro en Gestión del Riesgo con Gases Industriales y medicinales, en cooperación con la Cámara de Gases Industriales y Medicinales de la ANDI"/>
    <n v="0.5"/>
    <n v="3.5700000000000003E-2"/>
    <n v="3.5700000000000003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2"/>
    <s v="Gestionar la participación en 1 actividad de la Entidad con la comunidad y organizaciones cooperantes para la socialización y distribución del Portafolio de servicios de la UAECOB"/>
    <n v="0.5"/>
    <d v="2018-08-01T00:00:00"/>
    <d v="2018-08-30T00:00:00"/>
    <m/>
    <s v="Prof. Esp. Cooperación Internacional y Alianzas Estratégicas - Alexandra Neir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3"/>
    <s v="Organización del III Congreso Internacional del Cuerpo Oficial Bomberos de Bogotá"/>
    <n v="7.1400000000000005E-2"/>
    <n v="1"/>
    <s v="Unidad"/>
    <s v="Planear y organizar el III Congreso Internacional del Cuerpo Oficial Bomberos de Bogotá"/>
    <s v="Líder Grupo Cooperación Internacional y Alianzas Estratégicas - Saudy Rojas"/>
    <n v="0"/>
    <n v="0"/>
    <n v="1"/>
    <n v="0"/>
    <n v="0"/>
    <n v="0"/>
    <s v="NA"/>
    <s v="NA"/>
    <s v="NA"/>
    <n v="0"/>
    <s v="MALO"/>
    <s v="SIN EJECUTAR"/>
    <n v="0"/>
    <n v="1"/>
    <s v="Planeación del III Congreso Internacional del Cuerpo Oficial Bomberos de Bogotá"/>
    <n v="0.5"/>
    <d v="2018-02-07T00:00:00"/>
    <d v="2018-08-01T00:00:00"/>
    <n v="3.5700000000000003E-2"/>
    <s v="Líder Grupo Cooperación Internacional y Alianzas Estratégicas - Saudy Rojas"/>
    <n v="0.3"/>
    <s v="Se proyectó el proyecto y el presupuesto para el III Congreso Internacional del Cuerpo Oficial Bomberos de Bogotá"/>
    <n v="0.15"/>
    <n v="1.0710000000000001E-2"/>
    <n v="1.071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2"/>
    <s v="Coordinación y ejecución del III Congreso Internacional del Cuerpo Oficial Bomberos de Bogotá"/>
    <n v="0.4"/>
    <d v="2018-08-16T00:00:00"/>
    <d v="2018-08-20T00:00:00"/>
    <m/>
    <s v="Líder Grupo Cooperación Internacional y Alianzas Estratégicas - Saudy Roja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3"/>
    <s v="Realización de Informe del III Congreso Internacional del Cuerpo Oficial Bomberos de Bogotá"/>
    <n v="0.1"/>
    <d v="2018-09-04T00:00:00"/>
    <d v="2018-09-21T00:00:00"/>
    <m/>
    <s v="Líder Grupo Cooperación Internacional y Alianzas Estratégicas - Saudy Roja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4"/>
    <s v="Planeación y organización de un evento de intercambio de experiencias con otros cuerpos de bomberos de Colombia sobre la implementación de la resolución 0358 de 2014 de la DNBC"/>
    <n v="7.1800000000000003E-2"/>
    <n v="1"/>
    <s v="Unidad"/>
    <s v="Planear y organizar el III un evento de intercambio de experiencias con otros cuerpos de bomberos de Colombia sobre la implementación de la resolución 0358 de 2014 de la DNBC"/>
    <s v="Líder Grupo Cooperación Internacional y Alianzas Estratégicas - Saudy Rojas"/>
    <n v="0"/>
    <n v="0"/>
    <n v="0"/>
    <n v="1"/>
    <n v="0"/>
    <n v="0"/>
    <s v="NA"/>
    <s v="NA"/>
    <s v="NA"/>
    <n v="0"/>
    <s v="MALO"/>
    <s v="SIN EJECUTAR"/>
    <n v="0"/>
    <n v="1"/>
    <s v="Planeación de un evento de intercambio de experiencias con otros cuerpos de bomberos de Colombia sobre la implementación de la resolución 0358 de 2014 de la DNBC"/>
    <n v="0.5"/>
    <d v="2018-06-05T00:00:00"/>
    <d v="2018-10-31T00:00:00"/>
    <n v="3.5900000000000001E-2"/>
    <s v="Líder Grupo Cooperación Internacional y Alianzas Estratégicas - Saudy Rojas"/>
    <n v="0"/>
    <s v="No se reporta avance"/>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2"/>
    <s v="Coordinación y ejecución un evento de intercambio de experiencias con otros cuerpos de bomberos de Colombia sobre la implementación de la resolución 0358 de 2014 de la DNBC"/>
    <n v="0.4"/>
    <d v="2018-11-09T00:00:00"/>
    <d v="2018-11-13T00:00:00"/>
    <m/>
    <s v="Líder Grupo Cooperación Internacional y Alianzas Estratégicas - Saudy Roja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m/>
    <m/>
    <m/>
    <m/>
    <m/>
    <m/>
    <m/>
    <m/>
    <m/>
    <m/>
    <m/>
    <m/>
    <m/>
    <m/>
    <m/>
    <m/>
    <m/>
    <m/>
    <m/>
    <n v="3"/>
    <s v="Realización del Informe del Evento de Intercambio de Experiencias"/>
    <n v="0.1"/>
    <d v="2018-11-20T00:00:00"/>
    <d v="2018-12-06T00:00:00"/>
    <m/>
    <s v="Líder Grupo Cooperación Internacional y Alianzas Estratégicas - Saudy Roja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s v="Adopción SECOP II en los  procesos, formatos y procedimientos de contratación que se realizan en la Oficina Asesora Jurídica"/>
    <n v="0.25"/>
    <n v="100"/>
    <s v="Porcentaje"/>
    <s v="Implementación de los procesos de contratación en línea SECOP II"/>
    <s v="Jefe Oficina Asesora Jurídica - Giohana Catarine Gonzalez Turizo"/>
    <n v="0"/>
    <n v="0.33329999999999999"/>
    <n v="0.66659999999999997"/>
    <n v="1"/>
    <n v="0"/>
    <s v="NA"/>
    <s v="NA"/>
    <s v="NA"/>
    <s v="NA"/>
    <n v="0"/>
    <s v="MALO"/>
    <s v="SIN EJECUTAR"/>
    <n v="0"/>
    <n v="1"/>
    <s v="Publicar los procesos, formatos y procedimientos de las diferentes modalidades de selección actualizados en la ruta de la calidad de la UAECOB "/>
    <n v="0.5"/>
    <d v="2018-04-01T00:00:00"/>
    <d v="2018-12-31T00:00:00"/>
    <n v="0.125"/>
    <s v="Jefe Oficina Asesora Jurídica - Giohana Catarine Gonzalez Turizo"/>
    <n v="0.5"/>
    <s v="Procedimientos Proyectados por la abogada contratista para revisión, aprobación y publicación, la actividad tiene plazo de cumplimiento hasta el 31 de diciembre de 2018, "/>
    <n v="0.25"/>
    <n v="6.25E-2"/>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m/>
    <m/>
    <m/>
    <m/>
    <m/>
    <m/>
    <m/>
    <m/>
    <m/>
    <m/>
    <m/>
    <m/>
    <m/>
    <m/>
    <m/>
    <m/>
    <m/>
    <m/>
    <m/>
    <n v="2"/>
    <s v="Sensibilizar al personal de planta  y contratistas sobre la utilización de los  procesos, formatos y procedimientos actualizados, a través de una capacitación"/>
    <n v="0.5"/>
    <d v="2018-07-01T00:00:00"/>
    <d v="2018-12-31T00:00:00"/>
    <m/>
    <s v="Jefe Oficina Asesora Jurídica - Giohana Catarine Gonzalez Turiz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s v="Actualización Manual de Contratación y  Supervisión"/>
    <n v="0.25"/>
    <n v="100"/>
    <s v="Porcentaje"/>
    <s v="Manual de Contratación y  Supervisión actualizado"/>
    <s v="Jefe Oficina Asesora Jurídica - Giohana Catarine Gonzalez Turizo"/>
    <n v="0"/>
    <n v="0"/>
    <n v="0.5"/>
    <n v="1"/>
    <n v="0"/>
    <s v="NA"/>
    <s v="NA"/>
    <s v="NA"/>
    <s v="NA"/>
    <n v="0"/>
    <s v="MALO"/>
    <s v="SIN EJECUTAR"/>
    <n v="0"/>
    <n v="1"/>
    <s v="Publicar Manual de Contratación actualizado "/>
    <n v="0.9"/>
    <d v="2018-07-01T00:00:00"/>
    <d v="2018-12-31T00:00:00"/>
    <m/>
    <s v="Jefe Oficina Asesora Jurídica - Giohana Catarine Gonzalez Turizo"/>
    <n v="0"/>
    <s v="No aplica para el periodo"/>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m/>
    <m/>
    <m/>
    <m/>
    <m/>
    <m/>
    <m/>
    <m/>
    <m/>
    <m/>
    <m/>
    <m/>
    <m/>
    <m/>
    <m/>
    <m/>
    <m/>
    <m/>
    <m/>
    <n v="2"/>
    <s v="Sensibilizar al personal de planta  y contratistas sobre el contenido del Manual de Contratación, a través de una capacitación"/>
    <n v="0.1"/>
    <d v="2018-11-01T00:00:00"/>
    <d v="2018-12-31T00:00:00"/>
    <m/>
    <s v="Jefe Oficina Asesora Jurídica - Giohana Catarine Gonzalez Turiz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s v="Creación Procedimientos de Acuerdo Marco de Precios, Otros Instrumentos de agregación de Demanda y Grandes Superficies"/>
    <n v="0.25"/>
    <n v="100"/>
    <s v="Porcentaje"/>
    <s v="Aplicación de Procedimientos de Colombia Compra Eficiente "/>
    <s v="Jefe Oficina Asesora Jurídica - Giohana Catarine Gonzalez Turizo"/>
    <n v="0.33329999999999999"/>
    <n v="0.66659999999999997"/>
    <n v="1"/>
    <m/>
    <n v="0.33329999999999999"/>
    <n v="0.16500000000000001"/>
    <s v="Procedimientos Proyectados por la abogada contratista para revisión, aprobación y publicación, la actividad tiene plazo de cumplimiento hasta el 31 de julio de 2018, La Oficina Asesora Jurídica se encuentra aunando esfuerzos para crear los procedimientos que no existian en estan modalidades en la Entidad, para el Primer Trimestre del año 2018 se realizó un avance del 16,5% teniendo en cuenta que estos procedimientos se deben crear para conocimiento y aplicación de las diferentes Subdrecciones y Oficina Asesora  de la Entidad"/>
    <s v="Proyecto de Procedimientos "/>
    <s v="Mesas de trabajo con el equipo de la Oficina Asesora Jurídica en el Segundo Trimestre de 2018 "/>
    <n v="0.4950495049504951"/>
    <s v="MALO"/>
    <s v="EN EJECUCIÓN"/>
    <n v="0.12376237623762378"/>
    <n v="1"/>
    <s v="Publicar los procedimientos de Colombia Compra Eficiente (Acuerdo Marco de Precios, Otros Instrumentos de agregación de Demanda y Grandes Superficies) en la ruta de la calidad  de la UAECOB "/>
    <n v="0.9"/>
    <d v="2018-02-01T00:00:00"/>
    <d v="2018-07-31T00:00:00"/>
    <n v="0.22500000000000001"/>
    <s v="Jefe Oficina Asesora Jurídica - Giohana Catarine Gonzalez Turizo"/>
    <n v="0.7"/>
    <s v="Procedimientos  y formatos proyectados, se encuentran en revisión  para ser aprobados y publicados en la ruta de la calidad"/>
    <n v="0.63"/>
    <n v="0.1575"/>
    <n v="0.157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m/>
    <m/>
    <m/>
    <m/>
    <m/>
    <m/>
    <m/>
    <m/>
    <m/>
    <m/>
    <m/>
    <m/>
    <m/>
    <m/>
    <m/>
    <m/>
    <m/>
    <m/>
    <m/>
    <n v="2"/>
    <s v="Sensibilizar al personal de planta  y contratistas sobre la utilización de los procedimientos creados"/>
    <n v="0.1"/>
    <d v="2018-08-01T00:00:00"/>
    <d v="2018-09-30T00:00:00"/>
    <m/>
    <s v="Jefe Oficina Asesora Jurídica - Giohana Catarine Gonzalez Turiz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s v="Creación de procedimiento de pago de sentencias judiciales y conciliaciones"/>
    <n v="0.25"/>
    <n v="100"/>
    <s v="Porcentaje"/>
    <s v="Aplicación de Procedimiento de pago de sentencias judiciales y conciliaciones"/>
    <s v="Jefe Oficina Asesora Jurídica - Giohana Catarine Gonzalez Turizo"/>
    <n v="0.33329999999999999"/>
    <n v="0.66659999999999997"/>
    <n v="1"/>
    <m/>
    <n v="0.33329999999999999"/>
    <n v="0.16500000000000001"/>
    <s v="Procedimientos Proyectados por la profesional especializada para revisión, aprobación y publicación, la actividad tiene plazo de cumplimiento hasta el 31 de julio de 2018,  para el Primer Trimestre del año 2018 se realizó un avance del 16,5% teniendo en cuenta que estos procedimientos se deben crear para conocimiento y aplicación de las diferentes Subdrecciones y Oficina Asesora  de la Entidad"/>
    <s v="Proyecto de Procedimientos "/>
    <s v="Mesas de trabajo con el equipo de la Oficina Asesora Jurídica en el Segundo Trimestre de 2018 "/>
    <n v="0.4950495049504951"/>
    <s v="MALO"/>
    <s v="EN EJECUCIÓN"/>
    <n v="0.12376237623762378"/>
    <n v="1"/>
    <s v="Publicar el procedimiento de pago de sentencias judiciales y conciliaciones en la ruta de la calidad  de la UAECOB "/>
    <n v="0.9"/>
    <d v="2018-02-01T00:00:00"/>
    <d v="2018-07-31T00:00:00"/>
    <n v="0.22500000000000001"/>
    <s v="Jefe Oficina Asesora Jurídica - Giohana Catarine Gonzalez Turizo"/>
    <n v="0.7"/>
    <s v="Procedimiento proyectado y en revisión para ser aprobado y publicado en la ruta de la calidad"/>
    <n v="0.63"/>
    <n v="0.1575"/>
    <n v="0.157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m/>
    <m/>
    <m/>
    <m/>
    <m/>
    <m/>
    <m/>
    <m/>
    <m/>
    <m/>
    <m/>
    <m/>
    <m/>
    <m/>
    <m/>
    <m/>
    <m/>
    <m/>
    <m/>
    <n v="2"/>
    <s v="Sensibilizar al personal de planta  y contratistas sobre la utilización del procedimientos creado"/>
    <n v="0.1"/>
    <d v="2018-08-01T00:00:00"/>
    <d v="2018-09-30T00:00:00"/>
    <m/>
    <s v="Jefe Oficina Asesora Jurídica - Giohana Catarine Gonzalez Turizo"/>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
    <s v="Realizar jornadas de sensibilización en las 17 estaciones para el personal uniformado de los cambios normativos en  revisiones técnicas y aglomeración de publico"/>
    <n v="7.1400000000000005E-2"/>
    <n v="100"/>
    <s v="Porcentaje"/>
    <s v="Sensibilizar el 100% de las estaciones de bomberos en temas  normativos relacionados con revisiones técnicas y aglomeración de publico."/>
    <s v="Subdirector de Gestión del Riesgo_x000a_Jorge Alberto Pardo Torres"/>
    <n v="0.35"/>
    <n v="0.9"/>
    <n v="1"/>
    <m/>
    <n v="0.35"/>
    <n v="0.35"/>
    <s v="Se realiza presentación para las capacitaciones &quot; _x000a_CRITERIOS  NORMATIVOS APLICABLES A LOS ESTABLECIMIENTOS DE COMERCIO Y EDIFICACIONES (Generalidades y actualización del procedimiento de RT); que se realizaran en las estaciones entre el 09 y 23 de abril de 2018._x000a_Se realiza la programación de la sensibilizacion que se efectuaran en las 17 estaciones  a partir del 09 al 23 de abril de 2018; se envía memorando de información de las mismas con radicado  Nº 2018IE5198"/>
    <s v="Se tiene el material de ayuda  realizado para realizar la sensibilizacion en las estaciones._x000a_memorando de información de las mismas con radicado  Nº 2018IE5198"/>
    <s v="NA"/>
    <n v="1"/>
    <s v="EXCELENTE"/>
    <s v="EN EJECUCIÓN"/>
    <n v="7.1400000000000005E-2"/>
    <n v="1"/>
    <s v="1. Diseño de material pedagógico para sensibilizar."/>
    <n v="0.35"/>
    <d v="2018-01-15T00:00:00"/>
    <d v="2018-02-28T00:00:00"/>
    <m/>
    <s v="Ing. Andrea Navarro"/>
    <n v="1"/>
    <s v="Se realiza presentación para las capacitaciones &quot; _x000a_CRITERIOS  NORMATIVOS APLICABLES A LOS ESTABLECIMIENTOS DE COMERCIO Y EDIFICACIONES (Generalidades y actualización del procedimiento de RT); que se realizaran en las estaciones entre el 09 y 23 de abril de 2018"/>
    <n v="0.35"/>
    <n v="0"/>
    <n v="2.4990000000000002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2"/>
    <s v="Programación de sensibilización. "/>
    <n v="0.15"/>
    <d v="2018-03-01T00:00:00"/>
    <d v="2018-03-31T00:00:00"/>
    <m/>
    <s v="Ing. Andrea Navarro"/>
    <n v="1"/>
    <s v="Se realiza la programación de la sensibilizacion que se efectuaran en las 17 estaciones  a partir del 09 al 23 de abril de 2018; se envía memorando de información de las mismas con radicado  Nº 2018IE5198"/>
    <n v="0.15"/>
    <n v="0"/>
    <n v="1.071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3"/>
    <s v="Ejecución de 34 jornadas de sensibilización."/>
    <n v="0.5"/>
    <d v="2018-04-01T00:00:00"/>
    <d v="2018-07-31T00:00:00"/>
    <n v="3.5700000000000003E-2"/>
    <s v="Ing Jhon Jairo Palacio"/>
    <n v="1"/>
    <s v="Se desarrollaron las 34 jornadas de sensibilización en las 17 estaciones en los tiempos establecidos en el cronograma de capacitación de revisiones técnicas entre el 9 y 23 de abril del año en curso como se evidencian en las diferentes actas de reunión en las  estaciones de la Uaecob. dando por culminado esta acción."/>
    <n v="0.5"/>
    <n v="3.5700000000000003E-2"/>
    <n v="3.5700000000000003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Conocimiento del Riesgo"/>
    <x v="4"/>
    <n v="2"/>
    <s v="Identificación de nuevos requerimientos en el Sistema de Información Misional - Sub-módulo Revisiones Técnicas y Auto revisiones"/>
    <n v="7.1400000000000005E-2"/>
    <n v="100"/>
    <s v="Porcentaje"/>
    <s v="Realizar 1 proceso de mantenimiento evolutivo del Sistema de Información Misional sub-módulo de Revisiones Técnicas y auto revisiones"/>
    <s v="Subdirector de Gestión del Riesgo_x000a_Jorge Alberto Pardo Torres"/>
    <n v="0.25"/>
    <n v="0.5"/>
    <n v="0.75"/>
    <n v="1"/>
    <n v="0.25"/>
    <n v="0.25"/>
    <s v="Se gestionó la primera parte del proceso, realizandoce las actividades determinadas para el trimestre, es de recordar que estas actividades son continuas y se repiten en cada trimestre para la vigencia, de cuerdo a los requerimientos del proceso misional"/>
    <s v="correo electronico"/>
    <s v="NA"/>
    <n v="1"/>
    <s v="EXCELENTE"/>
    <s v="EN EJECUCIÓN"/>
    <n v="7.1400000000000005E-2"/>
    <n v="1"/>
    <s v="1. Mesas de Trabajo"/>
    <n v="0.33"/>
    <d v="2018-01-15T00:00:00"/>
    <d v="2018-12-31T00:00:00"/>
    <n v="2.3562000000000003E-2"/>
    <s v="Ing Jhon Jairo Palacio_x000a_Ing. Andrea Navarro"/>
    <n v="0"/>
    <s v="Se gestionó con la oficina de atención al ciudadano, sobre el informe diagnostico del sistema de información misional, mediante correo electrónico del 15 de marzo 2018_x000a_2º Trimestre_x000a_Mediante memorando interno remitido a la oficina asesora de planeación radicado Nº 2018IE6376 del 24 de abril del año en curso, se ratificaron la priorización de necesidades con relación a la actualización del Sistema de Información Misional - Sub-módulo Revisiones Técnicas y Auto revisiones del exponiendo en el informe adjunto el contexto normativo, identificación de necesidades._x000a_"/>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Conocimiento del Riesgo"/>
    <x v="4"/>
    <m/>
    <m/>
    <m/>
    <m/>
    <m/>
    <m/>
    <m/>
    <m/>
    <m/>
    <m/>
    <m/>
    <m/>
    <m/>
    <m/>
    <m/>
    <m/>
    <m/>
    <m/>
    <m/>
    <m/>
    <n v="2"/>
    <s v="2. Priorización de Necesidades"/>
    <n v="0.33"/>
    <d v="2018-01-15T00:00:00"/>
    <d v="2018-12-31T00:00:00"/>
    <n v="2.3562000000000003E-2"/>
    <s v="Ing Jhon Jairo Palacio_x000a_Ing. Andrea Navarro"/>
    <n v="1"/>
    <s v="Se gestionó con la oficina de atención al ciudadano, sobre el informe diagnostico del sistema de información misional, mediante correo electrónico del 15 de marzo 2018_x000a_2º Trimestre_x000a_Mediante memorando interno remitido a la oficina asesora de planeación radicado Nº 2018IE6376 del 24 de abril del año en curso, se ratificaron la priorización de necesidades con relación a la actualización del Sistema de Información Misional - Sub-módulo Revisiones Técnicas y Auto revisiones del exponiendo en el informe adjunto el contexto normativo, identificación de necesidades._x000a_"/>
    <n v="0.33"/>
    <n v="2.3562000000000003E-2"/>
    <n v="2.3562000000000003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Conocimiento del Riesgo"/>
    <x v="4"/>
    <m/>
    <m/>
    <m/>
    <m/>
    <m/>
    <m/>
    <m/>
    <m/>
    <m/>
    <m/>
    <m/>
    <m/>
    <m/>
    <m/>
    <m/>
    <m/>
    <m/>
    <m/>
    <m/>
    <m/>
    <n v="3"/>
    <s v="3. Levantamiento de requerimientos con el apoyo del área de Tecnología."/>
    <n v="0.34"/>
    <d v="2018-01-15T00:00:00"/>
    <d v="2018-12-31T00:00:00"/>
    <n v="2.4276000000000002E-2"/>
    <s v="Ing Jhon Jairo Palacio_x000a_Ing. Andrea Navarro"/>
    <n v="1"/>
    <s v="Se gestionó con la oficina de atención al ciudadano, sobre el informe diagnostico del sistema de información misional, mediante correo electrónico del 15 de marzo 2018_x000a_2º Trimestre_x000a_Mediante memorando interno remitido a la oficina asesora de planeación radicado Nº 2018IE6376 del 24 de abril del año en curso, se ratificaron la priorización de necesidades con relación a la actualización del Sistema de Información Misional - Sub-módulo Revisiones Técnicas y Auto revisiones del exponiendo en el informe adjunto el contexto normativo, identificación de necesidades._x000a_"/>
    <n v="0.34"/>
    <n v="2.4276000000000002E-2"/>
    <n v="2.4276000000000002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3"/>
    <s v="Formulación y/o Actualización de la Guía Técnica de Pirotecnia y efectos especiales."/>
    <n v="7.1400000000000005E-2"/>
    <n v="100"/>
    <s v="Porcentaje"/>
    <s v="Formulación y/o Actualización del 100% la Guía Técnica de Pirotecnia y efectos especiales."/>
    <s v="Subdirector de Gestión del Riesgo_x000a_Jorge Alberto Pardo Torres"/>
    <n v="0"/>
    <n v="0.45"/>
    <n v="0.9"/>
    <n v="1"/>
    <n v="0"/>
    <n v="0"/>
    <s v="NA"/>
    <s v="NA"/>
    <s v="NA"/>
    <n v="0"/>
    <s v="MALO"/>
    <s v="SIN EJECUTAR"/>
    <n v="0"/>
    <n v="1"/>
    <s v="1. Revisión de la guía  (45%)"/>
    <n v="0.45"/>
    <d v="2018-04-01T00:00:00"/>
    <s v="31/06/2018"/>
    <n v="3.2130000000000006E-2"/>
    <s v="Ing. Jhon jairo Palacio_x000a_Arq. Sasndy Ibañez"/>
    <n v="1"/>
    <s v="Se esta revisando la guía de Pirotecnia bajo las siguientes normas técnicas NTC-5297, NTC 5236, NTC5258 NTC5296 y se tiene un primer borrador de la guía en revisión y actualización"/>
    <n v="0.45"/>
    <n v="3.2130000000000006E-2"/>
    <n v="3.2130000000000006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m/>
    <m/>
    <m/>
    <m/>
    <m/>
    <m/>
    <m/>
    <m/>
    <m/>
    <m/>
    <m/>
    <m/>
    <m/>
    <m/>
    <m/>
    <m/>
    <m/>
    <m/>
    <m/>
    <n v="2"/>
    <s v="2. Actualización de la guía de acuerdo a la normatividad vigente . (45%)"/>
    <n v="0.45"/>
    <d v="2018-07-01T00:00:00"/>
    <d v="2018-11-30T00:00:00"/>
    <m/>
    <s v="Ing. Jhon jairo Palacio_x000a_Arq. Sasndy Ibañez"/>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m/>
    <m/>
    <m/>
    <m/>
    <m/>
    <m/>
    <m/>
    <m/>
    <m/>
    <m/>
    <m/>
    <m/>
    <m/>
    <m/>
    <m/>
    <m/>
    <m/>
    <m/>
    <m/>
    <n v="3"/>
    <s v="3. Publicación de la guía en la ruta de la calidad. (10%)"/>
    <n v="0.1"/>
    <d v="2018-12-01T00:00:00"/>
    <d v="2018-12-31T00:00:00"/>
    <m/>
    <s v="Ing. Jhon jairo Palacio_x000a_Arq. Sasndy Ibañez"/>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4"/>
    <s v="Realizar una actividad de conocimiento  y/o Reducción en riesgos en incendios, búsqueda y rescate y materiales peligrosos incluida en el plan de acción de  los CLGR-CC (Consejos locales de gestión del riesgo y cambio climático)."/>
    <n v="7.1400000000000005E-2"/>
    <n v="100"/>
    <s v="Porcentaje"/>
    <s v="Actividades ejecutadas en el 100% las localidades"/>
    <s v="Subdirector de Gestión del Riesgo_x000a_Jorge Alberto Pardo Torres"/>
    <n v="0.2"/>
    <n v="0.5"/>
    <n v="0.75"/>
    <n v="1"/>
    <n v="0.2"/>
    <n v="0.2"/>
    <s v="El dia 7 de Febrero en reunión realizada en la sala de crisis de la UAECOB, se presenta el plan de acción de la SGR el cual contiene tambien las actividades que gestion local establece para el año 2018, especialmente actividades de prevencion en los planes de acción de los CLGR-CC y que se ejecutarian por el pesonal operativo estableciendo en tambien una proxima reunion con operativa donde se definirian los responsables que estarian al frente de la inclusión de las actividades en prevención en los consejos locales de Gestión del Riesgo - CC.  SE ENVIA ADJUNTO DEL CORREO ELECTRONICO EL ACTA DONDE SE REFLEJA LA PRESICION DE INCLUIR ACTIVIDADES DE PREVENCIÓN EN LOS CLGR-CC."/>
    <s v="acta de reunion del 7 de febrero"/>
    <s v="NA"/>
    <n v="1"/>
    <s v="EXCELENTE"/>
    <s v="EN EJECUCIÓN"/>
    <n v="7.1400000000000005E-2"/>
    <n v="1"/>
    <s v="1. Definición de criterios de inclusión en los planes mediante mesas de trabajo en conjunto con el personal de la Subdirección Operativa (Comandantes y Jefes de Estación) 20%"/>
    <n v="0.2"/>
    <d v="2018-02-01T00:00:00"/>
    <d v="2018-02-28T00:00:00"/>
    <m/>
    <s v="Ing. Andres Fierro_x000a_Nelson Osorio"/>
    <n v="1"/>
    <s v="El dia 7 de Febrero en reunión realizada en la sala de crisis de la UAECOB, se presenta el plan de acción de la SGR el cual contiene tambien las actividades que gestion local establece para el año 2018, especialmente actividades de prevencion en los planes de acción de los CLGR-CC y que se ejecutarian por el pesonal operativo estableciendo en tambien una proxima reunion con operativa donde se definirian los responsables que estarian al frente de la inclusión de las actividades en prevención en los consejos locales de Gestión del Riesgo - CC.  SE ENVIA ADJUNTO DEL CORREO ELECTRONICO EL ACTA DONDE SE REFLEJA LA PRESICION DE INCLUIR ACTIVIDADES DE PREVENCIÓN EN LOS CLGR-CC."/>
    <n v="0.2"/>
    <n v="0"/>
    <n v="1.428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m/>
    <m/>
    <m/>
    <m/>
    <m/>
    <m/>
    <m/>
    <m/>
    <m/>
    <m/>
    <m/>
    <m/>
    <m/>
    <m/>
    <m/>
    <m/>
    <m/>
    <m/>
    <m/>
    <m/>
    <n v="2"/>
    <s v="2. Inclusión de las actividades en el plan de acción de   los CLGR-CC (Consejos locales de gestión del riesgo y cambio climático). 30%"/>
    <n v="0.3"/>
    <d v="2018-03-01T00:00:00"/>
    <d v="2018-06-30T00:00:00"/>
    <n v="2.1420000000000002E-2"/>
    <s v="Ing. Andres Fierro_x000a_Nelson Osorio"/>
    <n v="1"/>
    <s v="Se incluyeron las actividades en los 20 planes de acción de los CLGR-CC  con la participación en temas de prevención por parte de bomberos, de igual manera por la dinámica de los planes de acción de cada localidad se empezaron con la ejecución de estas actividades en algunas localidades como se describe a continuación."/>
    <n v="0.3"/>
    <n v="2.1420000000000002E-2"/>
    <n v="2.1420000000000002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m/>
    <m/>
    <m/>
    <m/>
    <m/>
    <m/>
    <m/>
    <m/>
    <m/>
    <m/>
    <m/>
    <m/>
    <m/>
    <m/>
    <m/>
    <m/>
    <m/>
    <m/>
    <m/>
    <m/>
    <n v="3"/>
    <s v="3. Ejecución de las actividades programadas en los planes de acción de   los CLGR-CC (Consejos locales de gestión del riesgo y cambio climático). 50%"/>
    <n v="0.5"/>
    <d v="2018-07-01T00:00:00"/>
    <d v="2018-12-31T00:00:00"/>
    <m/>
    <s v="Ing. Andres Fierro_x000a_Nelson Osorio"/>
    <n v="0.3"/>
    <s v="Abril a Junio: En el trimestre se realizaron actividades incluidas en el Plan de Acción de los CLGR CC como se describe a continuación:_x000a_1. Con el  CLGR CC de Mártires se realizaron 2 capacitaciones a cargo de Bomberos con propiedad horizontal los días 11 de mayo y 21 de junio._x000a_2. En el CLGR CC de Antonio Nariño se llevo a cabo una capacitación en Sistema Comando de Incidentes por parte de Bomberos los días 27 y 28 de abril. _x000a_3. Con el CLGR CC de La Candelaria se realizó capacitación en incendios forestales por parte de Bomberos el día 03 de mayo._x000a_4. En la localidad de Ciudad Bolívar se realizó levantamiento de información para la aplicación de la estrategia de autoprotección de incendios forestales  por parte de Bomberos el día 24 de abril de 2018. _x000a_5. En el CLGR CC de Usme se realizó capacitación en prevención de incendios forestales en el mes de marzo._x000a_6. En el CLGR CC de Sumapaz se realizó capacitación en prevención de incendios forestales en el mes de abril."/>
    <n v="0.15"/>
    <n v="0"/>
    <n v="1.071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5"/>
    <s v="Socialización de tramites y servicios  de la entidad en las 20 localidades._x000a_"/>
    <n v="7.1400000000000005E-2"/>
    <n v="100"/>
    <s v="Porcentaje"/>
    <s v="Actividades ejecutadas en el 100% las localidades"/>
    <s v="Subdirector de Gestión del Riesgo_x000a_Jorge Alberto Pardo Torres"/>
    <n v="0.1"/>
    <n v="0.35"/>
    <n v="0.55000000000000004"/>
    <n v="1"/>
    <n v="0.1"/>
    <n v="0.1"/>
    <s v="El dia 28 de febrero del 2018,se establece que se deben definir criterios para incluir las actividades  en los planes de acción de los CLGR-CC por parte del gestor y el jefe de estacion. Posteriormente en reunion del dia 26 de marzo del 2018 ,se solicita al equipo de trabajo de gestión local las actividades seleccionadas por los diferentes jefes de estación y el gestor local para ser incluidas dentro de los planes de accion de los CLGR-CC. Se realiza una relacion en cuadro de algunas actividades a incluir por parte de gestión local y que serian propuestas a los diferentes comandantes de las 17 estaciones en el Distrito Capital.  SE ANEXA CUADRO WORD PROPIUESTA ACTIVIDADES Y LAS DOS ACTAS MENSIONADAS."/>
    <s v="CUADRO WORD PROPIUESTA ACTIVIDADES Y LAS DOS ACTAS MENSIONADAS."/>
    <s v="NA"/>
    <n v="1"/>
    <s v="EXCELENTE"/>
    <s v="EN EJECUCIÓN"/>
    <n v="7.1400000000000005E-2"/>
    <n v="1"/>
    <s v="1. Definición de lineamientos para actividades de socialización de tramites. 10%"/>
    <n v="0.1"/>
    <d v="2018-01-15T00:00:00"/>
    <d v="2018-02-28T00:00:00"/>
    <m/>
    <s v="Ing. Andres Fierro_x000a_Nelson Osorio"/>
    <n v="1"/>
    <s v="El dia 28 de febrero del 2018,se establece que se deben definir criterios para incluir las actividades  en los planes de acción de los CLGR-CC por parte del gestor y el jefe de estacion. Posteriormente en reunion del dia 26 de marzo del 2018 ,se solicita al equipo de trabajo de gestión local las actividades seleccionadas por los diferentes jefes de estación y el gestor local para ser incluidas dentro de los planes de accion de los CLGR-CC. Se realiza una relacion en cuadro de algunas actividades a incluir por parte de gestión local y que serian propuestas a los diferentes comandantes de las 17 estaciones en el Distrito Capital.  SE ANEXA CUADRO WORD PROPIUESTA ACTIVIDADES Y LAS DOS ACTAS MENSIONADAS."/>
    <n v="0.1"/>
    <n v="0"/>
    <n v="7.1400000000000005E-3"/>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m/>
    <m/>
    <m/>
    <m/>
    <m/>
    <m/>
    <m/>
    <m/>
    <m/>
    <m/>
    <m/>
    <m/>
    <m/>
    <m/>
    <m/>
    <m/>
    <m/>
    <m/>
    <m/>
    <m/>
    <n v="2"/>
    <s v="2. Ejecución de las actividades de socialización. 90%"/>
    <n v="0.9"/>
    <d v="2018-03-01T00:00:00"/>
    <d v="2018-12-31T00:00:00"/>
    <n v="6.4260000000000012E-2"/>
    <s v="Ing. Andres Fierro_x000a_Nelson Osorio"/>
    <n v="0.15"/>
    <s v="Abril a Junio: En el mes de Abril se realizó socialización del portafolio de la entidad en la localidad de Fontibón y en la localidad de Suba y en el mes de mayo se realizó socialización del portafolio en el CLGR CC de San Cristóbal  (3 jornadas). "/>
    <n v="0.13500000000000001"/>
    <n v="9.6390000000000017E-3"/>
    <n v="9.6390000000000017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n v="6"/>
    <s v="Socialización de la estrategia de Cambio Climático UAECOB"/>
    <n v="7.1400000000000005E-2"/>
    <n v="100"/>
    <s v="Porcentaje"/>
    <s v="Socialización de la estrategia de Cambio Climático al 100% de las áreas de la UEACOB"/>
    <s v="Subdirector de Gestión del Riesgo_x000a_Jorge Alberto Pardo Torres"/>
    <n v="0.1"/>
    <n v="0.4"/>
    <n v="0.7"/>
    <n v="1"/>
    <n v="0.1"/>
    <n v="0.1"/>
    <s v="1.  Se definieron los lineamientos relacionados  con la socialización de la estrategia de cambio climático teniendo en cuenta las áreas, grupos y subgrupos que hacen parte de la estructura organizacional de la UEACOB contemplados  para dar cobertura al 100% de las áreas de la entidad en el trascurso del año 2018._x000a_2. Dentro del marco de la estrategia se contempla el desarrollo de los siguientes componentes: conocimiento del riesgo, reducción del riesgo, mitigación y adaptación al cambio climático y manejo de desastres, los cuales serán socializados en cada una de las reuniones. _x000a_"/>
    <s v="Acta de reunion"/>
    <s v="NA"/>
    <n v="1"/>
    <s v="EXCELENTE"/>
    <s v="EN EJECUCIÓN"/>
    <n v="7.1400000000000005E-2"/>
    <n v="1"/>
    <s v="1. Definición de lineamientos para actividades de socialización de la estrategia de CC. 10%"/>
    <n v="0.1"/>
    <d v="2018-01-15T00:00:00"/>
    <d v="2018-03-30T00:00:00"/>
    <m/>
    <s v="Ing. Maria Angelica Arenas"/>
    <n v="1"/>
    <s v="1.  Se definieron los lineamientos relacionados  con la socialización de la estrategia de cambio climático teniendo en cuenta las áreas, grupos y subgrupos que hacen parte de la estructura organizacional de la UEACOB contemplados  para dar cobertura al 100% de las áreas de la entidad en el trascurso del año 2018._x000a_2. Dentro del marco de la estrategia se contempla el desarrollo de los siguientes componentes: conocimiento del riesgo, reducción del riesgo, mitigación y adaptación al cambio climático y manejo de desastres, los cuales serán socializados en cada una de las reuniones. _x000a_"/>
    <n v="0.1"/>
    <n v="0"/>
    <n v="7.1400000000000005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m/>
    <m/>
    <m/>
    <m/>
    <m/>
    <m/>
    <m/>
    <m/>
    <m/>
    <m/>
    <m/>
    <m/>
    <m/>
    <m/>
    <m/>
    <m/>
    <m/>
    <m/>
    <m/>
    <m/>
    <n v="2"/>
    <s v="2. Elaboración del material de apoyo audio-visual para la socialización de l estrategia de cambio climático de la UAECOB. 20%"/>
    <n v="0.2"/>
    <d v="2018-04-01T00:00:00"/>
    <d v="2018-07-31T00:00:00"/>
    <n v="1.4280000000000001E-2"/>
    <s v="Ing. Maria Angelica Arenas"/>
    <n v="1"/>
    <s v="Se elabora la presentación PPTX que contiene la estrategia, contextualización de la problemática, contexto legal, enlace entre el cambio climático y gestión del riesgo y marco de actuación de la estrategia._x000a_Se revisan material audio-visual y se seleccionan 2 videos que serán parte de la presentación ( video 1 https://vimeo.com/152574181) (video 2 https://www.youtube.com/watch?v=0hP41m353ws) con los cuales se desarrollara la socialización de la estrategia de CC._x000a_"/>
    <n v="0.2"/>
    <n v="1.4280000000000001E-2"/>
    <n v="1.428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m/>
    <m/>
    <m/>
    <m/>
    <m/>
    <m/>
    <m/>
    <m/>
    <m/>
    <m/>
    <m/>
    <m/>
    <m/>
    <m/>
    <m/>
    <m/>
    <m/>
    <m/>
    <m/>
    <m/>
    <n v="3"/>
    <s v="2. Ejecución de la socialización de la estrategia de cambio climático. 70%"/>
    <n v="0.7"/>
    <d v="2018-08-01T00:00:00"/>
    <d v="2018-12-31T00:00:00"/>
    <m/>
    <s v="Ing. Maria Angelica Arena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n v="7"/>
    <s v="Implementación proyecto de prevención y autoprotección  comunitaria ante incendios forestales."/>
    <n v="7.1400000000000005E-2"/>
    <n v="100"/>
    <s v="Porcentaje"/>
    <s v="Desarrollar el 100% del proyecto de prevención y autoprotección  comunitaria ante incendios forestales."/>
    <s v="Subdirector de Gestión del Riesgo_x000a_Jorge Alberto Pardo Torres"/>
    <n v="0.2"/>
    <n v="0.5"/>
    <n v="0.7"/>
    <n v="1"/>
    <n v="0.2"/>
    <n v="0.2"/>
    <s v="1. Se realizan ajustes al respectivo cronograma de actividades dentro del marco del proyecto de prevención y autoprotección comunitaria ante incendios forestales, teniendo en cuenta la disminución en la  cobertura de zonas a impactar y los tiempos de ejecución._x000a_2. Se llevan a cabo reuniones de seguimiento en las cuales se imparten las directrices, funciones, metodologías, territorios,  presupuestos y demás orientaciones relacionadas con la implementación del proyecto. _x000a_3.  Se realiza reunión el día 3 de marzo de 2018 con la Coordinadora delegada de la subdirección del Riesgo para definición de actividades y seguimiento a las mismas."/>
    <s v="Actas de reunion y cronograma"/>
    <s v="NA"/>
    <n v="1"/>
    <s v="EXCELENTE"/>
    <s v="EN EJECUCIÓN"/>
    <n v="7.1400000000000005E-2"/>
    <n v="1"/>
    <s v="1. Planificación de la implementación del proyecto (20%)"/>
    <n v="0.2"/>
    <d v="2018-01-15T00:00:00"/>
    <d v="2018-03-30T00:00:00"/>
    <m/>
    <s v="Sociólogo Juan Carlos Prieto_x000a_Ing. Maria Angelica Arenas_x000a_"/>
    <n v="1"/>
    <s v="1. Se realizan ajustes al respectivo cronograma de actividades dentro del marco del proyecto de prevención y autoprotección comunitaria ante incendios forestales, teniendo en cuenta la disminución en la  cobertura de zonas a impactar y los tiempos de ejecución._x000a_2. Se llevan a cabo reuniones de seguimiento en las cuales se imparten las directrices, funciones, metodologías, territorios,  presupuestos y demás orientaciones relacionadas con la implementación del proyecto. _x000a_3.  Se realiza reunión el día 3 de marzo de 2018 con la Coordinadora delegada de la subdirección del Riesgo para definición de actividades y seguimiento a las mismas."/>
    <n v="0.2"/>
    <n v="0"/>
    <n v="1.428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m/>
    <m/>
    <m/>
    <m/>
    <m/>
    <m/>
    <m/>
    <m/>
    <m/>
    <m/>
    <m/>
    <m/>
    <m/>
    <m/>
    <m/>
    <m/>
    <m/>
    <m/>
    <m/>
    <m/>
    <n v="2"/>
    <s v="2. Ejecución de actividades del proyecto (50%)"/>
    <n v="0.5"/>
    <d v="2018-04-01T00:00:00"/>
    <d v="2018-12-31T00:00:00"/>
    <n v="3.5700000000000003E-2"/>
    <s v="Sociólogo Juan Carlos Prieto_x000a_Ing. Maria Angelica Arenas_x000a_"/>
    <n v="0.6"/>
    <s v="De acuerdo con lo establecido en la planificación de las actividades de implementación del proyecto se reporta:_x000a_1. Socialización del proyecto en las estaciones B-9, B-17, B-10 y B-11. (Actas de Reunión)_x000a_2. Capacitación al personal uniformado de la estación de los 2 turnos para lo cual se tiene actas de reunión y registro fotográfico._x000a_3. Presentación del proyecto en los consejos locales de gestión del riesgo y cambio climático de las localidades de santa fe, ciudad bolívar, san Cristóbal y usme._x000a_4. Presentación del proyecto con representantes del JAC (Juntas de Acción Comunal) de las Zonas a intervenir._x000a__x000a_"/>
    <n v="0.3"/>
    <n v="2.1420000000000002E-2"/>
    <n v="2.1420000000000002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m/>
    <m/>
    <m/>
    <m/>
    <m/>
    <m/>
    <m/>
    <m/>
    <m/>
    <m/>
    <m/>
    <m/>
    <m/>
    <m/>
    <m/>
    <m/>
    <m/>
    <m/>
    <m/>
    <m/>
    <n v="3"/>
    <s v="3. Informe consolidado de resultados del proyecto (30%)"/>
    <n v="0.3"/>
    <d v="2018-04-01T00:00:00"/>
    <d v="2018-12-31T00:00:00"/>
    <n v="2.1420000000000002E-2"/>
    <s v="Sociólogo Juan Carlos Prieto_x000a_Ing. Maria Angelica Arenas_x000a_"/>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n v="8"/>
    <s v="Sistematización del procedimiento de capacitación a brigadas contra incendio empresarial"/>
    <n v="7.1400000000000005E-2"/>
    <n v="100"/>
    <s v="Porcentaje"/>
    <s v="Realizar 1 proceso de Levantamiento de requerimientos para  un sistema de Información Misional sub-módulo de Capacitación empresarial"/>
    <s v="Subdirector de Gestión del Riesgo_x000a_Jorge Alberto Pardo Torres"/>
    <n v="0"/>
    <n v="0.33"/>
    <n v="0.66"/>
    <n v="1"/>
    <n v="0"/>
    <n v="0.2"/>
    <s v="1.     Acuerdos con personal instructor de capacitación a brigadas contraincendios con el propósito de contextualizar las actividades de meta plan de acción 2018 y determinar referentes para el apoyo y contribución al mismo, dando como resultado la formalización de Cabo Fredy Noguera y Pablo Avella. Compromisos que hacen parte de factores de calificación._x000a_Evidencias: Actas de reunión: 2 y 15 de febrero de 2018.   _x000a_2.     Elaboración de oficio a la Oficina Asesora de Planeación, contextualizando la meta Plan de Acción, solicitando apertura de mesas de trabajo y definición de personal referente._x000a_Evidencias: Oficio 2018IE3834 del 23 de febrero de 2018."/>
    <s v="Acta de reunion"/>
    <s v="NA"/>
    <n v="0"/>
    <s v="MALO"/>
    <s v="SIN EJECUTAR"/>
    <n v="0"/>
    <n v="1"/>
    <s v="1. Mesas de Trabajo  (33%)"/>
    <n v="0.33"/>
    <d v="2018-01-15T00:00:00"/>
    <d v="2018-04-30T00:00:00"/>
    <n v="2.3562000000000003E-2"/>
    <s v="Cecilia Camacho"/>
    <n v="1"/>
    <s v="1.     Acuerdos con personal instructor de capacitación a brigadas contraincendios con el propósito de contextualizar las actividades de meta plan de acción 2018 y determinar referentes para el apoyo y contribución al mismo, dando como resultado la formalización de Cabo Fredy Noguera y Pablo Avella. Compromisos que hacen parte de factores de calificación._x000a_Evidencias: Actas de reunión: 2 y 15 de febrero de 2018.   _x000a_2.     Elaboración de oficio a la Oficina Asesora de Planeación, contextualizando la meta Plan de Acción, solicitando apertura de mesas de trabajo y definición de personal referente._x000a_Evidencias: Oficio 2018IE3834 del 23 de febrero de 2018."/>
    <n v="0.33"/>
    <n v="2.3562000000000003E-2"/>
    <n v="2.3562000000000003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m/>
    <m/>
    <m/>
    <m/>
    <m/>
    <m/>
    <m/>
    <m/>
    <m/>
    <m/>
    <m/>
    <m/>
    <m/>
    <m/>
    <m/>
    <m/>
    <m/>
    <m/>
    <m/>
    <m/>
    <n v="2"/>
    <s v="2. Priorización de Necesidades (33%)"/>
    <n v="0.33"/>
    <d v="2018-05-01T00:00:00"/>
    <d v="2018-07-31T00:00:00"/>
    <n v="2.3562000000000003E-2"/>
    <s v="Cecilia Camacho"/>
    <n v="1"/>
    <s v="Mediante memorando interno remitido a la oficina asesora de planeación radicado Nº 2018IE6376 del 24 de abril del año en curso, se realizaron la priorización de necesidades con relación a la sistematización del procedimiento de capacitación a brigadas contra incendio, exponiendo en el informe adjunto el contexto normativo, identificación de necesidades y el aumento de solicitudes de capacitación producto de la obligatoriedad expresada en la ley, así mismo se realizaron reuniones los días 5 de abril y 6 de junio en la cual se concreta el diagrama de flujo operacional de las actividades del procedimiento y su sistematización implícita."/>
    <n v="0.33"/>
    <n v="2.3562000000000003E-2"/>
    <n v="2.3562000000000003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ón del Riesgo"/>
    <x v="4"/>
    <m/>
    <m/>
    <m/>
    <m/>
    <m/>
    <m/>
    <m/>
    <m/>
    <m/>
    <m/>
    <m/>
    <m/>
    <m/>
    <m/>
    <m/>
    <m/>
    <m/>
    <m/>
    <m/>
    <m/>
    <n v="3"/>
    <s v="3. Levantamiento de requerimientos con el apoyo del área de Tecnología. (34%)"/>
    <n v="0.34"/>
    <d v="2018-08-01T00:00:00"/>
    <d v="2018-12-31T00:00:00"/>
    <m/>
    <s v="Cecilia Camacho"/>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n v="9"/>
    <s v="Actividad de prevención en el marco de los programas del club bomberitos."/>
    <n v="7.1400000000000005E-2"/>
    <n v="100"/>
    <s v="Porcentaje"/>
    <s v="Desarrollo de 1 actividades de prevención en el marco de los programas del club bomberitos"/>
    <s v="Subdirector de Gestión del Riesgo_x000a_Jorge Alberto Pardo Torres"/>
    <n v="0.5"/>
    <n v="1"/>
    <m/>
    <m/>
    <n v="0.5"/>
    <n v="1"/>
    <s v="Se cumplió con las actividades programadas para el 1er trimestre."/>
    <s v="actas de reunion Y correo electronico"/>
    <s v="NA"/>
    <n v="2"/>
    <s v="EXCELENTE"/>
    <s v="EN EJECUCIÓN"/>
    <n v="0.14280000000000001"/>
    <n v="1"/>
    <s v="1. Planificación de la actividad de prevención (día del niño)25%"/>
    <n v="0.25"/>
    <d v="2018-01-15T00:00:00"/>
    <d v="2018-02-28T00:00:00"/>
    <m/>
    <s v="Carolina Suarez"/>
    <n v="1"/>
    <s v="Se llevo a cabo reunión con las personas encargadas del contrato 396 de 2017 para la planificación de las actividades a realizar en la celebración del día del niño, el día 12 de Abril de 2018 en el coliseo del PRD el salitre. "/>
    <n v="0.25"/>
    <n v="0"/>
    <n v="1.785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m/>
    <m/>
    <m/>
    <m/>
    <m/>
    <m/>
    <m/>
    <m/>
    <m/>
    <m/>
    <m/>
    <m/>
    <m/>
    <m/>
    <m/>
    <m/>
    <m/>
    <m/>
    <m/>
    <m/>
    <n v="2"/>
    <s v="2. Convocatoria para la actividad de Prevención. 25%"/>
    <n v="0.25"/>
    <d v="2018-03-01T00:00:00"/>
    <d v="2018-03-31T00:00:00"/>
    <m/>
    <s v="Carolina Suarez"/>
    <n v="1"/>
    <s v="Se realiza telefónicamente llamada a la directora del Centro Crecer Tejares, se les  hace la invitación para la participación de 100 niños._x000a__x000a_Se realiza la invitación formal mediante correo electrónico en la que confirma la asistencia del centro crecer a la misma. _x000a_"/>
    <n v="0.25"/>
    <n v="0"/>
    <n v="1.785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m/>
    <m/>
    <m/>
    <m/>
    <m/>
    <m/>
    <m/>
    <m/>
    <m/>
    <m/>
    <m/>
    <m/>
    <m/>
    <m/>
    <m/>
    <m/>
    <m/>
    <m/>
    <m/>
    <m/>
    <n v="3"/>
    <s v="3. Ejecución de la actividad de prevención (Día del Niño). 50%"/>
    <n v="0.5"/>
    <d v="2018-04-01T00:00:00"/>
    <s v="31/06/2018"/>
    <n v="3.5700000000000003E-2"/>
    <s v="Carolina Suarez"/>
    <n v="1"/>
    <s v="Se realizaron actividades que brindaron a la  población en condición de discapacidad elementos teórico-prácticos para reducir la vulnerabilidad en situaciones de emergencia, teniendo en cuenta las características físicas y psicológicas, formas de aprendizaje. Se conto con un público de 100 niños y niñas a los que se les realizaron actividades de esparcimiento enfocadas a la reducción del riesgo mediante la intervención dirigida a disminuir las condiciones de peligro existentes en la comunidad a través de la fomentación de espacios de interacción con las poblaciones más vulnerables, en este caso la población infantil en condición de discapacidad._x000a_Esta actividad se llevo a cabo el día 12 de Abril en el PRD el salitre en un horario de 9:00 a 1:00pm con los niños del centro crecer de Usme. (Se anexa evidencia de las actividades realizadas anexo 1). La UAECOB con este tipo de actividades busco garantizar y asegurar el ejercicio efectivo de los derechos de las personas con discapacidad, mediante la adopción de medidas de inclusión, acción afirmativa y de ajustes razonables para la interiorización efectiva de los diferentes contenidos como son la reducción del riesgo y temas de prevención. _x000a_"/>
    <n v="0.5"/>
    <n v="3.5700000000000003E-2"/>
    <n v="3.5700000000000003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n v="10"/>
    <s v="Revisión y ajuste de la Estrategia de  Sensibilización Y Educación En Prevención De Incendios Y Emergencias Conexas- Club Bomberitos"/>
    <n v="7.1400000000000005E-2"/>
    <n v="100"/>
    <s v="Porcentaje"/>
    <s v="Realizar el 100% de la revisión y ajuste de la estrategia de Sensibilización Y Educación En Prevención De Incendios Y Emergencias Conexas- Club Bomberitos"/>
    <s v="Subdirector de Gestión del Riesgo_x000a_Jorge Alberto Pardo Torres"/>
    <n v="0.1"/>
    <n v="0.4"/>
    <n v="0.7"/>
    <n v="1"/>
    <n v="0.1"/>
    <n v="0.1"/>
    <s v="Se realiza un diagnostico con los referentes de cada una de las estaciones del Club bomberitos (programas y curso) Se observan cuales han sido las debilidades, dificultades, amenazas, sus fortalezas y se realizan mesas de trabajo para reestructuración de los mismo"/>
    <s v="documento diagnostico"/>
    <s v="NA"/>
    <n v="1"/>
    <s v="EXCELENTE"/>
    <s v="EN EJECUCIÓN"/>
    <n v="7.1400000000000005E-2"/>
    <n v="1"/>
    <s v="1. Diagnostico de los documentos de la estrategia 10%"/>
    <n v="0.1"/>
    <d v="2018-01-15T00:00:00"/>
    <d v="2018-03-31T00:00:00"/>
    <m/>
    <s v="Carolina Suarez_x000a_Juliana Patiño_x000a_Cristian Castañeda"/>
    <n v="1"/>
    <s v="Se realiza un diagnostico con los referentes de cada una de las estaciones del Club bomberitos (programas y curso) Se observan cuales han sido las debilidades, dificultades, amenazas, sus fortalezas y se realizan mesas de trabajo para reestructuración de los mismo"/>
    <n v="0.1"/>
    <n v="0"/>
    <n v="7.1400000000000005E-3"/>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m/>
    <m/>
    <m/>
    <m/>
    <m/>
    <m/>
    <m/>
    <m/>
    <m/>
    <m/>
    <m/>
    <m/>
    <m/>
    <m/>
    <m/>
    <m/>
    <m/>
    <m/>
    <m/>
    <m/>
    <n v="2"/>
    <s v="2. Plan de trabajo (Cronograma) de la implementación del ajuste de la estrategia.20% "/>
    <n v="0.2"/>
    <d v="2018-04-01T00:00:00"/>
    <d v="2018-05-30T00:00:00"/>
    <n v="1.4280000000000001E-2"/>
    <s v="Carolina Suarez_x000a_Juliana Patiño_x000a_Cristian Castañeda"/>
    <n v="1"/>
    <s v="Se realizó el plan de trabajo (cronograma) en la fecha 2 Febrero."/>
    <n v="0.2"/>
    <n v="1.4280000000000001E-2"/>
    <n v="1.428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m/>
    <m/>
    <m/>
    <m/>
    <m/>
    <m/>
    <m/>
    <m/>
    <m/>
    <m/>
    <m/>
    <m/>
    <m/>
    <m/>
    <m/>
    <m/>
    <m/>
    <m/>
    <m/>
    <m/>
    <n v="3"/>
    <s v="3. Desarrollo de productos del plan de trabajo de la estrategia de Sensibilización Y Educación En Prevención De Incendios Y Emergencias Conexas- Club Bomberitos. 70%"/>
    <n v="0.7"/>
    <d v="2018-06-01T00:00:00"/>
    <d v="2018-12-31T00:00:00"/>
    <n v="4.9980000000000004E-2"/>
    <s v="Carolina Suarez_x000a_Juliana Patiño_x000a_Cristian Castañeda"/>
    <n v="7.0000000000000007E-2"/>
    <s v="Se procede a la revisión del procedimiento los días 9, 10 y 11 de Abril, realizando los cambios pertinentes en cuanto a las actividades de los programas y el curso.  Anexo Flujo grama con sus respectivas modificaciones para la revisión y aprobación por parte del supervisor."/>
    <n v="4.9000000000000002E-2"/>
    <n v="3.4986000000000006E-3"/>
    <n v="3.4986000000000006E-3"/>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1"/>
    <s v="Actualización del material de referencia para  los curso de investigación  de Incendio Básico e Intermedio"/>
    <n v="7.1400000000000005E-2"/>
    <n v="100"/>
    <s v="Porcentaje"/>
    <s v="Realizar la actualización del material de  referencia para los cursos de investigación básico e intermedio"/>
    <s v="Subdirector de Gestión del Riesgo_x000a_Jorge Alberto Pardo Torres"/>
    <n v="0.25"/>
    <n v="0.5"/>
    <n v="0.75"/>
    <n v="1"/>
    <n v="0.25"/>
    <n v="0.25"/>
    <s v="Se realiza primera revision del proceso de formalizacion y estrandarizacion de materiales de referencia para los cursos basico e intermedio, se tiene acta de reunion del dia 2 de fervrero de 2018, en la cual participa el equipo de investigacion de incedios  y se determina responsables para la revision de los modulos del curso basico._x000a_Acta de reunion del 24 de febrero de 2018 donde se determinaron responsables de la revision de los modulo del curos intermedio y correo electronico del 30 de marzo en el cual se envian archivos de los modulos. "/>
    <s v="Acta de reunion"/>
    <m/>
    <n v="1"/>
    <s v="EXCELENTE"/>
    <s v="EN EJECUCIÓN"/>
    <n v="7.1400000000000005E-2"/>
    <n v="1"/>
    <s v="1. Revisión del proceso de formalización y estandarización (Material de referencia) para los cursos de investigación básico e intermedio  20%"/>
    <n v="0.2"/>
    <d v="2018-02-01T00:00:00"/>
    <d v="2018-04-30T00:00:00"/>
    <n v="1.4280000000000001E-2"/>
    <s v="Sto. Yimer Arias"/>
    <n v="1"/>
    <s v="Se realiza primera revision del proceso de formalizacion y estrandarizacion de materiales de referencia para los cursos basico e intermedio, se tiene acta de reunion del dia 2 de fervrero de 2018, en la cual participa el equipo de investigacion de incedios  y se determina responsables para la revision de los modulos del curso basico._x000a_Acta de reunion del 24 de febrero de 2018 donde se determinaron responsables de la revision de los modulo del curos intermedio y correo electronico del 30 de marzo en el cual se envian archivos de los modulos. "/>
    <n v="0.2"/>
    <n v="1.4280000000000001E-2"/>
    <n v="1.428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2"/>
    <s v="2. Actualización del material de referencia  50%."/>
    <n v="0.5"/>
    <d v="2018-05-01T00:00:00"/>
    <d v="2018-09-30T00:00:00"/>
    <n v="3.5700000000000003E-2"/>
    <s v="Sto. Yimer Arias"/>
    <n v="0.6"/>
    <s v="Se realiza reunión del 2 de mayo con la revisión de los contenidos para el curso básico e intermedio, reunión del 16 de mayo y se presenta avances sobre la actualización del material donde se anexa el análisis realizado con la norma NFPA921. Reunión del 24 de mayo donde se describen los módulos trabajados, el nombre del modulo, el contenido de acuerdo a la norma. Reunión del 5 de junio en la cual se cambia metodología y se genera interacción con la norma y se genera planilla de los temas de acuerdo a la nueva metodología."/>
    <n v="0.3"/>
    <n v="2.1420000000000002E-2"/>
    <n v="2.1420000000000002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3"/>
    <s v="3. Aprobación del material de referencia 10%"/>
    <n v="0.1"/>
    <d v="2018-10-01T00:00:00"/>
    <d v="2018-10-31T00:00:00"/>
    <m/>
    <s v="Sto. Yimer Arias"/>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4"/>
    <s v="4. Presentación del  material de referencia actualizado  por parte de la SGR al proceso de Gestión del talento Humano área de capacitación y entrenamiento. 20%"/>
    <n v="0.2"/>
    <d v="2018-11-01T00:00:00"/>
    <d v="2018-12-31T00:00:00"/>
    <m/>
    <s v="Sto. Yimer Arias"/>
    <m/>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2"/>
    <s v=" Capacitación Básica de investigación de incendios "/>
    <n v="7.1400000000000005E-2"/>
    <n v="100"/>
    <s v="Porcentaje"/>
    <s v="Realizar un (1) cursos de  capacitación  Básica de Investigación de incendios dirigido a el personal operativo de la UAECOB."/>
    <s v="Subdirector de Gestión del Riesgo_x000a_Jorge Alberto Pardo Torres"/>
    <n v="0.25"/>
    <n v="0.5"/>
    <n v="0.75"/>
    <n v="1"/>
    <n v="0.25"/>
    <n v="0.25"/>
    <s v="Se realiza reunion del 1 de febrero en la cual se asigana funciones para el diseño del curos basico, reunion del 23 de febrero don de se hace seguimiento a las funciones dadas y se concluye con la presentacion del documento de diseño del curso con los modulos establecidos y los instructores para cada modulo."/>
    <s v="Acta de reunion"/>
    <s v="NA"/>
    <n v="1"/>
    <s v="EXCELENTE"/>
    <s v="EN EJECUCIÓN"/>
    <n v="7.1400000000000005E-2"/>
    <n v="1"/>
    <s v="1, Diseño de la  capacitación  Básico 25%"/>
    <n v="0.25"/>
    <d v="2018-01-15T00:00:00"/>
    <d v="2018-02-28T00:00:00"/>
    <m/>
    <s v="Sto. William Rene Diaz"/>
    <n v="1"/>
    <s v="Se realiza reunion del 1 de febrero en la cual se asigana funciones para el diseño del curos basico, reunion del 23 de febrero don de se hace seguimiento a las funciones dadas y se concluye con la presentacion del documento de diseño del curso con los modulos establecidos y los instructores para cada modulo."/>
    <n v="0.25"/>
    <n v="0"/>
    <n v="1.785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2"/>
    <s v="2. Plan de trabajo y cronograma de la capacitación. 25%"/>
    <n v="0.25"/>
    <d v="2018-03-01T00:00:00"/>
    <d v="2018-05-31T00:00:00"/>
    <n v="1.7850000000000001E-2"/>
    <s v="Sto. William Rene Diaz"/>
    <n v="1"/>
    <s v="Reunión del 3 de abril de 2018 en el cual se presenta el plan de trabajo para cada día del curso, Reunión del 25 de mayo  en la cual se determina la metodología del curso de manera semi virtual donde se entregaran PDF a los participantes para su estudio, reunión del 27 de mayo de 2018 donde se dan fechas (cronograma) al plan de trabajo elaborado."/>
    <n v="0.25"/>
    <n v="1.7850000000000001E-2"/>
    <n v="1.785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3"/>
    <s v="3. Desarrollo de la capacitación básica . 50%"/>
    <n v="0.5"/>
    <d v="2018-06-01T00:00:00"/>
    <d v="2018-12-31T00:00:00"/>
    <n v="3.5700000000000003E-2"/>
    <s v="Sto. William Rene Diaz"/>
    <n v="0.1"/>
    <s v="Se envía memorando radicado 2018IE9607 del 29 de junio en el cual se solicita al área de capacitación y entrenamiento (academia) autorización para iniciar con el envió del material de capacitación virtual el cual hace parte de la ejecución del curso."/>
    <n v="0.05"/>
    <n v="3.5700000000000003E-3"/>
    <n v="3.5700000000000003E-3"/>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3"/>
    <s v="Sensibilización del equipo de investigación de incendios  en las 17 estaciones de la UAECOB."/>
    <n v="7.1400000000000005E-2"/>
    <n v="100"/>
    <s v="Porcentaje"/>
    <s v="100% de las estaciones de bomberos de la UAECOB sensibilizadas por el equipo de investigación de Incendios."/>
    <s v="Subdirector de Gestión del Riesgo_x000a_Jorge Alberto Pardo Torres"/>
    <n v="0.25"/>
    <n v="0.5"/>
    <n v="0.75"/>
    <n v="1"/>
    <n v="0.25"/>
    <n v="0.25"/>
    <s v="Se realiza reunion del 21 de febrero de 2018 en la cual se delegan funciones par el diseño del material para sensibilizar a las estaciones, reunion del 28 de febrero en la cual se entregan avances del material con la prepaacion de una tarjetas tipo llavero , diapositivas y unos caso para desarrollar de manera practica la sensibilizacion."/>
    <s v="Acta de reunion"/>
    <s v="NA"/>
    <n v="1"/>
    <s v="EXCELENTE"/>
    <s v="EN EJECUCIÓN"/>
    <n v="7.1400000000000005E-2"/>
    <n v="1"/>
    <s v="1. Diseño de material pedagógico para sensibilizar. (35%)"/>
    <n v="0.35"/>
    <d v="2018-01-15T00:00:00"/>
    <d v="2018-05-31T00:00:00"/>
    <n v="2.4990000000000002E-2"/>
    <s v="Cabo Hernando Martinez"/>
    <n v="1"/>
    <s v="Se realiza reunion del 21 de febrero de 2018 en la cual se delegan funciones par el diseño del material para sensibilizar a las estaciones, reunion del 28 de febrero en la cual se entregan avances del material con la prepaacion de una tarjetas tipo llavero , diapositivas y unos caso para desarrollar de manera practica la sensibilizacion."/>
    <n v="0.35"/>
    <n v="2.4990000000000002E-2"/>
    <n v="2.4990000000000002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2"/>
    <s v="2.  Programación de sensibilización. (15%)"/>
    <n v="0.15"/>
    <d v="2018-06-01T00:00:00"/>
    <d v="2018-06-30T00:00:00"/>
    <n v="1.0710000000000001E-2"/>
    <s v="Cabo Hernando Martinez"/>
    <n v="1"/>
    <s v="Mediante Memorando interno remitido al Subdirección Operativa radicado 2018IE5351 del 2 de abril se realiza la programación y autorización de las sensibilizaciones en las 17 estaciones."/>
    <n v="0.15"/>
    <n v="1.0710000000000001E-2"/>
    <n v="1.071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3"/>
    <s v="3. Ejecución de 17 jornadas de sensibilización. (50%)"/>
    <n v="0.5"/>
    <d v="2018-07-01T00:00:00"/>
    <d v="2018-12-31T00:00:00"/>
    <m/>
    <s v="Cabo Hernando Martinez"/>
    <n v="1"/>
    <s v="Se presenta informe de la sensibilización en las 17 estaciones radicado  2018IE9532 del 29 de junio del procedimiento de expedición de constancias con las evidencias de cada una de las estaciones y registro fotográfico en CD-ROM"/>
    <n v="0.5"/>
    <n v="0"/>
    <n v="3.5700000000000003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4"/>
    <s v="Gestionar la realización de un curso para la investigación de incendios forestales para la entidad con entidades externas"/>
    <n v="7.1800000000000003E-2"/>
    <n v="100"/>
    <s v="Porcentaje"/>
    <s v="un (1) Curso Gestionado ante la entidad correspondiente"/>
    <s v="Subdirector de Gestión del Riesgo_x000a_Jorge Alberto Pardo Torres"/>
    <n v="0.25"/>
    <n v="0.5"/>
    <n v="0.75"/>
    <n v="1"/>
    <n v="0.25"/>
    <n v="0.25"/>
    <s v="Se realizo reunion del 16 de marzo con el personal delegado (Ing Andres Fierro y Ing Paola castañeda) y el personal del equipo de investigacion de incedios con el fin de realizar el diagnostico de la necesidad para el curos, en la cual se enfoco en los beneficios de realziar el mismo para qel equipo y la entidad._x000a_Se realizo reunion el 27 de Febrero en la cual se analiza el marco juridico y se analiza desde el punto de vista normativo las competencias de la entidad en lo refernete al tema y se concluye como compromiso del mismo la elaboracion de un documento diagnostico donde se plasme lo conversado en la reunion."/>
    <s v="Acta de reunion"/>
    <s v="NA"/>
    <n v="1"/>
    <s v="EXCELENTE"/>
    <s v="EN EJECUCIÓN"/>
    <n v="7.1800000000000003E-2"/>
    <n v="1"/>
    <s v="1. Realizar un diagnostico de la necesidad del curso de investigación de Incendios Forestales 50%."/>
    <n v="0.5"/>
    <d v="2018-01-15T00:00:00"/>
    <d v="2018-06-30T00:00:00"/>
    <n v="3.5900000000000001E-2"/>
    <s v="Sto. Omar Bedoya"/>
    <n v="1"/>
    <s v="Se realizo reunion del 16 de marzo con el personal delegado (Ing Andres Fierro y Ing Paola castañeda) y el personal del equipo de investigacion de incedios con el fin de realizar el diagnostico de la necesidad para el curos, en la cual se enfoco en los beneficios de realziar el mismo para qel equipo y la entidad._x000a_Se realizo reunion el 27 de Febrero en la cual se analiza el marco juridico y se analiza desde el punto de vista normativo las competencias de la entidad en lo refernete al tema y se concluye como compromiso del mismo la elaboracion de un documento diagnostico donde se plasme lo conversado en la reunion._x000a__x000a_2º trimestre_x000a_Se envía mediante correo electrónico del 27 de junio el diagnostico de  la necesidad del curso de investigación de Incendios Forestales terminado_x000a__x000a_"/>
    <n v="0.5"/>
    <n v="3.5900000000000001E-2"/>
    <n v="3.590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m/>
    <m/>
    <m/>
    <m/>
    <m/>
    <m/>
    <m/>
    <m/>
    <m/>
    <m/>
    <m/>
    <m/>
    <m/>
    <m/>
    <m/>
    <m/>
    <m/>
    <m/>
    <m/>
    <m/>
    <n v="2"/>
    <s v="2. Realizar la Gestión de solicitud con la entidad externa correspondiente. 50% "/>
    <n v="0.5"/>
    <d v="2018-07-01T00:00:00"/>
    <d v="2018-12-31T00:00:00"/>
    <m/>
    <s v="Sto. Omar Bedoy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s v="Ejercicio de aseguramiento de agua en edificios de gran altura."/>
    <n v="8.3333333333333329E-2"/>
    <n v="100"/>
    <s v="Porciento"/>
    <s v="Realizar un (1) ejercicio   de aseguramiento de agua en edificios de gran altura, con la participación minima de 6 funcionarios de la Subdirección Operativa (mín.6 por compañía)."/>
    <s v="CTE. CIA. 5"/>
    <n v="0.25"/>
    <n v="0.5"/>
    <n v="0.75"/>
    <n v="1"/>
    <n v="0.25"/>
    <n v="0.25"/>
    <s v="Se realizaron dos reuniones de trabajo para plantear el cronograma de trabajo del ejercicio de aguas en edificios de gran altura y en la cual se estipula  la planeación y cronograma del ejercicio, queda pendiente establecer el sitio o edificio donde se va a realizar el edificio debido a que depende de un tercero que seria la administración del edificio. Actividades lideradas por el Cte. Tito Forero Cte.de la CIA 5."/>
    <s v="Actas de reunion del 23 de enero y 13 de marzo  de 2018"/>
    <s v="NA"/>
    <n v="1"/>
    <s v="EXCELENTE"/>
    <s v="EN EJECUCIÓN"/>
    <n v="8.3333333333333329E-2"/>
    <n v="1"/>
    <s v="Planeación."/>
    <n v="0.25"/>
    <d v="2018-02-01T00:00:00"/>
    <d v="2018-03-31T00:00:00"/>
    <m/>
    <s v="CTE. CIA. 5"/>
    <n v="1"/>
    <s v="Se realizaron dos reuniones de trabajo para plantear el cronograma de trabajo del ejercicio de aguas en edificios de gran altura y en la cual se estipula  la planeación y cronograma del ejercicio, queda pendiente establecer el sitio o edificio donde se va a realizar el edificio debido a que depende de un tercero que seria la administración del edificio. Actividades lideradas por el Cte. Tito Forero Cte.de la CIA 5."/>
    <n v="0.25"/>
    <n v="0"/>
    <n v="2.083333333333333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2"/>
    <s v="Ejecución."/>
    <n v="0.65"/>
    <d v="2018-04-01T00:00:00"/>
    <d v="2018-09-30T00:00:00"/>
    <n v="5.4166666666666669E-2"/>
    <s v="CTE. CIA. 5"/>
    <n v="1"/>
    <s v="Se evidencia acta del 14 de febrero de 2018 en el cual se definen responsables y funciones;  acta del 20 marzo de 2018 en el cual se describen las necesidades y objetivos para el desarrollo  de la simulación y el simulacro;  acta del 17 de abril de 2018 en el cual se describe la gestión de escenarios para el simulacro y por último correo enviado  el 23 de abril de 2018 a Comandantes y Subcomandantes para definir los funcionario por Compañia que van a participar en el simulacro, actividad que está por definir actualmente."/>
    <n v="0.65"/>
    <n v="5.4166666666666669E-2"/>
    <n v="5.4166666666666669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3"/>
    <s v="Presentar informe finall ante la Subdirección Operativa.                                                                                                                                                                                                                                                                                                                                                                                                                                                                                                                                                                                                                                                                                                                                                                                                                                                                                          "/>
    <n v="0.1"/>
    <d v="2018-10-01T00:00:00"/>
    <d v="2018-10-31T00:00:00"/>
    <m/>
    <s v="CTE. CIA. 5"/>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2"/>
    <s v="Simulacro de rescate vertical"/>
    <n v="8.3333333333333329E-2"/>
    <n v="100"/>
    <s v="Porciento"/>
    <s v="Realizar un (1) simulacro de rescate vertical  con la participación de 15 funcionarios de la Subdirección Operativa, (3 por CIA)."/>
    <s v="Lider del grupo de rescate técnico"/>
    <n v="0.25"/>
    <n v="0.5"/>
    <n v="0.75"/>
    <n v="1"/>
    <n v="0.25"/>
    <n v="0"/>
    <s v="No hay evidencias de avance durante el primer trimestre de 2018"/>
    <s v="NA"/>
    <s v="Realizar la actividad de planeación del simulacro antes de finalizar el segundo trimestre de 2018."/>
    <n v="0"/>
    <s v="MALO"/>
    <s v="SIN EJECUTAR"/>
    <n v="0"/>
    <n v="1"/>
    <s v="Planeación."/>
    <n v="0.25"/>
    <d v="2018-02-01T00:00:00"/>
    <d v="2018-03-31T00:00:00"/>
    <m/>
    <s v="Lider del grupo de rescate técnico"/>
    <n v="1"/>
    <s v="Realizar la actividad de planeación del simulacro antes de finalizar el segundo trimestre de 2018."/>
    <n v="0.25"/>
    <n v="0"/>
    <n v="2.083333333333333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2"/>
    <s v="Ejecución del simulacro de rescate vertical."/>
    <n v="0.65"/>
    <d v="2018-04-01T00:00:00"/>
    <d v="2018-09-30T00:00:00"/>
    <n v="5.4166666666666669E-2"/>
    <s v="Lider del grupo de rescate técnico"/>
    <n v="0"/>
    <s v="La ejecución del simulacro se encuentra por definir ya que es necesario que se autorice el personal para ejecutar la actividad antes de finalizar el tercer trimestre de 2018."/>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3"/>
    <s v=" Presentar informe final ante la Subdirección Operativa.                                                                                                                                                                                                                                                                                                                                                                                                                                                                                                                                                                                                                                                                                                                                                                                                                                                                                          "/>
    <n v="0.1"/>
    <d v="2018-10-01T00:00:00"/>
    <d v="2018-10-31T00:00:00"/>
    <m/>
    <s v="Lider del grupo de rescate técnico"/>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3"/>
    <s v="Simulacro de rescate por extensión"/>
    <n v="8.3333333333333329E-2"/>
    <n v="100"/>
    <s v="Porciento"/>
    <s v="Realizar un (1)  simulacro de rescate por extensión con la participación minima de 17  funcionarios de la Subdirección Operativa, (1 por estación)."/>
    <s v="CTE.CIA 1 y _x000a_Lider del grupo de rescate y salvamento acuatico"/>
    <n v="0.25"/>
    <n v="0.5"/>
    <n v="0.75"/>
    <n v="1"/>
    <n v="0.25"/>
    <n v="0"/>
    <s v="No hay evidencias de avance durante el primer trimestre de 2018"/>
    <s v="NA"/>
    <s v="Realizar la actividad de planeación del simulacro antes de finalizar el segundo trimestre de 2018."/>
    <n v="0"/>
    <s v="MALO"/>
    <s v="SIN EJECUTAR"/>
    <n v="0"/>
    <n v="1"/>
    <s v="Planeación."/>
    <n v="0.25"/>
    <d v="2018-02-01T00:00:00"/>
    <d v="2018-03-31T00:00:00"/>
    <m/>
    <s v="CTE.CIA 1 y _x000a_Lider del grupo de rescate y salvamento acuatico"/>
    <n v="1"/>
    <s v="Realizar la actividad de planeación del simulacro antes de finalizar el segundo trimestre de 2018."/>
    <n v="0.25"/>
    <n v="0"/>
    <n v="2.083333333333333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2"/>
    <s v="Ejecución."/>
    <n v="0.65"/>
    <d v="2018-04-01T00:00:00"/>
    <d v="2018-09-30T00:00:00"/>
    <n v="5.4166666666666669E-2"/>
    <s v="CTE.CIA 1 y _x000a_Lider del grupo de rescate y salvamento acuatico"/>
    <n v="0"/>
    <s v="La ejecución del simulacro se tiene planeada para realizar en  agosto de 2018."/>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3"/>
    <s v=" Presentar informe finall ante la Subdirección Operativa.                                                                                                                                                                                                                                                                                                                                                                                                                                                                                                                                                                                                                                                                                                                                                                                                                                                                                          "/>
    <n v="0.1"/>
    <d v="2018-10-01T00:00:00"/>
    <d v="2018-10-31T00:00:00"/>
    <m/>
    <s v="CTE.CIA 1 y _x000a_Lider del grupo de rescate y salvamento acuatico"/>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4"/>
    <s v="Simulacro de rescate vehicular "/>
    <n v="8.3333333333333329E-2"/>
    <n v="100"/>
    <s v="Porciento"/>
    <s v="Realizar un (1) simulacro de rescate vehicular (electrico o hibrido o combustible) con la participación de 30 funcionarios de la Subdirección Operativa, (6 por CIA)."/>
    <s v="SUBCTE. CIA 1 y _x000a_Lider del Grupo de rescate técnico"/>
    <n v="0.25"/>
    <n v="0.5"/>
    <n v="0.75"/>
    <n v="1"/>
    <n v="0.25"/>
    <n v="0.25"/>
    <s v="Se realizo la planeación del simulacro de rescate vehicular a cargo del lider de rescate técnico y el grupo de trabajo, se evidencia acta del 28 de marzo de 2018."/>
    <s v="Acta de reunion del 28 de marzo de 2018"/>
    <s v="NA"/>
    <n v="1"/>
    <s v="EXCELENTE"/>
    <s v="EN EJECUCIÓN"/>
    <n v="8.3333333333333329E-2"/>
    <n v="1"/>
    <s v="Planeación."/>
    <n v="0.25"/>
    <d v="2018-02-01T00:00:00"/>
    <d v="2018-03-31T00:00:00"/>
    <m/>
    <s v="SUBCTE. CIA 1 y _x000a_Lider del Grupo de rescate técnico"/>
    <n v="1"/>
    <s v="Se realizo la planeación del simulacro de rescate vehicular a cargo del lider de rescate técnico y el grupo de trabajo, se evidencia acta del 28 de marzo de 2018."/>
    <n v="0.25"/>
    <n v="0"/>
    <n v="2.083333333333333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2"/>
    <s v="Ejecución."/>
    <n v="0.65"/>
    <d v="2018-04-01T00:00:00"/>
    <d v="2018-09-30T00:00:00"/>
    <n v="5.4166666666666669E-2"/>
    <s v="SUBCTE. CIA 1 y _x000a_Lider del Grupo de rescate técnico"/>
    <n v="0"/>
    <s v="La ejecución del simulacro se encuentra por definir ya que es necesario que se autorice el personal para ejecutar la actividad antes de finalizar el tercer trimestre de 2018."/>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3"/>
    <s v=" Presentar informe finall ante la Subdirección Operativa.                                                                                                                                                                                                                                                                                                                                                                                                                                                                                                                                                                                                                                                                                                                                                                                                                                                                                          "/>
    <n v="0.1"/>
    <d v="2018-10-01T00:00:00"/>
    <d v="2018-10-31T00:00:00"/>
    <m/>
    <s v="SUBCTE. CIA 1 y _x000a_Lider del Grupo de rescate técnico"/>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5"/>
    <s v="Simulacro de búsqueda y rescate con caninos en media montaña"/>
    <n v="8.3333333333333329E-2"/>
    <n v="100"/>
    <s v="Pociento"/>
    <s v="Ejecutar un (1) simulacro de rescate con caninos en media montaña con la participación de 17 funcionarios de la Subdirección Operativa, (1 por estación)."/>
    <s v="Lider del grupo BRAE"/>
    <n v="0.25"/>
    <n v="0.5"/>
    <n v="0.75"/>
    <n v="1"/>
    <n v="0.25"/>
    <n v="0.25"/>
    <s v="Se evidencia acta de reunión del equipo BRAE del 20 de febrero de  de 2018, en la cual se trata el tema de planeación del Simulacro de búsqueda y rescate con caninos en media montaña y se establecen roles del equipo."/>
    <s v="Acta de reunión del 20 de febrero de 2018"/>
    <s v="NA"/>
    <n v="1"/>
    <s v="EXCELENTE"/>
    <s v="EN EJECUCIÓN"/>
    <n v="8.3333333333333329E-2"/>
    <n v="1"/>
    <s v="Planeación."/>
    <n v="0.25"/>
    <d v="2018-02-01T00:00:00"/>
    <d v="2018-03-31T00:00:00"/>
    <m/>
    <s v="Lider del grupo BRAE"/>
    <n v="1"/>
    <s v="Se evidencia acta de reunión del equipo BRAE del 20 de febrero de  de 2018, en la cual se trata el tema de planeación del Simulacro de búsqueda y rescate con caninos en media montaña y se establecen roles del equipo."/>
    <n v="0.25"/>
    <n v="0"/>
    <n v="2.083333333333333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2"/>
    <s v="Ejecución simulacro de búsqueda y rescate con caninos en media montaña"/>
    <n v="0.65"/>
    <d v="2018-04-01T00:00:00"/>
    <d v="2018-09-30T00:00:00"/>
    <n v="5.4166666666666669E-2"/>
    <s v="Lider del grupo BRAE"/>
    <n v="0.15"/>
    <s v="Se realizó documento con pautas para realizar el simulacro de rescate en media montaña en el cual se evidencia: justificación, objetivos, estrategia, alcance, capacidad operativa, participantes, convocatoria, preparación del ejercicio, ventajas-desventajas, plan de contingencia, requerimientos, cronograma y guión."/>
    <n v="9.7500000000000003E-2"/>
    <n v="8.1250000000000003E-3"/>
    <n v="8.1250000000000003E-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3"/>
    <s v=" Presentar informe finall ante la Subdirección Operativa.                                                                                                                                                                                                                                                                                                                                                                                                                                                                                                                                                                                                                                                                                                                                                                                                                                                                                          "/>
    <n v="0.1"/>
    <d v="2018-10-01T00:00:00"/>
    <d v="2018-10-31T00:00:00"/>
    <m/>
    <s v="Lider del grupo BRAE"/>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6"/>
    <s v="Realización de Plan Específico de Respuesta (PER) por incendio en entidades públicas distritales o Grandes Superficies o empresas industriales y/o comerciales"/>
    <n v="8.3333333333333329E-2"/>
    <n v="100"/>
    <s v="Porciento"/>
    <s v="Realizar un (1) Plan Especifico de Respuesta con la participación de 34 funcionarios de la Subdirección Operativa, (2 por estación)."/>
    <s v="CTE.CIA 1"/>
    <n v="0.25"/>
    <n v="0.5"/>
    <n v="0.75"/>
    <n v="1"/>
    <n v="0.25"/>
    <n v="0"/>
    <s v="No hay evidencias de avance durante el primer trimestre de 2018"/>
    <s v="NA"/>
    <s v="Realizar la actividad de planeación del ejercicio PER antes de finalizar el segundo trimestre de 2018."/>
    <n v="0"/>
    <s v="MALO"/>
    <s v="SIN EJECUTAR"/>
    <n v="0"/>
    <n v="1"/>
    <s v="Planeación."/>
    <n v="0.25"/>
    <d v="2018-02-01T00:00:00"/>
    <d v="2018-03-31T00:00:00"/>
    <m/>
    <s v="CTE.CIA 1"/>
    <n v="1"/>
    <s v="Realizar la actividad de planeación del simulacro antes de finalizar el segundo trimestre de 2018."/>
    <n v="0.25"/>
    <n v="0"/>
    <n v="2.0833333333333332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2"/>
    <s v="Ejecución."/>
    <n v="0.65"/>
    <d v="2018-04-01T00:00:00"/>
    <d v="2018-09-30T00:00:00"/>
    <n v="5.4166666666666669E-2"/>
    <s v="CTE.CIA 1"/>
    <n v="1"/>
    <s v="Se realizó el PER en la Alcaldía Local de Teusaquillo con la participación de dos funcionarios por estación, actividad que fue realizada del 17 de mayo de 2018. Falta la entrega del informe a la Subdirección Operativa."/>
    <n v="0.65"/>
    <n v="5.4166666666666669E-2"/>
    <n v="5.4166666666666669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3"/>
    <s v=" Presentar informe finall ante la Subdirección Operativa.                                                                                                                                                                                                                                                                                                                                                                                                                                                                                                                                                                                                                                                                                                                                                                                                                                                                                          "/>
    <n v="0.1"/>
    <d v="2018-10-01T00:00:00"/>
    <d v="2018-10-31T00:00:00"/>
    <m/>
    <s v="CTE.CIA 1"/>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7"/>
    <s v="Ejercicio IEC INSARAG "/>
    <n v="8.3333333333333329E-2"/>
    <n v="100"/>
    <s v="Porciento"/>
    <s v="Coordinar y participar en el ejercicio para la clasificación y acreditación de  INSARAG IEC"/>
    <s v="SUBCTE. CIA.3 y_x000a_ Lider del proceso USAR"/>
    <n v="0.25"/>
    <n v="0.5"/>
    <n v="0.75"/>
    <n v="1"/>
    <n v="0.25"/>
    <n v="1"/>
    <s v="Se realizo preejercicio el 05 de febrero de 2018 en el municipio de Tacurrumbi-Montenegro Quindio, al cual asistieron los integrantes del equipo USAR   como parte de las actividades de clasificación._x000a_El  18 de febrero de 2018 se  desarrollaron  los planes de mejoramiento solicitados por el Mentor Internacional al ejercicio realizado el 05 de febrero de 2018  todas las actividades fueron en coordinación con la UNGRD para poder llevar a cabo el proceso general de clasificación de la UAECOB._x000a__x000a_Participación por parte del equipo de USAR en el proceso de clasificacion y acreditación durante los dias 05 al 09 de marzo de 2018. Resultado el Certificado CALL-1 ante la pagina de INSARAG de las Naciones Unidas."/>
    <s v="Comisiones de personal al departamento del Quindío. _x000a_Certificado de Acreditación emitido por INSARAG: USAR COL-1"/>
    <s v="NA"/>
    <n v="4"/>
    <s v="EXCELENTE"/>
    <s v="EN EJECUCIÓN"/>
    <n v="0.33333333333333331"/>
    <n v="1"/>
    <s v="Coordinación del ejercicio para clasificación y acreditación."/>
    <n v="0.3"/>
    <d v="2018-02-01T00:00:00"/>
    <d v="2018-02-28T00:00:00"/>
    <m/>
    <s v="SUBCTE. CIA.3 y_x000a_ Lider del proceso USAR"/>
    <n v="1"/>
    <s v="Se realizo preejercicio el 05 de febrero de 2018 en el municipio de Tacurrumbi-Montenegro Quindio, al cual asistieron los integrantes del ejercicio de clasificación._x000a_El  18 de febrero de 2018 se  desarrollaron  los planes de mejoramiento solicitados por el Mentor Internacional al ejercicio realizado el 05 de febrero de 2018  todas las actividades fueron en coordinación con la UNGRD para poder llevar a cabo el proceso general de clasificación de la UAECOB."/>
    <n v="0.3"/>
    <n v="0"/>
    <n v="2.499999999999999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2"/>
    <s v="Participación en el ejercicio para clasificación y acreditación."/>
    <n v="0.7"/>
    <d v="2018-03-01T00:00:00"/>
    <d v="2018-06-30T00:00:00"/>
    <n v="5.8333333333333327E-2"/>
    <s v="SUBCTE. CIA.3 y_x000a_ Lider del proceso USAR"/>
    <n v="1"/>
    <s v="Participación por parte del equipo de USAR en el proceso de clasificacion y acreditación durante los dias 05 al 09 de marzo de 2018. Resultado el Certificado CALL-1 ante la pagina de INSARAG de las Naciones Unidas."/>
    <n v="0.7"/>
    <n v="5.8333333333333327E-2"/>
    <n v="5.8333333333333327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8"/>
    <s v="Socialización del árbol de servicios de emergencias de la UAECOB."/>
    <n v="8.3333333333333329E-2"/>
    <n v="17"/>
    <s v="estaciones"/>
    <s v="Actualizar y socializar el  árbol de servicios  en las diecisiete  (17) estaciones de la Subdirección Operativa  (al 50% del personal operativo)."/>
    <s v="Lider de la Central de Coordinación y Comuniaciones"/>
    <n v="1"/>
    <n v="7"/>
    <n v="13"/>
    <n v="17"/>
    <n v="1"/>
    <n v="0"/>
    <s v="Se realizo avance  de la actividad relativa al cronograma, el equipo de trabajo de la central de radio se ha reunido dos veces durante el primer trimestre para ver las falencias presentadas en el arbol de servicios durante el 2017 y sobre estas poder tomar acciones para la actualizacion y socialización en 2018, así como establecer el cronograma de trabajo."/>
    <s v="Actas de reunión del 22  de febrero y 25 de marzo de 2018."/>
    <s v="Realizar la actividad de material de socialización para las 17 estaciones antes de finalizar el segundo trimestre de 2018."/>
    <n v="0"/>
    <s v="MALO"/>
    <s v="SIN EJECUTAR"/>
    <n v="0"/>
    <n v="1"/>
    <s v="Cronograma."/>
    <n v="0.15"/>
    <d v="2018-02-01T00:00:00"/>
    <d v="2018-03-15T00:00:00"/>
    <m/>
    <s v="Lider de la Central de Coordinación y Comuniaciones"/>
    <n v="1"/>
    <s v="Se realizo avance  de la actividad relativa al cronograma, el equipo de trabajo de la central de radio se ha reunido dos veces durante el primer trimestre para ver las falencias presentadas en el arbol de servicios durante el 2017 y sobre estas poder tomar acciones para la actualizacion y socialización en 2018, así como establecer el cronograma de trabajo."/>
    <n v="0.15"/>
    <n v="0"/>
    <n v="1.2499999999999999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2"/>
    <s v="Material de socialización  para las 17 estaciones. "/>
    <n v="0.15"/>
    <d v="2018-03-16T00:00:00"/>
    <d v="2018-03-31T00:00:00"/>
    <m/>
    <s v="Lider de la Central de Coordinación y Comuniaciones"/>
    <n v="1"/>
    <s v="En este II trimestre se presentó el material para socializar en las estaciones el árbol de servicios, pero falta socializar debido a que es necesario actualizar el procedimiento para poder seguir con la actividad."/>
    <n v="0.15"/>
    <n v="0"/>
    <n v="1.2499999999999999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3"/>
    <s v="Socialización y  registro de asistencia y registros fotográficos de la socialización en las 17 estaciones."/>
    <n v="0.6"/>
    <d v="2018-04-01T00:00:00"/>
    <d v="2018-11-30T00:00:00"/>
    <n v="4.9999999999999996E-2"/>
    <s v="Lider de la Central de Coordinación y Comuniaciones"/>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4"/>
    <s v="Presentar informe finall ante la Subdirección Operativa.                                                                                                                                                                                                                                                                                                                                                                                                                                                                                                                                                                                                                                                                                                                                                                                                                                                                                          "/>
    <n v="0.1"/>
    <d v="2018-12-01T00:00:00"/>
    <d v="2018-12-15T00:00:00"/>
    <m/>
    <s v="Lider de la Central de Coordinación y Comuniaciones"/>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9"/>
    <s v="Proceso de clasificación en el marco de la estrategia de búsqueda y rescate de la DNBC"/>
    <n v="8.3333333333333329E-2"/>
    <n v="100"/>
    <s v="Porciento"/>
    <s v="Cumplir  los  factores de evaluación de la lista de chequeo de la estrategia de búsqueda y rescate de la DNBC en las 17 estaciones."/>
    <s v="CTES. de las  CINCO COMPAÑIAS y JEFES DE ESTACION"/>
    <n v="0.25"/>
    <n v="0.5"/>
    <n v="0.75"/>
    <n v="1"/>
    <n v="0.25"/>
    <n v="0.25"/>
    <s v="Reunión con el equipo de la Subdirección Operativa para establecer los lineamientos de la estrategia con la DNBC y presentación de la estrategia."/>
    <s v="Acta de reunión del 22 de marzo de 2018."/>
    <s v="NA"/>
    <n v="1"/>
    <s v="EXCELENTE"/>
    <s v="EN EJECUCIÓN"/>
    <n v="8.3333333333333329E-2"/>
    <n v="1"/>
    <s v="Socialización "/>
    <n v="0.3"/>
    <d v="2018-02-01T00:00:00"/>
    <d v="2018-03-31T00:00:00"/>
    <m/>
    <s v="CTES. de las  CINCO COMPAÑIAS y JEFES DE ESTACION"/>
    <n v="1"/>
    <s v="Reunión con el equipo de la Subdirección Operativa para establecer los lineamientos de la estrategia con la DNBC y presentación de la estrategia."/>
    <n v="0.3"/>
    <n v="0"/>
    <n v="2.499999999999999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2"/>
    <s v="Implementación "/>
    <n v="0.5"/>
    <d v="2018-04-01T00:00:00"/>
    <d v="2018-09-30T00:00:00"/>
    <n v="4.1666666666666664E-2"/>
    <s v="CTES. de las  CINCO COMPAÑIAS y JEFES DE ESTACION"/>
    <n v="0"/>
    <s v="A pesar que durante el segundo trimestre de 2018, se realizó acta del 09 de mayo de 2018, para la revisión del proceso de clasificación con la DNBC, en la cual se evidencia verifcación de informe técnico; verificación del estándar de autoevaluación y se realizaron compromisos por parte de los responsables, pero a la fecha hace falta la implementación en las estaciones por parte de los responsables de la actividad."/>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m/>
    <m/>
    <m/>
    <m/>
    <m/>
    <m/>
    <m/>
    <m/>
    <m/>
    <m/>
    <m/>
    <m/>
    <m/>
    <m/>
    <m/>
    <m/>
    <m/>
    <m/>
    <m/>
    <m/>
    <n v="3"/>
    <s v="Presentación de los requisitos ante la DNBC y ante la Subdirección Operativa"/>
    <n v="0.2"/>
    <d v="2018-10-01T00:00:00"/>
    <d v="2018-10-31T00:00:00"/>
    <m/>
    <s v="CTES. de las  CINCO COMPAÑIAS y JEFES DE ESTACION"/>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0"/>
    <s v="Implementación del  proyecto de prevención y autoprotección  comunitaria ante incedios forestales."/>
    <n v="8.3333333333333329E-2"/>
    <n v="20"/>
    <s v="Unidades"/>
    <s v="Ejecutar las  tres (3) actividades del proyecto de prevención y autoprotección  comunitaria ante incedios forestales en veinte (20) comunidades objeto del proyecto."/>
    <s v="CTES. de las  CIA 3, 4 Y 5 y _x000a_JEFES DE ESTACION"/>
    <n v="5"/>
    <n v="10"/>
    <n v="15"/>
    <n v="20"/>
    <n v="5"/>
    <n v="0"/>
    <s v="Esta actividad se ha realizado de manera altera con la Subdirección de Gestión del Riesgo, las dos primeras actividades a.georeferenciación y b. capacitación al personal de  las cuatro estaciones definidas para el proyecto, el avance del simulacro es la actividad que tendra un mayor valor porcentual porque es en esta actividad en la cual se hara las capacitaciones a la comunidad._x000a_"/>
    <s v="Actas de reunión"/>
    <s v="NA"/>
    <n v="0"/>
    <s v="MALO"/>
    <s v="SIN EJECUTAR"/>
    <n v="0"/>
    <n v="1"/>
    <s v="Ejecución de las tres (03) actividades del proyecto  _x000a_(a.georeferenciación de zonas con afluencia de público; _x000a_b.taller 1, capacitación y_x000a_c.taller 2, simulacro de evacuación) _x000a_definidas para  cuatro (4) estaciones en la fase I _x000a_(B9; B10; B11; B17)."/>
    <n v="0.7"/>
    <d v="2018-03-01T00:00:00"/>
    <d v="2018-11-30T00:00:00"/>
    <n v="5.8333333333333327E-2"/>
    <s v="CTES. de las  CIA 3, 4 Y 5 y _x000a_JEFES DE ESTACION"/>
    <n v="0.3"/>
    <s v="Esta actividad se realizo de manera altera con la Subdirección de Gestión del Riesgo._x000a_Las actividades que corresponden a la Sub.Operativa son  a.Georeferenciación: la cual a la fecha se ha realizado a 3 estaciones (B10; B11 Y B17) de las cuatro elegidas para el proyecto, tal como se observa en el documento de seguimiento a la ejecución del proyecto._x000a_b.Taller 1, este taller consiste en dar pautas de prevención a las comunidades elegidas,  De las 20 elegidas a la fecha se ha programado la realización en 5 comunidades,  lo anterior, dado que los talleres 1 y 2 son las últimas actividades del proyecto que se realizarán y tienen mayor importancia.  Las fechas establecidas en el seguimiento son: 14 julio 2018(comunidad Arborizadora Alta);  15 de julio 2018 (comunidad Monterrey); 24 julio 2018 (comunidad Bella Flor); 28 julio 2018 (Comunidad Quiba Alta) y 11 de agosto 2018 (comunidad Mochuelo Alto) y el personal encargado  de la estación B11 se encuentra en la relación expedida por el Jefe de estación: Tte.Jairo Bolaños Aguilar._x000a_"/>
    <n v="0.21"/>
    <n v="1.7499999999999998E-2"/>
    <n v="1.749999999999999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2"/>
    <s v="Informe de la ejecución del proyecto por estación, presentado a la Subdirección Operativa, según formato establecido."/>
    <n v="0.3"/>
    <d v="2018-12-01T00:00:00"/>
    <d v="2018-12-10T00:00:00"/>
    <m/>
    <s v="CTES. de las  CIA 3, 4 Y 5 y _x000a_JEFES DE ESTACION"/>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1"/>
    <s v="Ejecución de las inspecciones técnicas  de seguridad humana y sistemas de protección contra incendios, solicitadas por los establecimientos, clasificados como riesgo moderado y alto."/>
    <n v="8.3333333333333329E-2"/>
    <n v="98"/>
    <s v="Porciento"/>
    <s v="Ejecutar el 98% de las inspecciones técnicas  de seguridad humana y sistemas de protección contra incendios, asignadas  mediante el SIM, de los establecimientos clasificados como riesgo moderado y alto"/>
    <s v="CTES. de las  CINCO COMPAÑIAS y JEFES DE ESTACION"/>
    <n v="0.25"/>
    <n v="0.5"/>
    <n v="0.75"/>
    <n v="0.98"/>
    <n v="0.25"/>
    <n v="0.25"/>
    <s v="Se ejecutaron  las inspecciones programadas en el trimestre"/>
    <s v="Listado del SIM"/>
    <s v="NA"/>
    <n v="1"/>
    <s v="EXCELENTE"/>
    <s v="EN EJECUCIÓN"/>
    <n v="8.3333333333333329E-2"/>
    <n v="1"/>
    <s v="Programación de las inspecciones en cada una de las 17 estaciones."/>
    <n v="0.4"/>
    <d v="2018-02-01T00:00:00"/>
    <d v="2018-12-20T00:00:00"/>
    <n v="3.3333333333333333E-2"/>
    <s v="CTES. de las  CINCO COMPAÑIAS y JEFES DE ESTACION"/>
    <n v="1"/>
    <s v="Se realiza la programación de las inspecciónes tecnicas en cada estación, solicitadas durante el primer trimestre de 2018, equivalentes a un 24,5% del total programado."/>
    <n v="0.4"/>
    <n v="3.3333333333333333E-2"/>
    <n v="3.333333333333333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2"/>
    <s v="Realización de las inspecciones."/>
    <n v="0.48"/>
    <d v="2018-02-01T00:00:00"/>
    <d v="2018-12-20T00:00:00"/>
    <n v="3.9999999999999994E-2"/>
    <s v="CTES. de las  CINCO COMPAÑIAS y JEFES DE ESTACION"/>
    <n v="1"/>
    <s v="Se ejecuta  las inspecciónes tecnicas en cada estación, solicitadas durante el primer trimestre de 2018,equivalentes a un 24,5% del total programado."/>
    <n v="0.48"/>
    <n v="3.9999999999999994E-2"/>
    <n v="3.999999999999999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3"/>
    <s v="Ingreso de información al SIM  y envio de los formularios de inspección a la SGR."/>
    <n v="0.1"/>
    <d v="2018-02-01T00:00:00"/>
    <d v="2018-12-20T00:00:00"/>
    <n v="8.3333333333333332E-3"/>
    <s v="CTES. de las  CINCO COMPAÑIAS y JEFES DE ESTACION"/>
    <n v="1"/>
    <s v="Se ingresa la información  de   las inspecciónes tecnicas en el sistema SIM en cada estación, solicitadas durante el primer trimestre de 2018,equivalentes a un 24,5% del total programado."/>
    <n v="0.1"/>
    <n v="8.3333333333333332E-3"/>
    <n v="8.3333333333333332E-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2"/>
    <s v="Curso Bomberitos &quot;Nicolas Quevedo Rizo&quot;"/>
    <n v="8.3333333333333329E-2"/>
    <n v="26"/>
    <s v="Unidades"/>
    <s v="Realizar un curso de Bomberitos semestral  &quot;Nicolas Quevedo Rizo&quot;   en 13 estaciones de la UAECOB (B1, B2,B3,B4, B5, B6,B7,B8, B12, B13, B14, B15 Y B16),  en el marco de los programas de la estrategia de sensibilización y Educación en Prevención de incendios y emergencias conexas- Club Bomberitos, de conformidad con lo planificado y acordado con la S.G.R."/>
    <s v="CTES. de las  CINCO COMPAÑIAS y JEFES DE ESTACION"/>
    <n v="0"/>
    <n v="13"/>
    <n v="0"/>
    <n v="26"/>
    <n v="0"/>
    <n v="0"/>
    <s v="Es producto tendra avance a partir del segundo trimestre, debido a que la convocatoria se hace en mayo para ejecutar el curso en junio de 2018."/>
    <m/>
    <s v="N/A"/>
    <n v="0"/>
    <s v="MALO"/>
    <s v="SIN EJECUTAR"/>
    <n v="0"/>
    <n v="1"/>
    <s v="Convocatoria."/>
    <n v="0.1"/>
    <d v="2018-05-26T00:00:00"/>
    <d v="2018-06-07T00:00:00"/>
    <n v="8.3333333333333332E-3"/>
    <s v="CTES. de las  CINCO COMPAÑIAS y JEFES DE ESTACION"/>
    <n v="1"/>
    <s v="Se realizó la convocatoria y ejecución del curso de Bomberitos &quot;Nicolás Quevedo Rizo&quot; en todas las 17 estaciones, solamente se presentara para las 13 establecidas, al corte de este, se encuentra pendiente la presentación del informe a la Subdirección Operativa."/>
    <n v="0.1"/>
    <n v="8.3333333333333332E-3"/>
    <n v="8.3333333333333332E-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2"/>
    <s v="Ejecución."/>
    <n v="0.3"/>
    <d v="2018-06-18T00:00:00"/>
    <d v="2018-06-29T00:00:00"/>
    <n v="2.4999999999999998E-2"/>
    <s v="CTES. de las  CINCO COMPAÑIAS y JEFES DE ESTACION"/>
    <n v="1"/>
    <s v="Se realizó la convocatoria y ejecución del curso de Bomberitos &quot;Nicolás Quevedo Rizo&quot; en todas las 17 estaciones, solamente se presentara para las 13 establecidas, al corte de este, se encuentra pendiente la presentación del informe a la Subdirección Operativa."/>
    <n v="0.3"/>
    <n v="2.4999999999999998E-2"/>
    <n v="2.499999999999999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3"/>
    <s v="Presentación de informe ante la Subdirección Operativa, según formato establecido."/>
    <n v="0.1"/>
    <d v="2018-06-30T00:00:00"/>
    <d v="2018-07-15T00:00:00"/>
    <n v="8.3333333333333332E-3"/>
    <s v="CTES. de las  CINCO COMPAÑIAS y JEFES DE ESTACION"/>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4"/>
    <s v="Convocatoria."/>
    <n v="0.1"/>
    <d v="2018-11-10T00:00:00"/>
    <d v="2018-11-17T00:00:00"/>
    <m/>
    <s v="CTES. de las  CINCO COMPAÑIAS y JEFES DE ESTACION"/>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5"/>
    <s v="Ejecución."/>
    <n v="0.3"/>
    <d v="2018-11-26T00:00:00"/>
    <d v="2018-12-07T00:00:00"/>
    <m/>
    <s v="CTES. de las  CINCO COMPAÑIAS y JEFES DE ESTACION"/>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m/>
    <m/>
    <m/>
    <m/>
    <m/>
    <m/>
    <m/>
    <m/>
    <m/>
    <m/>
    <m/>
    <m/>
    <m/>
    <m/>
    <m/>
    <m/>
    <m/>
    <m/>
    <m/>
    <n v="6"/>
    <s v="Presentación de informe ante la Subdirección Operativa, según formato establecido."/>
    <n v="0.1"/>
    <d v="2018-12-08T00:00:00"/>
    <d v="2018-12-15T00:00:00"/>
    <m/>
    <s v="CTES. de las  CINCO COMPAÑIAS y JEFES DE ESTACION"/>
    <m/>
    <m/>
    <n v="0"/>
    <n v="0"/>
    <n v="0"/>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Logística en Emergencias"/>
    <x v="6"/>
    <n v="1"/>
    <s v="Definición y formulación de los insumos necesarios para establecer un sistema de información Logístico "/>
    <n v="0.5"/>
    <n v="100"/>
    <s v="Porcentaje"/>
    <s v="Generar una (1) herramienta la cual se alimente con tres 3 bases de datos (Parque Automotor, Equipo Menor y Suministros) como insumo  para la conformación de un sistema de información y/o software que permita controlar, realizar seguimiento y gestionar las actividades de  la Subdirección."/>
    <s v="Líder Grupo de Parque Automotor_x000a_Líder Grupo Equipo Menor_x000a_Líder Grupo Suministros"/>
    <n v="0.3"/>
    <n v="0.6"/>
    <n v="0.9"/>
    <n v="1"/>
    <n v="0.3"/>
    <n v="0.3"/>
    <s v="Se realizaron mesas de trabajo con el personal de la Subdireccion Logistica en donde se establecen los criterios que se deben tener en cuenta para la conformacion de un sistema de información logistico. "/>
    <s v="El archivo CRITERIOS SISTEMA DE INFORMACION LOGISTICO se encuentra ubicado en el pc de la profesional Liliana Diaz  C:\Users\Ldiaz\Documents\INSTITUCIONAL\PLAN DE ACCION\FORMULACION PLAN DE ACCION 2018\AVANCES PLAN DE ACCION 2018\Sistema de Informacion Logistico"/>
    <s v="NA"/>
    <n v="1"/>
    <s v="EXCELENTE"/>
    <s v="EN EJECUCIÓN"/>
    <n v="0.5"/>
    <n v="1"/>
    <s v="Establecer los criterios que aspiramos  sean controlados a través de la conformación de un sistema de información logístico para Parque Automotor, Heas y Suministros "/>
    <n v="0.3"/>
    <d v="2018-01-31T00:00:00"/>
    <d v="2018-04-30T00:00:00"/>
    <n v="0.15"/>
    <s v="Líder Grupo de Parque Automotor_x000a_Líder Grupo Equipo Menor_x000a_Líder Grupo Suministros"/>
    <n v="1"/>
    <s v="Se realiza la primer actividad en donde se realizaron mesas de trabajo con el personal de la Subdireccion Logistica en donde se establecen los criterios que se deben tener en cuenta para la conformacion de un sistema de información logistico. "/>
    <n v="0.3"/>
    <n v="0.15"/>
    <n v="0.15"/>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Logística en Emergencias"/>
    <x v="6"/>
    <m/>
    <m/>
    <m/>
    <m/>
    <m/>
    <m/>
    <m/>
    <m/>
    <m/>
    <m/>
    <m/>
    <m/>
    <m/>
    <m/>
    <m/>
    <m/>
    <m/>
    <m/>
    <m/>
    <m/>
    <n v="2"/>
    <s v="Levantamiento de la información ( bases de datos)  como insumo  que serán controlados a través de la  conformación de un sistema de información logístico."/>
    <n v="0.3"/>
    <d v="2018-05-02T00:00:00"/>
    <d v="2018-08-02T00:00:00"/>
    <n v="0.15"/>
    <s v="Líder Grupo de Parque Automotor_x000a_Líder Grupo Equipo Menor_x000a_Líder Grupo Suministros"/>
    <n v="1"/>
    <s v="Se realiza la segunda  actividad en donde se recopilaron las bases de datos  con los insumos basicos  entregados por los funcionarios encargados de cada una de las areas de la Subdireccion Logistica para la conformacion de un sistema de información logistico. "/>
    <n v="0.3"/>
    <n v="0.15"/>
    <n v="0.15"/>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Logística en Emergencias"/>
    <x v="6"/>
    <m/>
    <m/>
    <m/>
    <m/>
    <m/>
    <m/>
    <m/>
    <m/>
    <m/>
    <m/>
    <m/>
    <m/>
    <m/>
    <m/>
    <m/>
    <m/>
    <m/>
    <m/>
    <m/>
    <m/>
    <n v="3"/>
    <s v="Desarrollar la secuencia lógica ( Paso a Paso ) que debe tener la herramienta para que pueda generar la información requerida."/>
    <n v="0.3"/>
    <d v="2018-08-03T00:00:00"/>
    <d v="2018-10-30T00:00:00"/>
    <m/>
    <s v="Líder Grupo de Parque Automotor_x000a_Líder Grupo Equipo Menor_x000a_Líder Grupo Suministros"/>
    <m/>
    <m/>
    <n v="0"/>
    <n v="0"/>
    <n v="0"/>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Logística en Emergencias"/>
    <x v="6"/>
    <m/>
    <m/>
    <m/>
    <m/>
    <m/>
    <m/>
    <m/>
    <m/>
    <m/>
    <m/>
    <m/>
    <m/>
    <m/>
    <m/>
    <m/>
    <m/>
    <m/>
    <m/>
    <m/>
    <m/>
    <n v="4"/>
    <s v="Gestionar documento a Planeación con necesidades y justificación  con el fin de que se aprueben los recursos  para la inclusión en el PAA 2019, y de esta forma contratar el desarrollo del software."/>
    <n v="0.1"/>
    <d v="2018-11-01T00:00:00"/>
    <d v="2018-12-30T00:00:00"/>
    <m/>
    <s v="Líder Grupo de Parque Automotor_x000a_Líder Grupo Equipo Menor_x000a_Líder Grupo Suministro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Logística en Emergencias"/>
    <x v="6"/>
    <n v="2"/>
    <s v="Formular Estructura Funcional para la Subdirección Logística"/>
    <n v="0.5"/>
    <n v="100"/>
    <s v="Porcentaje"/>
    <s v="Generar una Propuesta de la Estructura Funcional  de la Subdirección Logística"/>
    <s v="Líder Grupo de Parque Automotor_x000a_Líder Grupo Equipo Menor_x000a_Líder Grupo Suministros"/>
    <n v="0.25"/>
    <n v="0.5"/>
    <n v="0.75"/>
    <n v="1"/>
    <n v="0.25"/>
    <n v="0.25"/>
    <s v="Se realiza diagnostico del estado actual de la subdireccion logistica en cuento a la estructura funcional de la misma. Se enuncian lkas funciones de acuerdo al decreto 555 de 2011. Se verifican los cargos del personal  y se establece el organigrama de la subdirección"/>
    <s v="El archivo  DIAGNOSTICO ESTADO ACTUAL ESTRUCTURA FUNCIONAL se encuentra ubicado en el pc de la profesional Liliana Diaz   C:\Users\Ldiaz\Documents\INSTITUCIONAL\PLAN DE ACCION\FORMULACION PLAN DE ACCION 2018\AVANCES PLAN DE ACCION 2018\Estructura Funcional Logistica"/>
    <s v="NA"/>
    <n v="1"/>
    <s v="EXCELENTE"/>
    <s v="EN EJECUCIÓN"/>
    <n v="0.5"/>
    <n v="1"/>
    <s v="Realizar Diagnostico del estado actual de la Estructura Funcional"/>
    <n v="0.25"/>
    <d v="2018-01-31T00:00:00"/>
    <d v="2018-04-30T00:00:00"/>
    <n v="0.125"/>
    <s v="Líder Grupo de Parque Automotor_x000a_Líder Grupo Equipo Menor_x000a_Líder Grupo Suministros"/>
    <n v="1"/>
    <s v="Se ejecuta la primer actividad y se realiza diagnostico del estado actual de la subdireccion logistica en cuento a la estructura funcional de la misma. Se enuncian lkas funciones de acuerdo al decreto 555 de 2011. Se verifican los cargos del personal  y se establece el organigrama de la subdirección"/>
    <n v="0.25"/>
    <n v="0.125"/>
    <n v="0.1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Logística en Emergencias"/>
    <x v="6"/>
    <m/>
    <m/>
    <m/>
    <m/>
    <m/>
    <m/>
    <m/>
    <m/>
    <m/>
    <m/>
    <m/>
    <m/>
    <m/>
    <m/>
    <m/>
    <m/>
    <m/>
    <m/>
    <m/>
    <m/>
    <n v="2"/>
    <s v="Definir Procesos de la Subdirección Logística "/>
    <n v="0.25"/>
    <d v="2018-05-02T00:00:00"/>
    <d v="2018-08-02T00:00:00"/>
    <n v="0.125"/>
    <s v="Líder Grupo de Parque Automotor_x000a_Líder Grupo Equipo Menor_x000a_Líder Grupo Suministros"/>
    <n v="1"/>
    <s v="Se realiza la segunda  actividad  definiendo los procesos que maneja la Subdireccion Logistica y estos ya se encuentran publicados en la Ruta de Calidad."/>
    <n v="0.25"/>
    <n v="0.125"/>
    <n v="0.1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Logística en Emergencias"/>
    <x v="6"/>
    <m/>
    <m/>
    <m/>
    <m/>
    <m/>
    <m/>
    <m/>
    <m/>
    <m/>
    <m/>
    <m/>
    <m/>
    <m/>
    <m/>
    <m/>
    <m/>
    <m/>
    <m/>
    <m/>
    <m/>
    <n v="3"/>
    <s v="Definir procedimientos de la Subdirección Logística "/>
    <n v="0.25"/>
    <d v="2018-08-03T00:00:00"/>
    <d v="2018-10-30T00:00:00"/>
    <m/>
    <s v="Líder Grupo de Parque Automotor_x000a_Líder Grupo Equipo Menor_x000a_Líder Grupo Suministro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Logística en Emergencias"/>
    <x v="6"/>
    <m/>
    <m/>
    <m/>
    <m/>
    <m/>
    <m/>
    <m/>
    <m/>
    <m/>
    <m/>
    <m/>
    <m/>
    <m/>
    <m/>
    <m/>
    <m/>
    <m/>
    <m/>
    <m/>
    <m/>
    <n v="4"/>
    <s v="Elaborar Estructura Funcional  de la Subdirección Logística"/>
    <n v="0.25"/>
    <d v="2018-11-01T00:00:00"/>
    <d v="2018-12-28T00:00:00"/>
    <m/>
    <s v="Líder Grupo de Parque Automotor_x000a_Líder Grupo Equipo Menor_x000a_Líder Grupo Suministro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1"/>
    <s v="Documento con el contenido de la ficha técnica del sistema de información requerido para la administración del proceso de Inventarios."/>
    <n v="5.8799999999999998E-2"/>
    <n v="100"/>
    <s v="Porcentaje"/>
    <s v="Elaboración y Radicación del documento &quot;Ficha técnica de las necesidades del sistema para la administración del proceso de Inventarios&quot;."/>
    <s v="Coordinador Área de Compras, Seguros e inventarios - William Arrubla"/>
    <n v="0.3"/>
    <n v="1"/>
    <m/>
    <m/>
    <n v="0.3"/>
    <n v="0.3"/>
    <s v="Se lleva a cabo la reunión con los participantes, Coordnador área de compras y personal a cargo,para realizar ala lluvia de ideas del producto"/>
    <s v="Acta de reunión 18 de Marzo 2018"/>
    <s v="NA"/>
    <n v="1"/>
    <s v="EXCELENTE"/>
    <s v="EN EJECUCIÓN"/>
    <n v="5.8799999999999998E-2"/>
    <n v="1"/>
    <s v="Llevar a cabo las mesas de trabajo para identificar necesidades de los usuarios en inventarios, seguros y  almacén"/>
    <n v="0.5"/>
    <d v="2018-01-15T00:00:00"/>
    <d v="2018-04-15T00:00:00"/>
    <n v="2.9399999999999999E-2"/>
    <s v="Coordinador Área de Compras, Seguros e Inventarios - William Arrubla"/>
    <n v="1"/>
    <s v="Se cumplió con la actividad del producto, reunión realizada el 18 de Marzo de 2018, en la cual se convocó a las partes interesadas para identificar las necesidades a cubrir en la elaboración de la ficha técnica del sistema de información requerido para la administración del proceso de Inventarios."/>
    <n v="0.5"/>
    <n v="2.9399999999999999E-2"/>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m/>
    <m/>
    <m/>
    <m/>
    <m/>
    <s v="Coordinador Área de Compras, Seguros e inventarios - William Arrubla"/>
    <m/>
    <m/>
    <m/>
    <m/>
    <m/>
    <m/>
    <m/>
    <m/>
    <m/>
    <m/>
    <m/>
    <m/>
    <m/>
    <n v="2"/>
    <s v="Elaborar documento técnico y gestionar su tramite a la oficina de Planeación"/>
    <n v="0.5"/>
    <d v="2018-04-16T00:00:00"/>
    <d v="2018-06-15T00:00:00"/>
    <n v="2.9399999999999999E-2"/>
    <s v="Coordinador Área de Compras, Seguros e Inventarios - William Arrubla"/>
    <n v="1"/>
    <s v="Elaboración y diseño de los documentos técnicos a saber: Relación de bienes por Área Toma Física - Toma Física, Control de Cambios, Descripcion de la Modificación, Resumen de novedades Toma Física de Inventario y Hoja de vida de los bienes, los cuales se encuentranh publicados en la Ruta de la Calidad \\172.16.92.9\Ruta de la Calidad\03. PROCESOS DE APOYO\GESTIÓN DE COMPRAS\03. PROCEDIMIENTOS"/>
    <n v="0.5"/>
    <n v="2.9399999999999999E-2"/>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2"/>
    <s v="Capacitaciones documentales "/>
    <n v="5.8799999999999998E-2"/>
    <n v="1"/>
    <s v="Porcentaje"/>
    <s v="Sensibilizar al 75% personal uniformado y administrativo en temas de gestión documental"/>
    <s v="Coordinador Gestión Documental - Francisco Rubiano"/>
    <n v="0.1"/>
    <n v="0.35"/>
    <n v="0.7"/>
    <n v="1"/>
    <n v="0.1"/>
    <n v="0.1"/>
    <s v="Se llevó a cabo la elaboración de cronograma para realización de capacitaciones en las estaciones y Sede Comando."/>
    <s v="En el primer trimestre se realizaron 6 capacitaciones en las Subdirecciones  del Gestion Humana ,Subdireccion de Gestion del Riesgo,Subdirecion Corporativa ,Oficina Asesora Juridica,Estacion de Bomberos B-3 Restrepo. Evidencias 1.Acta de Reunion del 04/01/2018 ,Subdireccion de Gestion del Riesgo ,Apoyo al Proceso de Clasificacion ,eliminación y digitalizacion de los documentos de apoyo de Gestion del riesgo ( años 205al 2017) 2. Acta de Reunion del 22/01/2018,Subdireccion de Gestion de Riesgo,Apoyo a la Clasificacion para la Eliminacion de Documentos. 3. Acta de Reunion del 29/01/2018 ,Subdireccion de Gestion Corporativa ,Area de Gestion Documental ,Sensibilizacion a los contratistas del Area de  Gestion Documwental 4. Acta de Reunion ,07/03/2018, Subdireccion de Gestion Humana ,Apoyo  a la Transferencia primaria NO 9, 5. Acta de Reunion 09/03/2018 ,Estacion de Bomberos B-3 ,Restrepo,Capacitacion y sensibilizacion a los Sargentos ,Cabos  y Referentes de la Estacion B-3. 6. Acta de Reunion  del 22/03/2018,Oficina Asesora Juridica ,Apoyo a la documentacion en la Organizaciony Clasificacion del Archivo de Gestion de la OAJ."/>
    <s v="NA"/>
    <n v="1"/>
    <s v="EXCELENTE"/>
    <s v="EN EJECUCIÓN"/>
    <n v="5.8799999999999998E-2"/>
    <n v="1"/>
    <s v="Elaboración de cronograma para realización de capacitaciones."/>
    <n v="0.5"/>
    <d v="2018-02-01T00:00:00"/>
    <d v="2018-07-30T00:00:00"/>
    <n v="2.9399999999999999E-2"/>
    <s v="Coordinador Gestión Documental - Francisco Rubiano"/>
    <n v="1"/>
    <s v="Cronograma elaborado y aprobado por el área de Gestión  Dpocumental para la vigencia 2018."/>
    <n v="0.5"/>
    <n v="2.9399999999999999E-2"/>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m/>
    <m/>
    <m/>
    <m/>
    <m/>
    <s v="Coordinador Gestión Documental - Francisco Rubiano"/>
    <m/>
    <m/>
    <m/>
    <m/>
    <m/>
    <m/>
    <m/>
    <m/>
    <m/>
    <m/>
    <m/>
    <m/>
    <m/>
    <n v="2"/>
    <s v="Realizar dos (2) capacitaciones internas por mes  (Estaciones y Edificio Comando)  respecto a los lineamientos archivísticos vigentes y su aplicabilidad."/>
    <n v="0.5"/>
    <d v="2018-02-01T00:00:00"/>
    <d v="2018-07-30T00:00:00"/>
    <n v="2.9399999999999999E-2"/>
    <s v="Coordinador Gestión Documental - Francisco Rubiano"/>
    <n v="1"/>
    <s v="Realización de seis (6) jornadas de capacitación al personal adaministrativo y operativo de la Unidad. (Oficina Asesora Jurídica y Área de Atención al Ciudadano)"/>
    <n v="0.5"/>
    <n v="2.9399999999999999E-2"/>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3"/>
    <s v="Garantizar el Manejo integral de los Residuos que se generan en las dependencias de la UAECOB en cumplimiento a los Programas del PIGA"/>
    <n v="5.8799999999999998E-2"/>
    <n v="1"/>
    <s v="Porcentaje"/>
    <s v=" 100% de los residuos generados con manejo integral"/>
    <s v="Coordinador Sistema de Gestión ambiental - Jesús Rojas"/>
    <n v="0.25"/>
    <n v="0.5"/>
    <n v="0.75"/>
    <n v="1"/>
    <n v="0.25"/>
    <n v="0.25"/>
    <s v="La Organización de recicladores de Puerta de Oro, está recogiendo  los residuos de carácter aprovechable  generados por las estaciones y edificio comando."/>
    <s v="Soportes de entrega a la Asociación Puerta de Oro."/>
    <s v="NA"/>
    <n v="1"/>
    <s v="EXCELENTE"/>
    <s v="EN EJECUCIÓN"/>
    <n v="5.8799999999999998E-2"/>
    <n v="1"/>
    <s v="Firmar el acuerdo de Corresponsabilidad con una organización de Recicladores debidamente constituida e inscrita en el RUOR."/>
    <n v="0.25"/>
    <d v="2018-01-02T00:00:00"/>
    <d v="2018-03-30T00:00:00"/>
    <m/>
    <s v="Coordinador Sistema de Gestión ambiental - Jesus Rojas"/>
    <n v="1"/>
    <s v="El  pasado 28 de marzo la UAECOB, suscribio con la Organización de recicladores de Puerta de Oro el acuerdo de corresponsabilidad 150 de 2018 para la clasificación y correcta disposición de los residuos aprovechables,  generados por las estaciones y edificio comando."/>
    <n v="0.25"/>
    <n v="0"/>
    <n v="1.47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m/>
    <m/>
    <m/>
    <m/>
    <m/>
    <s v="Coordinador Sistema de Gestión ambiental - Jesús Rojas"/>
    <m/>
    <m/>
    <m/>
    <m/>
    <m/>
    <m/>
    <m/>
    <m/>
    <m/>
    <m/>
    <m/>
    <m/>
    <m/>
    <n v="2"/>
    <s v="Realizar seguimiento al contratista del Mantenimiento de Parque automotor de la Entidad."/>
    <n v="0.25"/>
    <d v="2018-01-02T00:00:00"/>
    <d v="2018-12-31T00:00:00"/>
    <n v="1.47E-2"/>
    <s v="Coordinador Sistema de Gestión ambiental - Jesus Rojas"/>
    <n v="1"/>
    <s v="Se realizó segumiento trimestral  al contrato 394 de 2017 que realiaza el Mantenimiento de Parque automotor de la Entidad, por parte de la empresa Reimpodiesel, en el cumplimiento a los aspectos ambientales en la ejecución del contrato (disposición de RESPEL).  "/>
    <n v="0.25"/>
    <n v="1.47E-2"/>
    <n v="1.47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m/>
    <m/>
    <m/>
    <m/>
    <m/>
    <s v="Coordinador Sistema de Gestión ambiental - Jesús Rojas"/>
    <m/>
    <m/>
    <m/>
    <m/>
    <m/>
    <m/>
    <m/>
    <m/>
    <m/>
    <m/>
    <m/>
    <m/>
    <m/>
    <n v="3"/>
    <s v="Garantizar la disposición de Residuos peligrosos y especiales, con un Gestor autorizado."/>
    <n v="0.25"/>
    <d v="2018-01-02T00:00:00"/>
    <d v="2018-12-31T00:00:00"/>
    <n v="1.47E-2"/>
    <s v="Coordinador Sistema de Gestión ambiental - Jesus Rojas"/>
    <n v="1"/>
    <s v="Se entregó a ECOCAPITAL, el día 17 de marzo de 2018, residuos biológicos generados por el grupo BRAE._x000a_Se entregó a la empresa A&amp;A Ingeneieria 65 galones de Aceite Usado, para su disposción final el día 5 de abril de 2018._x000a_Se realizó la entrega  el día 23 de abri de 2018l de los residuos de aparatos eléctricos y electrónicos a la empresa  MegaServicios PLUS SAS, la cual esta certifiacada ante  la autoridad ambiental para el manejo de estos residuos._x000a_Se entregó a la empresa SUMIMAX, proveedora de comsumibles para impresora, los consumibles de impresión vacios, para que esta los gestiones adecuadamente y remita la certificación de disposción final, en cumplimiento del Acuerdo Marco de Precios CCE-538-1-AMP-2017"/>
    <n v="0.25"/>
    <n v="1.47E-2"/>
    <n v="1.47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m/>
    <m/>
    <m/>
    <m/>
    <m/>
    <s v="Coordinador Sistema de Gestión ambiental - Jesús Rojas"/>
    <m/>
    <m/>
    <m/>
    <m/>
    <m/>
    <m/>
    <m/>
    <m/>
    <m/>
    <m/>
    <m/>
    <m/>
    <m/>
    <n v="4"/>
    <s v="Realizar la compra de los contenedores para la separación de los residuos generados en todas las dependencias de la UAECOB"/>
    <n v="0.25"/>
    <d v="2018-01-02T00:00:00"/>
    <d v="2018-06-30T00:00:00"/>
    <n v="1.47E-2"/>
    <s v="Coordinador Sistema de Gestión ambiental - Jesus Rojas"/>
    <n v="1"/>
    <s v="Se elaboraron los estudios previos para adelantar el proceso de contratación para la compra de los contenedores de residuos.  En la plataforme SECOP II, con el código UAECOB-SASI-002-2018, se encuentra en etapa de Evaluación de propuestas"/>
    <n v="0.25"/>
    <n v="1.47E-2"/>
    <n v="1.47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4"/>
    <s v="Dar estricto cumplimiento a los objetivos y programas del Plan Institucional de Gestión Ambiental PIGA."/>
    <n v="5.8799999999999998E-2"/>
    <n v="0.02"/>
    <s v="Porcentaje"/>
    <s v="Disminuir en un 2% el consumo de los servicios públicos (agua, energía y Gas) en las 17 Estaciones y el Edificio Comando de la UAECOB"/>
    <s v="Coordinador Sistema de Gestión ambiental - Jesús Rojas"/>
    <n v="5.0000000000000001E-3"/>
    <n v="0.01"/>
    <n v="1.4999999999999999E-2"/>
    <n v="0.02"/>
    <n v="5.0000000000000001E-3"/>
    <n v="0"/>
    <s v="Debido a que las solicitudes al área de infraestructura para instalar sistemas ahorradores de agua y luz en las dependencias de la UAECOB, se realizaron durante el primer trimestre, es apresurado evidenciar la disminución en el consumo de los sservicios públicos._x000a_*Agua: Aumentó el consumo debido a posibles fugas, lecturas promedio para B-1 por imposibilidad de lectura real, no existencia de sistema ahorradores en todas las baterias de baños y cocinas en las estaciones._x000a_*Energía: Uso de equipos eléctricos empleados por el área de infraestructura en el desarrollo de actividades de mantenimiento  y adecuaciones locativas, que se estan adelantando en todas las sedes de la entidad (Proyecto RINO)_x000a_*Gas: se están adecuando e instalando mayor número de calentadores en las sedes de la entidad, para satisfacer las necesidades del cuerpo uniformado, razón por la cual se evidencia un aumento en el  consumo  de gas.  Es importante que una vez finalizada la ejecución del contrato y se estandarice  el consumo, se pueda empezar a realizar un análisis real  del consumo de este servicio."/>
    <s v="Facturación de servicios públicos."/>
    <s v="Actualizar el inventario de los sistemas ahorradores  y fortalecer la campaña de ahorro y uso eficiente de energía y agua, así como el apagón ambiental."/>
    <n v="0"/>
    <s v="MALO"/>
    <s v="SIN EJECUTAR"/>
    <n v="0"/>
    <n v="1"/>
    <s v="Solicitar la Instalación de sistemas ahorradores de Agua y Luz en las dependencias de la UAECOB."/>
    <n v="0.25"/>
    <d v="2018-01-02T00:00:00"/>
    <d v="2018-06-30T00:00:00"/>
    <n v="1.47E-2"/>
    <s v="Coordinador Sistema de Gestión ambiental - Jesus Rojas"/>
    <n v="0.85"/>
    <s v="A la fecha se esta actualizando el inventario de los sistemas ahorradores de agua  y luz en las diferentes estaciones, para consolidarlo y remitirlo  al área de infraestructura de la UAECOB."/>
    <n v="0.21249999999999999"/>
    <n v="1.2494999999999999E-2"/>
    <n v="1.2494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m/>
    <m/>
    <m/>
    <m/>
    <m/>
    <s v="Coordinador Sistema de Gestión ambiental - Jesús Rojas"/>
    <m/>
    <m/>
    <m/>
    <m/>
    <m/>
    <m/>
    <m/>
    <m/>
    <m/>
    <m/>
    <m/>
    <m/>
    <m/>
    <n v="2"/>
    <s v="Fortalecer las campañas ambientales de Ahorro de los  servicios públicos (agua, energía y Gas) en las dependencias de la UAECOB."/>
    <n v="0.75"/>
    <d v="2018-01-02T00:00:00"/>
    <d v="2018-12-31T00:00:00"/>
    <n v="4.41E-2"/>
    <s v="Coordinador Sistema de Gestión ambiental - Jesus Rojas"/>
    <n v="1"/>
    <s v="Se viene realizando campañas de sensibilización en las estaciones frente al consumo moderado de recursos. Se tiene previsto continuar con dichas campañas durante los siguientes tres trimestres."/>
    <n v="0.75"/>
    <n v="4.41E-2"/>
    <n v="4.4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5"/>
    <s v="Dar cumplimiento a la Política de Cero Papel en la Entidad, de conformidad con la Resolución 730 de 2013."/>
    <n v="5.8799999999999998E-2"/>
    <n v="0.2"/>
    <s v="Porcentaje"/>
    <s v="Disminuir en un 20 % el consumo de papel en las 17 Estaciones y el Edificio Comando de la UAECOB"/>
    <s v="Coordinador Sistema de Gestión ambiental - Jesús Rojas"/>
    <n v="0.05"/>
    <n v="0.1"/>
    <n v="0.15"/>
    <n v="0.2"/>
    <n v="0.05"/>
    <n v="0.05"/>
    <s v="Inicialmente, como estrategia liderada por la Subdirección de Gestión Corporativa, quien es la encargada de suministrar el papel a todas las áreas de la entidad,  se establece  la reducción en el consumo del papel, mediante la disminución en la entrega de elementos de papelería a cada una de las dependencias de la Unidad, de acuerdo a lo  evidenciado en el seguimiento a la ejecución del contrato N°149 de 2018 - Dispapeles SAS- "/>
    <s v="Relación de entrega de pepelería en el marco de los contratos N° 193 de 2017  y Cto N° 149 de 2018"/>
    <s v="NA"/>
    <n v="1"/>
    <s v="EXCELENTE"/>
    <s v="EN EJECUCIÓN"/>
    <n v="5.8799999999999998E-2"/>
    <n v="1"/>
    <s v="Fortalecer las campañas de Ahorro de Papel en las dependencias de la UAECOB."/>
    <n v="0.5"/>
    <d v="2018-01-02T00:00:00"/>
    <d v="2018-12-31T00:00:00"/>
    <n v="2.9399999999999999E-2"/>
    <s v="Coordinador Sistema de Gestión ambiental - Jesus Rojas"/>
    <n v="0.75"/>
    <s v="Se socializó  a través del correo electrónico de la UAECOB, la circular 010 de 2017, la importancia del ahorro y uso eficiente del papel, el día 25/06/2018. Se ha promovido el uso de la impresión retenida."/>
    <n v="0.375"/>
    <n v="2.205E-2"/>
    <n v="2.20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m/>
    <m/>
    <m/>
    <m/>
    <m/>
    <s v="Coordinador Sistema de Gestión ambiental - Jesús Rojas"/>
    <m/>
    <m/>
    <m/>
    <m/>
    <m/>
    <m/>
    <m/>
    <m/>
    <m/>
    <m/>
    <m/>
    <m/>
    <m/>
    <n v="2"/>
    <s v="Involucrar a la Alta Dirección en la formulación de estrategias de Ahorro de papel, incentivando la utilización de medios magnéticos y electrónicos para la revisión de documentos."/>
    <n v="0.25"/>
    <d v="2018-01-02T00:00:00"/>
    <d v="2018-12-31T00:00:00"/>
    <n v="1.47E-2"/>
    <s v="Coordinador Sistema de Gestión ambiental - Jesus Rojas"/>
    <n v="0.5"/>
    <s v="Se esta actualizando la política cero papel, con la que cuenta la UAECOB, para revisión y aprobación de la Dirección."/>
    <n v="0.125"/>
    <n v="7.3499999999999998E-3"/>
    <n v="7.3499999999999998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m/>
    <m/>
    <m/>
    <m/>
    <m/>
    <s v="Coordinador Sistema de Gestión ambiental - Jesús Rojas"/>
    <m/>
    <m/>
    <m/>
    <m/>
    <m/>
    <m/>
    <m/>
    <m/>
    <m/>
    <m/>
    <m/>
    <m/>
    <m/>
    <n v="3"/>
    <s v="Generar estadísticas por dependencias sobre el consumo del papel y generar compromisos con las áreas para la disminución en el consumo de papel."/>
    <n v="0.25"/>
    <d v="2018-01-02T00:00:00"/>
    <d v="2018-12-31T00:00:00"/>
    <n v="1.47E-2"/>
    <s v="Coordinador Sistema de Gestión ambiental - Jesus Rojas"/>
    <n v="1"/>
    <s v="Desde la Subdirección de Gestión Corporativa, quien es la encargada de suministrar el papel a todas las áreas de la entidad,  se establece  la reducción en el consumo del papel, como se evidencia en el historial de entrega de elementos de papelería."/>
    <n v="0.25"/>
    <n v="1.47E-2"/>
    <n v="1.47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PQRS"/>
    <x v="7"/>
    <n v="6"/>
    <s v="Socializar a los funcionarios de la Línea 195, sobre la información de los trámites y servicios con los que cuenta la UAECOB."/>
    <n v="5.8799999999999998E-2"/>
    <n v="2"/>
    <s v="socializaciones"/>
    <s v="Fortalecimiento el Chat Distrital de la Línea 195, teniendo en cuenta que la Entidad genera información a la ciudadanía a través de este medio"/>
    <s v="Coordinador Área de Servicio a la Ciudadanía - José William Arrubla "/>
    <n v="0"/>
    <n v="1"/>
    <n v="0"/>
    <n v="2"/>
    <n v="0"/>
    <n v="0"/>
    <s v="Se inicia la programación de ejecución hasta el segundo trimestre "/>
    <s v="NA"/>
    <s v="NA"/>
    <n v="0"/>
    <s v="MALO"/>
    <s v="SIN EJECUTAR"/>
    <n v="0"/>
    <n v="1"/>
    <s v="Preparación del material para realización de las socializaciones"/>
    <n v="0.2"/>
    <d v="2018-02-15T00:00:00"/>
    <d v="2018-03-31T00:00:00"/>
    <m/>
    <s v="Coordinador Área de Servicio a la Ciudadanía - José William Arrubla."/>
    <n v="1"/>
    <s v="Presentación Institucional en power point con el desarrollo de la socialización "/>
    <n v="0.2"/>
    <n v="0"/>
    <n v="1.17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PQRS"/>
    <x v="7"/>
    <m/>
    <m/>
    <m/>
    <m/>
    <m/>
    <m/>
    <m/>
    <m/>
    <m/>
    <m/>
    <m/>
    <m/>
    <m/>
    <m/>
    <m/>
    <m/>
    <m/>
    <m/>
    <m/>
    <m/>
    <n v="2"/>
    <s v="Verificación asistencia de los participantes"/>
    <n v="0.4"/>
    <d v="2018-04-01T00:00:00"/>
    <d v="2018-12-31T00:00:00"/>
    <n v="2.3519999999999999E-2"/>
    <s v="Coordinador Área de Servicio a la Ciudadanía - José William Arrubla."/>
    <n v="1"/>
    <s v="Se realizó socialización a 84 partcipantes de la linea 195 el pasado 19 y 20 de abril en las instalaciones del Edificio Carvajal Calle 26 con AV Cali."/>
    <n v="0.4"/>
    <n v="2.3519999999999999E-2"/>
    <n v="2.351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PQRS"/>
    <x v="7"/>
    <m/>
    <m/>
    <m/>
    <m/>
    <m/>
    <m/>
    <m/>
    <m/>
    <m/>
    <m/>
    <m/>
    <m/>
    <m/>
    <m/>
    <m/>
    <m/>
    <m/>
    <m/>
    <m/>
    <m/>
    <n v="3"/>
    <s v="Resultados de la evaluación de la socialización"/>
    <n v="0.4"/>
    <d v="2018-04-01T00:00:00"/>
    <d v="2018-12-31T00:00:00"/>
    <n v="2.3519999999999999E-2"/>
    <s v="Coordinador Área de Servicio a la Ciudadanía - José William Arrubla."/>
    <n v="1"/>
    <s v="Se realizó la evaluación pertinente frente a la socialización realizada a la Linea 195, incorporando las sigientes preguntas:_x000a_1. ¿La presentación realizada fue de dominio por parte del capacitador?  SI        NO_x000a_2. ¿Se aclararon dudas referentes a los trámites de la UAECOB, durante la capacitación? SI        NO_x000a_3. ¿La socialización se dio inicio a la hora establecida por parte del capacitador? SI        NO_x000a_4. ¿En términos generales como califica la presentación realizada por el capacitador?_x000a_Excelente Bueno  Regular Deficiente._x000a_En este orden la evaluación fue exitosa en el sentido de que la calificación en cuanto a lo preguntado optubo el 100% de satisfacción frente a los participantes._x000a__x000a_"/>
    <n v="0.4"/>
    <n v="2.3519999999999999E-2"/>
    <n v="2.351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PQRS"/>
    <x v="7"/>
    <n v="7"/>
    <s v="Capacitar en lenguaje de señas a los servidores que ejecuten acciones directas de atención a la ciudadanía"/>
    <n v="5.8799999999999998E-2"/>
    <n v="2"/>
    <s v="Talleres"/>
    <s v="Asegurar la inclusión de la población diferencial en los puntos de atención de la UAECOB en el Distrito."/>
    <s v="Coordinador Área de Servicio a la Ciudadanía "/>
    <n v="0"/>
    <n v="0"/>
    <n v="7"/>
    <n v="0"/>
    <n v="0"/>
    <n v="0"/>
    <s v="Se inicia la programación de ejecución hasta el Tercer trimestre "/>
    <s v="NA"/>
    <s v="NA"/>
    <n v="0"/>
    <s v="MALO"/>
    <s v="SIN EJECUTAR"/>
    <n v="0"/>
    <n v="1"/>
    <s v="Gestionar 2 presentaciones para el material que se utilizará en el curso de lenguaje de señas en cada trimestre."/>
    <n v="0.4"/>
    <d v="2018-04-01T00:00:00"/>
    <d v="2018-09-28T00:00:00"/>
    <n v="2.3519999999999999E-2"/>
    <s v="Coordinador Área de Servicio a la Ciudadanía - José William Arrubla."/>
    <n v="1"/>
    <s v="Se desarrolló una 1 presentación para dos 2 talleres con el material respectivo para las clases en lenguaje de señas en el formato establecido por la entidad"/>
    <n v="0.4"/>
    <n v="2.3519999999999999E-2"/>
    <n v="2.351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PQRS"/>
    <x v="7"/>
    <m/>
    <m/>
    <m/>
    <m/>
    <m/>
    <m/>
    <m/>
    <m/>
    <m/>
    <m/>
    <m/>
    <m/>
    <m/>
    <m/>
    <m/>
    <m/>
    <m/>
    <m/>
    <m/>
    <m/>
    <n v="2"/>
    <s v="Desarrollo y ejecución del taller."/>
    <n v="0.4"/>
    <d v="2018-05-02T00:00:00"/>
    <d v="2018-09-28T00:00:00"/>
    <n v="2.3519999999999999E-2"/>
    <s v="Coordinador Área de Servicio a la Ciudadanía - José William Arrubla."/>
    <n v="1"/>
    <s v="1. Se realizó presentación de los talleres de lengua de señas con fecha 15 de mayo 2018, con la participación de la Secretaría Distrital de Integración Social con jornada de 8:00am a 4:30pm, como soporte se cuenta con acta de reunión del trabajo desarrollado_x000a__x000a_2. Se realizó presentación de los talleres de lengua de señas con fecha 21 de junio 2018, con la participación de la Secretaría Distrital de Integración Social con jornada de 8:00am a 4:30pm, como soporte se cuenta con acta de reunión del trabajo desarrollado_x000a__x000a_Por otra parte es importante aclarar que por tiempos de respuesta de las  agendas de la Secretaría de Integración Social los 2 talleres se realizaron en el II trimestre de 2018, por tanto se cumple con el producto establecido en los rangos de las fechas estimadas 15 de mayo de 2018 y 21 de junio 2018, en el 100% total de la meta para el 2018._x000a_ "/>
    <n v="0.4"/>
    <n v="2.3519999999999999E-2"/>
    <n v="2.351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PQRS"/>
    <x v="7"/>
    <m/>
    <m/>
    <m/>
    <m/>
    <m/>
    <m/>
    <m/>
    <m/>
    <m/>
    <m/>
    <m/>
    <m/>
    <m/>
    <m/>
    <m/>
    <m/>
    <m/>
    <m/>
    <m/>
    <m/>
    <n v="3"/>
    <s v="Actas de asistencia de la eveidencia del taller."/>
    <n v="0.2"/>
    <d v="2018-05-02T00:00:00"/>
    <d v="2018-09-28T00:00:00"/>
    <n v="1.176E-2"/>
    <s v="Coordinador Área de Servicio a la Ciudadanía - José William Arrubla."/>
    <n v="1"/>
    <s v="De acuerdo con los talleres de lengua de señas realizado el pasado 15 de mayo de 2018 y 21 de junio 2018 se cuenta con el listado de asistencia de la siguiente manera:_x000a_Primera jornada: 22 servidores participantes, tanto del área de servicio al ciudadano, así como de otras áreas de la UAECOB_x000a_Segunda jornada: 23 servidores participantes, tanto del área de servicio al ciudadano, personal uniformado, así como de otras áreas de la UAECOB"/>
    <n v="0.2"/>
    <n v="1.176E-2"/>
    <n v="1.17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8"/>
    <s v=" Desarrollo académico de socialización y prevención disciplinaria a través del proceso de inducción y reinducción Coordinado por la OCDI"/>
    <n v="5.8799999999999998E-2"/>
    <n v="20"/>
    <s v="Capacitaciones"/>
    <s v="20 Capacitaciones según programación"/>
    <s v="Coordinador Oficina de Control Disciplinario Interno - Blanca Irene Delgadillo"/>
    <n v="0.25"/>
    <n v="0.5"/>
    <n v="0.75"/>
    <n v="1"/>
    <n v="0.25"/>
    <n v="0.25"/>
    <s v="Se coordinó y planeó la metodologia a seguir en cada una de las capacitaciones que se llevaran a cabo a partir del mes de Mayo en cada una de las estaciones y en la Sede Administrativa- Edificio Comando. Adicional, se elaboró la programación de las estaciones a visitar."/>
    <s v="Cronograma elaborado y aprobado por la Coordinación de la Oficina de Control Interno Disciplianrio"/>
    <s v="NA"/>
    <n v="1"/>
    <s v="EXCELENTE"/>
    <s v="EN EJECUCIÓN"/>
    <n v="5.8799999999999998E-2"/>
    <n v="1"/>
    <s v="Definir la Metodología y elaborar el cronograma a seguir en las capacitaciones."/>
    <n v="0.5"/>
    <d v="2018-01-15T00:00:00"/>
    <d v="2018-03-31T00:00:00"/>
    <m/>
    <s v="Coordinador Oficina de Control Disciplinario Interno - Blanca Irene Delgadillo"/>
    <n v="1"/>
    <s v="Se coordinó  y planeó la metodologia a seguir en cada una de las capacitaciones que se llevaran a cabo a partir del mes de Mayo en cada una de las estaciones y en la Sede Administrativa- Edificio Comando. Adicional, se elaboró la programación de las estaciones a visitar."/>
    <n v="0.5"/>
    <n v="0"/>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m/>
    <m/>
    <m/>
    <m/>
    <m/>
    <m/>
    <m/>
    <n v="0.5"/>
    <n v="0.75"/>
    <n v="1"/>
    <m/>
    <m/>
    <m/>
    <m/>
    <m/>
    <m/>
    <m/>
    <m/>
    <m/>
    <n v="2"/>
    <s v="Realizar 20 capacitaciones sobre diversos aspectos del ámbito disciplinario dirigidos al personal administrativo y operativo de la UAE Cuerpo Oficial de Bomberos"/>
    <n v="0.5"/>
    <d v="2018-05-01T00:00:00"/>
    <d v="2018-12-31T00:00:00"/>
    <n v="2.9399999999999999E-2"/>
    <s v="Coordinador Oficina de Control Disciplinario Interno - Blanca Irene Delgadillo"/>
    <n v="0.25"/>
    <s v="Se adelantaron gestiones encaminadas a la colaboración instirtucional con la Secretaría Jurídica del Distrito- Dirección de Asuntos Distritales Disciplinarios, con el fin de realizar actividades de prevención y socialización  de las conductas, capacitaciones en diversos aspectos del ámbito disciplinario. Se realizaron 5 jormadas de capacitación."/>
    <n v="0.125"/>
    <n v="7.3499999999999998E-3"/>
    <n v="7.3499999999999998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n v="9"/>
    <s v="Capacitar en  el marco normativo contable para entidades de Gobierno (NMNCEG) aplicables a la UAE Cuerpo Oficial de Bomberos."/>
    <n v="5.8799999999999998E-2"/>
    <n v="4"/>
    <s v="Capacitaciones"/>
    <s v="Realizar 4 capacitaciones según programación"/>
    <s v="Jefe de la Oficina Financiera - Hernando Ibagué"/>
    <n v="1"/>
    <n v="2"/>
    <n v="3"/>
    <n v="4"/>
    <n v="1"/>
    <n v="1"/>
    <s v="Capacitación de inventarios en el Nuevo Marco Normativo Contable en la implementación de las NIIF "/>
    <s v="Acta de Reunión 19/02/18"/>
    <s v="NA"/>
    <n v="1"/>
    <s v="EXCELENTE"/>
    <s v="EN EJECUCIÓN"/>
    <n v="5.8799999999999998E-2"/>
    <n v="1"/>
    <s v="Elaborar el  plan de trabajo para las capacitaciones"/>
    <n v="0.25"/>
    <d v="2018-01-02T00:00:00"/>
    <d v="2018-02-28T00:00:00"/>
    <m/>
    <s v="Jefe de la Oficina Financiera- Hernando Ibagué R."/>
    <n v="1"/>
    <s v="Elaboración del plan de trabajo para adelantar las capacitaciones durante la vigencia 2018"/>
    <n v="0.25"/>
    <n v="0"/>
    <n v="1.47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m/>
    <m/>
    <m/>
    <m/>
    <m/>
    <m/>
    <s v="Jefe de la Oficina Financiera - Hernando Ibagué"/>
    <m/>
    <m/>
    <m/>
    <m/>
    <m/>
    <m/>
    <m/>
    <m/>
    <m/>
    <m/>
    <m/>
    <m/>
    <m/>
    <n v="2"/>
    <s v="Preparar del material para las Capacitaciones"/>
    <n v="0.25"/>
    <d v="2018-01-02T00:00:00"/>
    <d v="2018-03-31T00:00:00"/>
    <m/>
    <s v="Jefe de la Oficina Financiera- Hernando Ibagué R."/>
    <n v="1"/>
    <s v="Se definió el material para presentar en la capacitación del primer trimestre. Vale la pena aclarar que durante cada periodo se dictará un tema diferente de acuerdo a las especificaciones de Secretaría General."/>
    <n v="0.25"/>
    <n v="0"/>
    <n v="1.47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m/>
    <m/>
    <m/>
    <m/>
    <m/>
    <m/>
    <s v="Jefe de la Oficina Financiera - Hernando Ibagué"/>
    <m/>
    <m/>
    <m/>
    <m/>
    <m/>
    <m/>
    <m/>
    <m/>
    <m/>
    <m/>
    <m/>
    <m/>
    <m/>
    <n v="3"/>
    <s v="Registrar la asistencias a las Capacitaciones"/>
    <n v="0.5"/>
    <d v="2018-04-01T00:00:00"/>
    <d v="2018-12-31T00:00:00"/>
    <n v="2.9399999999999999E-2"/>
    <s v="Jefe de la Oficina Financiera- Hernando Ibagué R."/>
    <n v="1"/>
    <s v="Se realizó una capacitación de inventarios en el Nuevo Marco Normativo Contable en la implementación de las NIIF el 05/06/2018 "/>
    <n v="0.5"/>
    <n v="2.9399999999999999E-2"/>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10"/>
    <s v="Auditores internos en normas actualizadas, con formación certificada por organismos externos "/>
    <n v="5.8799999999999998E-2"/>
    <n v="1"/>
    <s v="Documento"/>
    <s v="_x000a_Formular el proyecto de instrucción para auditores internos en normas actualizadas por entidades certificadoras."/>
    <s v="Coordinador de Sistema Integrado de Gestión - Adriana Y. Huérfano Ardila"/>
    <n v="0.5"/>
    <n v="1"/>
    <m/>
    <m/>
    <n v="0.5"/>
    <n v="0.4"/>
    <s v="Se entregó a la Oficina Asesora Jurídica el estudio previo con las correcciones sugeridas en mesas de trabajo, a la espera de su devolución para solictar  Viabilidad y Certificado de Disponibilidad presupuestal  y así cumplir el trámite para ser radicado allí mismo para su publicación."/>
    <s v="Documento de estudio previo enviado por correo electrónico a la Oficina Asesora Jurídica."/>
    <s v="NA"/>
    <n v="0.8"/>
    <s v="REGULAR"/>
    <s v="EN EJECUCIÓN"/>
    <n v="4.7039999999999998E-2"/>
    <n v="1"/>
    <s v="Elaboración de estudios previos  con las necesidades requeridas por la Unidad para formar auditores internos certificados en normas actualizadas."/>
    <n v="0.5"/>
    <d v="2018-02-02T00:00:00"/>
    <d v="2018-05-02T00:00:00"/>
    <n v="2.9399999999999999E-2"/>
    <s v="Coordinador de Sistema Integrado de Gestión - Adriana Y. Huérfano Ardila"/>
    <n v="1"/>
    <s v="Cto N°162/2018"/>
    <n v="0.5"/>
    <n v="2.9399999999999999E-2"/>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m/>
    <m/>
    <m/>
    <m/>
    <m/>
    <m/>
    <m/>
    <m/>
    <m/>
    <m/>
    <m/>
    <m/>
    <m/>
    <m/>
    <m/>
    <m/>
    <m/>
    <m/>
    <m/>
    <n v="2"/>
    <s v="Radicación de documento - estudios previos en la Oficina Asesora Jurídica."/>
    <n v="0.5"/>
    <d v="2018-02-02T00:00:00"/>
    <d v="2018-05-02T00:00:00"/>
    <n v="2.9399999999999999E-2"/>
    <s v="Coordinador de Sistema Integrado de Gestión - Adriana Y. Huérfano Ardila"/>
    <n v="1"/>
    <s v="Se realiza el curso &quot; Formación de Auditores Internos en HSEQ&quot; con la Empresa Ingenio y Consultoría SAS. Contrato 162 de 2018 en donde participó el personal uniformado, personal de planta y contratistas."/>
    <n v="0.5"/>
    <n v="2.9399999999999999E-2"/>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11"/>
    <s v="Socialización sobre articulación del nuevo Modelo de Planeación y Gestión- MIPG y el Sistema Integrado de Gestión."/>
    <n v="5.8799999999999998E-2"/>
    <n v="1"/>
    <s v="Documento"/>
    <s v="Formular el proyecto para consecución de charlas, conversatorios y/o exposiciones con  entidades del Distrito que tengan relación con el SIG"/>
    <s v="Coordinador de Sistema Integrado de Gestión - Adriana Y. Huérfano Ardila"/>
    <n v="0.5"/>
    <n v="1"/>
    <m/>
    <m/>
    <n v="0.5"/>
    <n v="0.4"/>
    <s v="Se han realizado reuniones con Fundación Gilberto Alzate (FUGA ) y la Academia de Artes y Ciencias Cinematográficas, donde se están trabajando las diferentes propuestas para la sensibilización y entrenamiento en el SIG. Paralelamente se ha venido desarrollando la investigación que permita realizar el documento de estudio previo para la contratación a que haya lugar en el desarrollo de estas actividades y se ha realizado la solicitud a la Subdirección de Gestión Humana para gestionar capacitaciones con entidades del distrito en temas de SIG y MIPG."/>
    <s v=" Actas de reunión, correos electrónicos."/>
    <s v="NA"/>
    <n v="0.8"/>
    <s v="REGULAR"/>
    <s v="EN EJECUCIÓN"/>
    <n v="4.7039999999999998E-2"/>
    <n v="1"/>
    <s v="Elaboración de estudios previos con las necesidades requeridas por la unidad para capacitar al personal frente a la articulación del SIG con los nuevos lineamientos del modelo MIPG y radicación de documento - estudios previos en la Oficina Asesora Juridica"/>
    <n v="0.5"/>
    <d v="2018-02-02T00:00:00"/>
    <d v="2018-05-03T00:00:00"/>
    <n v="2.9399999999999999E-2"/>
    <s v="Coordinador de Sistema Integrado de Gestión - Adriana Y. Huérfano Ardila"/>
    <n v="1"/>
    <s v="Cto N°162/2018"/>
    <n v="0.5"/>
    <n v="2.9399999999999999E-2"/>
    <n v="2.93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m/>
    <m/>
    <m/>
    <m/>
    <m/>
    <m/>
    <m/>
    <n v="1"/>
    <m/>
    <m/>
    <m/>
    <m/>
    <m/>
    <m/>
    <m/>
    <m/>
    <m/>
    <m/>
    <m/>
    <n v="2"/>
    <s v="Desarrollo de la capacitación relacionada con la articulación de las politicas del modelo MIPG con las politicas del Sistema Integrado de Gestión"/>
    <n v="0.5"/>
    <d v="2018-06-12T00:00:00"/>
    <d v="2018-07-15T00:00:00"/>
    <n v="2.9399999999999999E-2"/>
    <s v="Coordinador de Sistema Integrado de Gestión - Adriana Y. Huérfano Ardila"/>
    <n v="1"/>
    <s v="Se contrató con la Empresa  Ingenio y consultoría SAS. Contrato 162 de 2018  para dictar el módulo Actualización para la articulación  de las Políticas del Nuevo Modelo MIPG con las principales políticas  del Sistema de Gestión, de acuerdo con el cronograma, esta capacitación se dictará los días 11 y 12 de Julio de 2018 en donde participará el personal uniformado, personal de planta y contratistas. El material a presentar fué evaluado y aprobado por el equipo del Sistema Integrado de Gestión en coordinación con Ingenio y Consultoría S.A.S."/>
    <n v="0.5"/>
    <n v="2.9399999999999999E-2"/>
    <n v="2.9399999999999999E-2"/>
  </r>
  <r>
    <s v="3.  Construcción de comunidad y cultura ciudadana"/>
    <s v="117. Construcción y puesta en marcha una (1) Academia bomberil de Bogotá._x000a__x000a_118. Aumentar en 2 las estaciones de bomberos en Bogotá"/>
    <s v="4. Fortalecer la capacidad de gestión y desarrollo institucional e interinstitucional, para consolidar la modernización de la UAECOB y llevarla a la excelencia"/>
    <s v="Gestión de Infraestructura"/>
    <x v="7"/>
    <n v="12"/>
    <s v="Gestionar la adquisición de un predio para la elaboración de estudios, diseños y construcción de una (1) Escuela de Formación Bomberil y una (1) estación de Bomberos."/>
    <n v="5.8799999999999998E-2"/>
    <n v="100"/>
    <s v="Porcentaje"/>
    <s v="Gestionar la compra del predio donde será ubicada la escuela de formación bomberil y una estación de bomberos."/>
    <s v="Coordinador de Infraestructura _x000a_Daniel Vera Ruiz"/>
    <n v="0.2"/>
    <n v="0.5"/>
    <n v="0.9"/>
    <n v="1"/>
    <n v="0.2"/>
    <n v="0.2"/>
    <s v="El día diecisiete (17) de Enero de 2018 mediante correo electrónico se envió el Informe Técnico Preliminar al Director, Subdirectores y Comandantes de las compañías de Bomberos para su respectiva revisión. "/>
    <s v="Correo electrónico del día 17 de Enero de 2018 con el documento adjunto en PDF y Anexos técnicos."/>
    <s v="NA"/>
    <n v="1"/>
    <s v="EXCELENTE"/>
    <s v="EN EJECUCIÓN"/>
    <n v="5.8799999999999998E-2"/>
    <n v="1"/>
    <s v="* Elaborar y gestionar ante la dirección y subdirecciones la revisión del Informe Técnico Preliminar.                      _x000a_"/>
    <n v="0.2"/>
    <d v="2018-01-01T00:00:00"/>
    <d v="2018-03-31T00:00:00"/>
    <m/>
    <s v="Ing. Daniel Vera Ruiz"/>
    <n v="1"/>
    <s v="El día diecisiete (17) de Enero de 2018 mediante correo electrónico se envió el Informe Técnico Preliminar al Director, Subdirectores y Comandantes de las compañías de Bomberos para su respectiva revisión. "/>
    <n v="0.2"/>
    <n v="0"/>
    <n v="1.176E-2"/>
  </r>
  <r>
    <s v="3.  Construcción de comunidad y cultura ciudadana"/>
    <s v="117. Construcción y puesta en marcha una (1) Academia bomberil de Bogotá._x000a__x000a_118. Aumentar en 2 las estaciones de bomberos en Bogotá"/>
    <s v="4. Fortalecer la capacidad de gestión y desarrollo institucional e interinstitucional, para consolidar la modernización de la UAECOB y llevarla a la excelencia"/>
    <s v="Gestión de Infraestructura"/>
    <x v="7"/>
    <m/>
    <m/>
    <m/>
    <m/>
    <m/>
    <m/>
    <m/>
    <m/>
    <m/>
    <m/>
    <m/>
    <m/>
    <m/>
    <m/>
    <m/>
    <m/>
    <m/>
    <m/>
    <m/>
    <m/>
    <n v="2"/>
    <s v="* Realizar las modificaciones pertinentes para tener como resultado el Informe Técnico Final. "/>
    <n v="0.3"/>
    <d v="2018-04-01T00:00:00"/>
    <d v="2018-06-30T00:00:00"/>
    <n v="1.7639999999999999E-2"/>
    <s v="Arq. Leidy Díaz Borrero"/>
    <n v="0.8"/>
    <s v="Se requiere cambio  de  actividades,  toda  vez que  de acuerdo  a las  gestiones  realizadas por  la  SGC,  el  predio  para escuela de formación bomberil y una estación de bomberos será  entregado  por  el  Departamento  Administrativo de la  Defensoria  del  Espacio Público,   con forme  oficio  radicado  del 19 de junio 2018 de la  Secretaria Distrital  de Planeación ,  en  el  cual  manifiesta que los  predios  solictados  para el  Centro  Academico   en  Plan  parcial  TRes Quebradas quedo aprobado  mediante Decreto  Distrital  438 de 2009,  por medio  del  cual  se adopta el  Plan  Parcial &quot;TRes Quebradas&quot;,  Ubicado  en la  Operación Estrategica Nuevo  Usme - Eje de Integración  Llanos&quot;con  area de  25,612 m2"/>
    <n v="0.24"/>
    <n v="1.4112E-2"/>
    <n v="1.4112E-2"/>
  </r>
  <r>
    <s v="3.  Construcción de comunidad y cultura ciudadana"/>
    <s v="117. Construcción y puesta en marcha una (1) Academia bomberil de Bogotá._x000a__x000a_118. Aumentar en 2 las estaciones de bomberos en Bogotá"/>
    <s v="4. Fortalecer la capacidad de gestión y desarrollo institucional e interinstitucional, para consolidar la modernización de la UAECOB y llevarla a la excelencia"/>
    <s v="Gestión de Infraestructura"/>
    <x v="7"/>
    <m/>
    <m/>
    <m/>
    <m/>
    <m/>
    <m/>
    <m/>
    <m/>
    <m/>
    <m/>
    <m/>
    <m/>
    <m/>
    <m/>
    <m/>
    <m/>
    <m/>
    <m/>
    <m/>
    <m/>
    <n v="3"/>
    <s v="* Elaborar los Estudios Previos para la compra del predio. "/>
    <n v="0.4"/>
    <d v="2018-07-01T00:00:00"/>
    <d v="2018-09-30T00:00:00"/>
    <m/>
    <s v="Dr. José Luis Torres"/>
    <m/>
    <m/>
    <n v="0"/>
    <n v="0"/>
    <n v="0"/>
  </r>
  <r>
    <s v="3.  Construcción de comunidad y cultura ciudadana"/>
    <s v="117. Construcción y puesta en marcha una (1) Academia bomberil de Bogotá._x000a__x000a_118. Aumentar en 2 las estaciones de bomberos en Bogotá"/>
    <s v="4. Fortalecer la capacidad de gestión y desarrollo institucional e interinstitucional, para consolidar la modernización de la UAECOB y llevarla a la excelencia"/>
    <s v="Gestión de Infraestructura"/>
    <x v="7"/>
    <m/>
    <m/>
    <m/>
    <m/>
    <m/>
    <m/>
    <m/>
    <m/>
    <m/>
    <m/>
    <m/>
    <m/>
    <m/>
    <m/>
    <m/>
    <m/>
    <m/>
    <m/>
    <m/>
    <m/>
    <n v="4"/>
    <s v="* Adquisición del predio."/>
    <n v="0.1"/>
    <d v="2018-10-01T00:00:00"/>
    <d v="2018-12-31T00:00:00"/>
    <m/>
    <s v="Dr. José Luis Torres"/>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s v="Aprobación de Estudios, Diseños y Estudios Previos para la adecuación y ampliación de la Estación de Bomberos de Marichuela - B10."/>
    <n v="5.8799999999999998E-2"/>
    <n v="100"/>
    <s v="Porcentaje"/>
    <s v="Elaborar los estudios, diseños y estudios previos para la adecuación y ampliación de la Estación de Bomberos de Marichuela."/>
    <s v="Coordinador de Infraestructura _x000a_Daniel Vera Ruiz"/>
    <n v="0.25"/>
    <n v="0.5"/>
    <n v="0.9"/>
    <n v="1"/>
    <n v="0.25"/>
    <n v="0"/>
    <s v="Se radicó una solicitud de Modificación y Adición ante la Oficina Asesora Jurídica para darle avance a los estudios y diseños de Marichuela, la cual no fue aprobada por la Oficina Asesora Jurídica."/>
    <m/>
    <s v="Iniciar nuevo proceso de contratación para elaboración de estudios y diseños y demás trámites para la obtención de lincencia."/>
    <n v="0"/>
    <s v="MALO"/>
    <s v="SIN EJECUTAR"/>
    <n v="0"/>
    <n v="1"/>
    <s v="* Supervisar el avance del 50% de ejecución de los estudios y diseños. "/>
    <n v="0.25"/>
    <d v="2018-01-01T00:00:00"/>
    <d v="2018-03-31T00:00:00"/>
    <m/>
    <s v="Ing. Sandra Saldarriaga"/>
    <n v="1"/>
    <s v="Se requiere cambio  de  actividades toda vez que el Contrato No.  572 de 2016,  cuyo  objeto  determinó: “ELABORAR LOS ESTUDIOS,  DISEÑOS Y  DEMÁS TRÁMITES PARA OBTENCIÓN DE LA  LICENCIA  DE  CONSTRUCCIÓN DE LA ESTACIÓN  DE BOMBEROS DE BELLAVISTA Y  COMPLEMENTACIÓN  Y  AJUSTE PARA LA  OBTENCION DE  LA  LICENCIA DE CONSTRUCCIÓN ESTACION BOMBEROS MARICHUELA”, sin embargo una vez realizada la revisión y análisis por parte del contratista consultor en ejecución del mencionado contrato de los diseños existentes para la Estación de Bomberos de Marichuela, expide documento de fecha 23 de febrero de 2018, mediante el cual conceptúa, en conclusión, que los estudios y diseños disponibles en la entidad se encuentran desactualizados respecto a la normatividad actual de medios de evacuación, estructural, hidrosanitaria y eléctrica, lo que implica la necesidad de desarrollar los estudios y diseños en su totalidad, incluso desde el diseño arquitectónico. Documento que fue radicado y avalado por la interventoría de este contrato, mediante radicado No. 2018ER1343 de fecha 23 de febrero de 2018. Razón por la cual, no continuo con la ejecución respecto del objeto de la Estación de Bomberos de Marichuela, toda vez, que tal como lo manifiesta el consultor con aval de la interventoría es necesario desarrollar los estudios y diseño en su totalidad, incluso desde el diseño arquitectónico, lo cual implica actividades diferentes a las contratadas mediante el Contrato No. 572 de 2016 (Complementación y ajuste)._x000a_Los  Estudios previos  para contratar los  estudios  y  diseños  y  demas tramites para la  ampliacion  y  reforzamiento  estructural  fueron  radicado  a  juridica mediante memorando  radicado  No. 2018IE7717,  del  23-05-2018"/>
    <n v="0.25"/>
    <n v="0"/>
    <n v="1.47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2"/>
    <s v="*Supervisar y entregar el 100% de la elaboración de los estudios y diseños. "/>
    <n v="0.25"/>
    <d v="2018-04-01T00:00:00"/>
    <d v="2018-06-30T00:00:00"/>
    <n v="1.47E-2"/>
    <s v="Ing. Sandra Saldarriaga"/>
    <n v="1"/>
    <s v="Se requiere cambio  de  actividades toda vez que el Contrato No.  572 de 2016,  cuyo  objeto  determinó: “ELABORAR LOS ESTUDIOS,  DISEÑOS Y  DEMÁS TRÁMITES PARA OBTENCIÓN DE LA  LICENCIA  DE  CONSTRUCCIÓN DE LA ESTACIÓN  DE BOMBEROS DE BELLAVISTA Y  COMPLEMENTACIÓN  Y  AJUSTE PARA LA  OBTENCION DE  LA  LICENCIA DE CONSTRUCCIÓN ESTACION BOMBEROS MARICHUELA”, sin embargo una vez realizada la revisión y análisis por parte del contratista consultor en ejecución del mencionado contrato de los diseños existentes para la Estación de Bomberos de Marichuela, expide documento de fecha 23 de febrero de 2018, mediante el cual conceptúa, en conclusión, que los estudios y diseños disponibles en la entidad se encuentran desactualizados respecto a la normatividad actual de medios de evacuación, estructural, hidrosanitaria y eléctrica, lo que implica la necesidad de desarrollar los estudios y diseños en su totalidad, incluso desde el diseño arquitectónico. Documento que fue radicado y avalado por la interventoría de este contrato, mediante radicado No. 2018ER1343 de fecha 23 de febrero de 2018. Razón por la cual, no continuo con la ejecución respecto del objeto de la Estación de Bomberos de Marichuela, toda vez, que tal como lo manifiesta el consultor con aval de la interventoría es necesario desarrollar los estudios y diseño en su totalidad, incluso desde el diseño arquitectónico, lo cual implica actividades diferentes a las contratadas mediante el Contrato No. 572 de 2016 (Complementación y ajuste)._x000a_Los  Estudios previos  para contratar los  estudios  y  diseños  y  demas tramites para la  ampliacion  y  reforzamiento  estructural  fueron  radicado  a  juridica mediante memorando  radicado  No. 2018IE7717,  del  23-05-2018"/>
    <n v="0.25"/>
    <n v="1.47E-2"/>
    <n v="1.47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3"/>
    <s v="* Radicar los documentos ante Curaduría para la aprobación de la Licencia de construcción en modalidad de adecuación y ampliación de la Estación de Bomberos de Marichuela."/>
    <n v="0.4"/>
    <d v="2018-07-01T00:00:00"/>
    <d v="2018-09-30T00:00:00"/>
    <m/>
    <s v="Ing. Eduard Rodríguez_x000a_Arq. Cesar Granados _x000a_(Contratistas consultoría)_x000a_Ing. Sandra Saldarriag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4"/>
    <s v="* Elaborar los estudios previos para la obra y la interventoría de la adecuación y ampliación de la estación de Bomberos de Marichuela."/>
    <n v="0.1"/>
    <d v="2018-10-01T00:00:00"/>
    <d v="2018-12-31T00:00:00"/>
    <m/>
    <s v="Dr. José Luis Torres"/>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4"/>
    <s v="Desarrollar un programa que garantice el 100% del mantenimiento de la infraestructura física de las Estaciones de Bomberos y el Edificio Comando"/>
    <n v="5.8799999999999998E-2"/>
    <n v="100"/>
    <s v="Porcentaje"/>
    <s v="Ejecutar el plan de mantenimiento de la infraestructura física de 9 estaciones de bomberos."/>
    <s v="Coordinador de Infraestructura _x000a_Daniel Vera Ruiz"/>
    <n v="0.25"/>
    <n v="0.5"/>
    <n v="0.75"/>
    <n v="1"/>
    <n v="0.25"/>
    <n v="0.5"/>
    <s v="Se realizó la renovación de equipos eléctricos, cuartos de bombas, calentadores de agua y equipos de lavado y secado de la Estación B1; se realizó la reconstrucción de la placa de contrapiso en concreto de la sala de máquinas y parqueaderos y el mantenimiento de los equipos de bombeo de la Estación B10; se construyó el deposito de basuras, modernización de los calentadores, remodelación de cocina y un baño, remodelación de la zona de cómodas en la Estación B11; se remodelan los alojamientos, baños y gimnasio, se montó el sistema de bombeo de la Estación B15."/>
    <s v="Informe de avance de obra presentado al Director el día 14 de Marzo de 2018 mediante Cordis No. 2018ER1847"/>
    <s v="NA"/>
    <n v="2"/>
    <s v="EXCELENTE"/>
    <s v="EN EJECUCIÓN"/>
    <n v="0.1176"/>
    <n v="1"/>
    <s v="*Ejecutar el mantenimiento de la infraestructura física de dos (2) estaciones de Bomberos."/>
    <n v="0.25"/>
    <d v="2018-01-01T00:00:00"/>
    <d v="2018-03-31T00:00:00"/>
    <m/>
    <s v="Ing. Daniel Vera Ruiz"/>
    <n v="1"/>
    <s v="*Se realizó la renovación de equipos eléctricos, cuartos de bombas, calentadores de agua y equipos de lavado y secado de la Estación B1._x000a_*Se realizó la reconstrucción de la placa de contrapiso en concreto de la sala de máquinas y parqueaderos y el mantenimiento de los equipos de bombeo de la Estación B10."/>
    <n v="0.25"/>
    <n v="0"/>
    <n v="1.47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2"/>
    <s v="*Ejecutar el mantenimiento de la infraestructura física de dos (2) estaciones de Bomberos."/>
    <n v="0.25"/>
    <d v="2018-04-01T00:00:00"/>
    <d v="2018-06-30T00:00:00"/>
    <n v="1.47E-2"/>
    <s v="Ing. Daniel Vera Ruiz"/>
    <n v="1"/>
    <s v="*Se construyó el deposito de basuras, modernización de los calentadores, remodelación de cocina y un baño, remodelación de la zona de cómodas en la Estación B11._x000a_*Se remodelan los alojamientos, baños y gimnasio, se montó el sistema de bombeo de la Estación B15."/>
    <n v="0.25"/>
    <n v="1.47E-2"/>
    <n v="1.47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3"/>
    <s v="*Ejecutar el mantenimiento de la infraestructura física de tres (3) estaciones de Bomberos."/>
    <n v="0.25"/>
    <d v="2018-07-01T00:00:00"/>
    <d v="2018-09-30T00:00:00"/>
    <m/>
    <s v="Ing. Daniel Vera Ruiz"/>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4"/>
    <s v="*Ejecutar el mantenimiento de la infraestructura física de dos (2) estaciones de Bomberos."/>
    <n v="0.25"/>
    <d v="2018-10-01T00:00:00"/>
    <d v="2018-12-31T00:00:00"/>
    <m/>
    <s v="Ing. Daniel Vera Ruiz"/>
    <m/>
    <m/>
    <n v="0"/>
    <n v="0"/>
    <n v="0"/>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n v="15"/>
    <s v="Gestionar la adquisición de un (1) predio para la implementación de una (1) estación de Bomberos"/>
    <n v="5.8799999999999998E-2"/>
    <n v="100"/>
    <s v="Porcentaje"/>
    <s v="Elaborar el informe técnico preliminar junto con los anexos, que harán parte integral del proceso para la adquisición del predio para la implementación de una (1) estación de bomberos. "/>
    <s v="Coordinador de Infraestructura _x000a_Daniel Vera Ruiz"/>
    <n v="0.2"/>
    <n v="0.4"/>
    <n v="0.8"/>
    <n v="1"/>
    <n v="0.2"/>
    <n v="0.2"/>
    <s v="Se realizó consulta en el DADEP para la consecución de un predio del Distrito Capital que cumpla con las condiciones teécnicas para la construcción de una estación de bomberos, sin obtener resultado positivo._x000a_"/>
    <s v="Reporte de consulta"/>
    <s v="Se debe realizar la solicitud iniciando el segundo trimestre para poder continuar con el segundo producto de la meta"/>
    <n v="1"/>
    <s v="EXCELENTE"/>
    <s v="EN EJECUCIÓN"/>
    <n v="5.8799999999999998E-2"/>
    <n v="1"/>
    <s v="* Solicitud al DADEP sobre posibles  predios  disponibles."/>
    <n v="0.2"/>
    <d v="2018-01-01T00:00:00"/>
    <d v="2018-03-31T00:00:00"/>
    <m/>
    <s v="Ing. Daniel Vera Ruiz"/>
    <n v="1"/>
    <s v="Se está realizando la elaboración de la solicitud al DADEP sobre los predios disponibles cuyas características cumplan para la construcción de la nueva estación."/>
    <n v="0.2"/>
    <n v="0"/>
    <n v="1.176E-2"/>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m/>
    <m/>
    <m/>
    <m/>
    <m/>
    <m/>
    <m/>
    <m/>
    <m/>
    <m/>
    <m/>
    <m/>
    <m/>
    <m/>
    <m/>
    <m/>
    <m/>
    <m/>
    <m/>
    <n v="2"/>
    <s v="* Consulta con las demás Entidades Distritales o  de la  Nación sobre  posibles  predios  disponibles."/>
    <n v="0.2"/>
    <d v="2018-04-01T00:00:00"/>
    <d v="2018-06-30T00:00:00"/>
    <n v="1.176E-2"/>
    <s v="Ing. Daniel Vera Ruiz"/>
    <n v="1"/>
    <s v="Solicitud radicada por  la SGC según  radicado  2018EE5410,  del  20/04/2018,  a la  Secretaria Distrital  de  Planeacion  &quot;Solicitud predio  para cumplimiento meta Plan  desarrollo 2016-2020 &quot; Bogota Mejor para todos&quot;"/>
    <n v="0.2"/>
    <n v="1.176E-2"/>
    <n v="1.176E-2"/>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m/>
    <m/>
    <m/>
    <m/>
    <m/>
    <m/>
    <m/>
    <m/>
    <m/>
    <m/>
    <m/>
    <m/>
    <m/>
    <m/>
    <m/>
    <m/>
    <m/>
    <m/>
    <m/>
    <n v="3"/>
    <s v="* Recibo y visitas de predios ofertados."/>
    <n v="0.4"/>
    <d v="2018-07-01T00:00:00"/>
    <d v="2018-09-30T00:00:00"/>
    <m/>
    <s v="Ing. Daniel Vera Ruiz"/>
    <n v="0.7"/>
    <s v="Mediante correo electronico  del  22/05/2018, el Subdirector  Operativo de la  UAECOB,  remite  informe  de las  visitas realizadas a los  posbles predios reportados  por  DADEP._x000a_Adicionalmente  la  Secretaria  Distrital  de Planeacion  mediante  comunicado  del  18 de junio  de  2018 ,  respnde sobre la  solicitud de adjudicacion  de lotes para cumplir metas plan de Desarrollo  con  la  vaibilidad  de  Uso  de  suelo para cada uno  de  los  predios  ofrecidos  por el  DADEP.    - Queda pendiente la gestion  ante el  Dadep  del recibo de cada uno  de  los  predios "/>
    <n v="0.27999999999999997"/>
    <n v="0"/>
    <n v="1.6463999999999999E-2"/>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m/>
    <m/>
    <m/>
    <m/>
    <m/>
    <m/>
    <m/>
    <m/>
    <m/>
    <m/>
    <m/>
    <m/>
    <m/>
    <m/>
    <m/>
    <m/>
    <m/>
    <m/>
    <m/>
    <n v="4"/>
    <s v="*  Elaboración del informe técnico preliminar."/>
    <n v="0.2"/>
    <d v="2018-10-01T00:00:00"/>
    <d v="2018-12-31T00:00:00"/>
    <m/>
    <s v="Ing. Daniel Vera Ruiz"/>
    <n v="1"/>
    <s v="Informe  elaborado  por  el  Ing. Daniel  Vera Ruiz ,  Coordinador  del  Area de  Infraestructura,  según  radicado  2018ER5101. 25-06-2018"/>
    <n v="0.2"/>
    <n v="0"/>
    <n v="1.176E-2"/>
  </r>
  <r>
    <s v="3.  Construcción de comunidad y cultura ciudadana"/>
    <s v="119. Implementar (1) estación satélite forestal de bomberos sujeta al proyecto del sendero ambiental en los_x000a_cerros orientales"/>
    <s v="4. Fortalecer la capacidad de gestión y desarrollo institucional e interinstitucional, para consolidar la modernización de la UAECOB y llevarla a la excelencia"/>
    <s v="Gestión de Infraestructura"/>
    <x v="7"/>
    <n v="16"/>
    <s v="Implementación de (1) estación satélite forestal de bomberos sujeta al proyecto del sendero ambiental en los cerros orientales)"/>
    <n v="5.8799999999999998E-2"/>
    <n v="100"/>
    <s v="Porcentaje"/>
    <s v="Culminar el proceso de adjudicación para la construcción de la Estación de Bomberos de Bellavista - B9."/>
    <s v="Coordinador de Infraestructura _x000a_Daniel Vera Ruiz"/>
    <n v="0.2"/>
    <n v="0.6"/>
    <n v="0.8"/>
    <n v="1"/>
    <n v="0.2"/>
    <n v="0.2"/>
    <s v="El día 11 de Enero de 2018 se radica ante curaduría los documentos exigidos para la expedición de la Licencia de construcción, así mismo el día 31 de Enero de 2018 se expide el Acta de Observaciones y Correcciones              No. 15606757 presentada por la curaduria urbana No.3 "/>
    <s v="Solicitud de Licencia Urbanística No. 18-3-0028._x000a__x000a_Acta de Observaciones y Correcciones No. 15606757"/>
    <s v="NA"/>
    <n v="1"/>
    <s v="EXCELENTE"/>
    <s v="EN EJECUCIÓN"/>
    <n v="5.8799999999999998E-2"/>
    <n v="1"/>
    <s v="* Gestionar el tramite de licencia de construcción en modalidad de Obra Nueva ante curaduría."/>
    <n v="0.2"/>
    <d v="2018-01-01T00:00:00"/>
    <d v="2018-03-31T00:00:00"/>
    <m/>
    <s v="Ing. Sandra Saldarriaga"/>
    <n v="1"/>
    <s v="El día 11 de Enero de 2018 se radica ante curaduría los documentos exigidos para la expedición de la Licencia de construcción, así mismo el día 31 de Enero de 2018 se expide el Acta de Observaciones y Correcciones              No. 15606757 presentada por la curaduria urbana No.3 "/>
    <n v="0.2"/>
    <n v="0"/>
    <n v="1.176E-2"/>
  </r>
  <r>
    <s v="3.  Construcción de comunidad y cultura ciudadana"/>
    <s v="119. Implementar (1) estación satélite forestal de bomberos sujeta al proyecto del sendero ambiental en los_x000a_cerros orientales"/>
    <s v="4. Fortalecer la capacidad de gestión y desarrollo institucional e interinstitucional, para consolidar la modernización de la UAECOB y llevarla a la excelencia"/>
    <s v="Gestión de Infraestructura"/>
    <x v="7"/>
    <m/>
    <m/>
    <m/>
    <m/>
    <m/>
    <m/>
    <m/>
    <m/>
    <m/>
    <m/>
    <m/>
    <m/>
    <m/>
    <m/>
    <m/>
    <m/>
    <m/>
    <m/>
    <m/>
    <m/>
    <n v="2"/>
    <s v="* Elaborar los estudios previos para la obra y la interventoría de la construcción de la Estación de Bellavista."/>
    <n v="0.4"/>
    <d v="2018-04-01T00:00:00"/>
    <d v="2018-06-30T00:00:00"/>
    <n v="2.3519999999999999E-2"/>
    <s v="Dr. José Luis Torres"/>
    <n v="0.8"/>
    <s v="Proceso  de  eleaboracion  estudios  previos,  ya  se  cuenta  con  el  presupuesto  oficial entregado  por  la  consultoria  y  aprobado  por la  interventoria,  falta la  expedicion  de la  Licencia  de  construcción por parte de la  Curaduria  Urbana,  el  25-06-2018 ewl  consultor pago  las  expensas generadas para este tramite. Una  vez este debidamente ejecutoriada la  licencia  se radicaran  a la Oficina  Asesora Juridica los  Estudios  previos  ,  para inicior  el  proceso  de  contratacion  "/>
    <n v="0.32000000000000006"/>
    <n v="1.8815999999999999E-2"/>
    <n v="1.8816000000000003E-2"/>
  </r>
  <r>
    <s v="3.  Construcción de comunidad y cultura ciudadana"/>
    <s v="119. Implementar (1) estación satélite forestal de bomberos sujeta al proyecto del sendero ambiental en los_x000a_cerros orientales"/>
    <s v="4. Fortalecer la capacidad de gestión y desarrollo institucional e interinstitucional, para consolidar la modernización de la UAECOB y llevarla a la excelencia"/>
    <s v="Gestión de Infraestructura"/>
    <x v="7"/>
    <m/>
    <m/>
    <m/>
    <m/>
    <m/>
    <m/>
    <m/>
    <m/>
    <m/>
    <m/>
    <m/>
    <m/>
    <m/>
    <m/>
    <m/>
    <m/>
    <m/>
    <m/>
    <m/>
    <m/>
    <n v="3"/>
    <s v="* Gestionar el proceso contractual."/>
    <n v="0.2"/>
    <d v="2018-07-01T00:00:00"/>
    <d v="2018-09-30T00:00:00"/>
    <m/>
    <s v="Dr. José Luis Torres"/>
    <m/>
    <m/>
    <n v="0"/>
    <n v="0"/>
    <n v="0"/>
  </r>
  <r>
    <s v="3.  Construcción de comunidad y cultura ciudadana"/>
    <s v="119. Implementar (1) estación satélite forestal de bomberos sujeta al proyecto del sendero ambiental en los_x000a_cerros orientales"/>
    <s v="4. Fortalecer la capacidad de gestión y desarrollo institucional e interinstitucional, para consolidar la modernización de la UAECOB y llevarla a la excelencia"/>
    <s v="Gestión de Infraestructura"/>
    <x v="7"/>
    <m/>
    <m/>
    <m/>
    <m/>
    <m/>
    <m/>
    <m/>
    <m/>
    <m/>
    <m/>
    <m/>
    <m/>
    <m/>
    <m/>
    <m/>
    <m/>
    <m/>
    <m/>
    <m/>
    <m/>
    <n v="4"/>
    <s v="* Adjudicar el proceso de obra y de interventoría."/>
    <n v="0.2"/>
    <d v="2018-10-01T00:00:00"/>
    <d v="2018-12-31T00:00:00"/>
    <m/>
    <s v="Dr. José Luis Torres"/>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7"/>
    <s v="Elaboración de los estudios y diseños para la adecuación de la Estación de Bomberos de Ferias - B7."/>
    <n v="5.9200000000000003E-2"/>
    <n v="100"/>
    <s v="Porcentaje"/>
    <s v="Elaborar los estudios previos, la adjudicación del proceso contractual e inicio de la elaboración de estudios y diseños del reforzamiento estructural de la estación de bomberos de Ferias."/>
    <s v="Coordinador de Infraestructura _x000a_Daniel Vera Ruiz"/>
    <n v="0.2"/>
    <n v="0.4"/>
    <n v="0.8"/>
    <n v="1"/>
    <n v="0.2"/>
    <n v="0.1"/>
    <s v="El área de Infraestructura se encuentra a la espera de la viabilidad técnica por parte de la Oficina Asesora Jurídica y la Dirección de la UAECOB para la radicación de los Estudios Previos. Esta actividad se encuentra incluida en el PAA."/>
    <m/>
    <s v="Es necesario esperar el concepto de la Oficina Asesora Jurídica para dar continuidad y celeridad al proceso."/>
    <n v="0.5"/>
    <s v="MALO"/>
    <s v="EN EJECUCIÓN"/>
    <n v="2.9600000000000001E-2"/>
    <n v="1"/>
    <s v="* Elaboración y aprobación de estudios previos para los estudios y diseños del reforzamiento estructural de la estación de Bomberos de Ferias.  "/>
    <n v="0.2"/>
    <d v="2018-01-01T00:00:00"/>
    <d v="2018-03-31T00:00:00"/>
    <m/>
    <s v="Dr. José Luis Torres"/>
    <n v="0.85"/>
    <s v="Estudios  previos  elaborados,  cuenta con  la  viabilidad de  Inversion  No.  OAP-2018-318 y  Certificado  de  Disponibilidad Presupuestal No.  452 de 2018,  del  06-06-2018. Estamos  a la  Espera de la  mesa de trabajo  con  la  Oficina  Asesora Juridica ."/>
    <n v="0.17"/>
    <n v="0"/>
    <n v="1.0064000000000002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2"/>
    <s v="* Gestionar el proceso contractual."/>
    <n v="0.2"/>
    <d v="2018-04-01T00:00:00"/>
    <d v="2018-06-30T00:00:00"/>
    <n v="1.1840000000000002E-2"/>
    <s v="Dr. José Luis Torres"/>
    <n v="0.85"/>
    <s v="Estudios  previos  elaborados,  cuenta con  la  viabilidad de  Inversion  No.  OAP-2018-318 y  Certificado  de  Disponibilidad Presupuestal No.  452 de 2018,  del  06-06-2018. Estamos  a la  Espera de la  mesa de trabajo  con  la  Oficina  Asesora Juridica ."/>
    <n v="0.17"/>
    <n v="1.0064000000000002E-2"/>
    <n v="1.0064000000000002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3"/>
    <s v="* Adjudicación proceso para la elaboración de estudios y diseños en la adecuación de la estación."/>
    <n v="0.4"/>
    <d v="2018-07-01T00:00:00"/>
    <d v="2018-09-30T00:00:00"/>
    <m/>
    <s v="Dr. José Luis Torres"/>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m/>
    <m/>
    <m/>
    <m/>
    <m/>
    <m/>
    <m/>
    <m/>
    <m/>
    <m/>
    <m/>
    <m/>
    <m/>
    <m/>
    <m/>
    <m/>
    <m/>
    <m/>
    <m/>
    <n v="4"/>
    <s v="* Entrega del 30% de avance en el diseño propuesto dentro de los diseños y reforzamiento de la estación"/>
    <n v="0.2"/>
    <d v="2018-10-01T00:00:00"/>
    <d v="2018-12-31T00:00:00"/>
    <m/>
    <s v="Ing. Daniel Vera Ruiz"/>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n v="1"/>
    <s v="Desarrollo e Implementación de un programa orientado a promover la práctica de actividad física en el personal de la UAECOB"/>
    <n v="0.2"/>
    <n v="100"/>
    <s v="Porcentaje"/>
    <s v="Desarrollar e implementar  programa para promover la práctica de actividad física"/>
    <s v="Líder Grupo Seguridad y Salud en el Trabajo - Ing. William Cabrejo"/>
    <n v="0.15"/>
    <n v="0.5"/>
    <n v="0.85"/>
    <n v="1"/>
    <n v="0.15"/>
    <n v="0.15"/>
    <s v="Se actualiza programa de acondicionamiento físico el se encuentra en la ruta de la calidad "/>
    <s v="Documento en la ruta de calidad "/>
    <s v="NA"/>
    <n v="1"/>
    <s v="EXCELENTE"/>
    <s v="EN EJECUCIÓN"/>
    <n v="0.2"/>
    <n v="1"/>
    <s v="Estructuración definición del programa "/>
    <n v="0.15"/>
    <d v="2018-02-01T00:00:00"/>
    <d v="2018-03-31T00:00:00"/>
    <m/>
    <s v="Líder Grupo Seguridad y Salud en el Trabajo - Ing. William Cabrejo"/>
    <n v="1"/>
    <s v="Se actualiza programa de acondicionamiento físico el se encuentra en la ruta de la calidad "/>
    <n v="0.15"/>
    <n v="0"/>
    <n v="0.0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2"/>
    <s v="Creación y divulgación Campaña de expectativa  "/>
    <n v="0.35"/>
    <d v="2018-04-01T00:00:00"/>
    <d v="2018-06-30T00:00:00"/>
    <n v="6.9999999999999993E-2"/>
    <s v="Líder Grupo Seguridad y Salud en el Trabajo - Ing. William Cabrejo"/>
    <n v="1"/>
    <s v="Se divulga por medio de prensa la campaña "/>
    <n v="0.35"/>
    <n v="6.9999999999999993E-2"/>
    <n v="6.9999999999999993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3"/>
    <s v="Implementación del programa en los centros de trabajo "/>
    <n v="0.35"/>
    <d v="2018-07-01T00:00:00"/>
    <d v="2018-09-30T00:00:00"/>
    <m/>
    <s v="Líder Grupo Seguridad y Salud en el Trabajo - Ing. William Cabrej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4"/>
    <s v="Evaluación del programa "/>
    <n v="0.15"/>
    <d v="2018-10-01T00:00:00"/>
    <d v="2018-12-31T00:00:00"/>
    <m/>
    <s v="Líder Grupo Seguridad y Salud en el Trabajo - Ing. William Cabrej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n v="2"/>
    <s v=" Desarrollar e implementar un programa para la prevención de Desórdenes Musculoesqueléticos"/>
    <n v="0.2"/>
    <n v="100"/>
    <s v="Porcentaje"/>
    <s v="Desarrollar e implementar un programa de prevención de Desórdenes Musculoesqueléticos"/>
    <s v="Líder Grupo Seguridad y Salud en el Trabajo - Ing. William Cabrejo"/>
    <n v="0.25"/>
    <n v="0.5"/>
    <n v="0.85"/>
    <n v="1"/>
    <n v="0.25"/>
    <n v="0.25"/>
    <s v="Se actualiza programa de prevención de desordenes musculo esqueléticos "/>
    <s v="Documento en físico "/>
    <s v="NA"/>
    <n v="1"/>
    <s v="EXCELENTE"/>
    <s v="EN EJECUCIÓN"/>
    <n v="0.2"/>
    <n v="1"/>
    <s v=" Estructuración definición del programa "/>
    <n v="0.15"/>
    <d v="2018-02-01T00:00:00"/>
    <d v="2018-03-31T00:00:00"/>
    <m/>
    <s v="Líder Grupo Seguridad y Salud en el Trabajo - Ing. William Cabrejo"/>
    <n v="1"/>
    <s v="Se actualiza programa de prevención de desordenes musculo esqueléticos "/>
    <n v="0.15"/>
    <n v="0"/>
    <n v="0.0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2"/>
    <s v="Creación y divulgación Campaña de expectativa  "/>
    <n v="0.35"/>
    <d v="2018-04-01T00:00:00"/>
    <d v="2018-06-30T00:00:00"/>
    <n v="6.9999999999999993E-2"/>
    <s v="Líder Grupo Seguridad y Salud en el Trabajo - Ing. William Cabrejo"/>
    <n v="1"/>
    <s v="Se divulga por medio de prensa la campaña "/>
    <n v="0.35"/>
    <n v="6.9999999999999993E-2"/>
    <n v="6.9999999999999993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3"/>
    <s v="Implementación del programa en los centros de trabajo "/>
    <n v="0.35"/>
    <d v="2018-07-01T00:00:00"/>
    <d v="2018-09-30T00:00:00"/>
    <m/>
    <s v="Líder Grupo Seguridad y Salud en el Trabajo - Ing. William Cabrej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4"/>
    <s v="Evaluación del programa "/>
    <n v="0.15"/>
    <d v="2018-10-01T00:00:00"/>
    <d v="2018-12-31T00:00:00"/>
    <m/>
    <s v="Líder Grupo Seguridad y Salud en el Trabajo - Ing. William Cabrej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n v="3"/>
    <s v="Implementar un plan de reentrenamiento de tres días para servidores de los cargos bombero y cabo"/>
    <n v="0.2"/>
    <n v="100"/>
    <s v="Personas reentrenadas"/>
    <s v="ejecución del plan de reentrenamiento para 192 servidores para los cargos bombero y cabo"/>
    <s v="Líder de Grupo - Eduardo Cruz"/>
    <n v="0.25"/>
    <n v="0.5"/>
    <n v="0.75"/>
    <n v="1"/>
    <n v="0.25"/>
    <n v="0.25"/>
    <m/>
    <s v="1 acta de reunión donde se acordaron las fechas para impartir los procesos de capacitación."/>
    <s v="NA"/>
    <n v="1"/>
    <s v="EXCELENTE"/>
    <s v="EN EJECUCIÓN"/>
    <n v="0.2"/>
    <n v="1"/>
    <s v="definir los temas y consolidar  el material de formación."/>
    <n v="0.2"/>
    <d v="2018-02-01T00:00:00"/>
    <d v="2018-03-31T00:00:00"/>
    <m/>
    <s v="Líder de Grupo - Eduardo Cruz"/>
    <n v="1"/>
    <s v="se realizó una reunión con personal del grupo MATPEL con el fin de acordar las fechas y la logística que se requiere para realizar (4) cursos PRIMAP dirigidos al personal uniformados como parte del reentrenamiento para el año 2018"/>
    <n v="0.2"/>
    <n v="0"/>
    <n v="4.0000000000000008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2"/>
    <s v="asegurar la logística para los cursos y concertar la programación con los comandantes "/>
    <n v="0.2"/>
    <d v="2018-04-01T00:00:00"/>
    <d v="2018-06-30T00:00:00"/>
    <n v="4.0000000000000008E-2"/>
    <s v="Líder de Grupo - Eduardo Cruz"/>
    <n v="1"/>
    <s v="El día 19 de junio se realizó adición al contrato de suministro N° 421 de 2017 con el fin de suministrar la alimentación necesaria a los procesos académicos y de capacitación, al igual que la subdirección operativa y de Gestión del Riesgo."/>
    <n v="0.2"/>
    <n v="4.0000000000000008E-2"/>
    <n v="4.0000000000000008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3"/>
    <s v="selección de personal para el curso"/>
    <n v="0.2"/>
    <d v="2018-07-01T00:00:00"/>
    <d v="2018-09-30T00:00:00"/>
    <m/>
    <s v="Líder de Grupo - Eduardo Cruz"/>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4"/>
    <s v="desarrollo de los cursos de reentrenamiento"/>
    <n v="0.4"/>
    <d v="2018-10-01T00:00:00"/>
    <d v="2018-12-31T00:00:00"/>
    <m/>
    <s v="Líder de Grupo - Eduardo Cruz"/>
    <m/>
    <m/>
    <n v="0"/>
    <n v="0"/>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del Talento Humano"/>
    <x v="8"/>
    <n v="4"/>
    <s v="realizar las acciones necesarias para la aprobación del PEI de la escuela de Formación Bomberil de la UAECOB ante las autoridades competentes "/>
    <n v="0.2"/>
    <n v="100"/>
    <s v="Porcentaje"/>
    <s v="100% de actividades propuestas ejecutadas"/>
    <s v="Líder de Grupo - Eduardo Cruz"/>
    <n v="0.25"/>
    <n v="0.5"/>
    <n v="0.75"/>
    <n v="1"/>
    <n v="0.25"/>
    <n v="0.25"/>
    <s v="Se desarrolló la primera actividad programada que sustenta el 25% de cumplimiento que corresponde a la solicitud de la licencia de funcionamiento, como resultado se realiza el acto administrativo"/>
    <s v="PEI, acta visita Hospital de Fontibón, plan de emergencias, hojas de vida de los instructores, memorando donde se entregan las áreas correspondientes a la escuela de formación bomberil."/>
    <s v="Generar una mesa de trabajo con la OAJ con el fin de que el documento sea firmado por el Director de la entidad."/>
    <n v="1"/>
    <s v="EXCELENTE"/>
    <s v="EN EJECUCIÓN"/>
    <n v="0.2"/>
    <n v="1"/>
    <s v="Realizar la solicitud de la licencia de  funcionamiento de la Escuela ante la Secretaria Distrital de Educación. "/>
    <n v="0.25"/>
    <d v="2018-02-01T00:00:00"/>
    <d v="2018-03-31T00:00:00"/>
    <m/>
    <s v="Líder de Grupo - Eduardo Cruz"/>
    <n v="1"/>
    <s v="se expidieron las Resoluciones 369 de 2018 “Por medio de la cual se crea la Escuela de Formación Bomberil- Academia de la UAE Cuerpo Oficial de Bomberos de Bogotá, y la Resolución 365 de 2018 “Por medio de la cual se asignan las áreas y equipos exigidos para la creación y reconocimiento de la Escuela de Formación y Capacitación de Bomberos de la UAE Cuerpo Oficial de Bomberos, Nivel I: Escuela de Capacitación Básica y Nivel II: Escuela de Capacitación Intermedia”. de igual manera se radico el día 29 de junio de 2018 ante la secretaria de Educación Distrital la solicitud de licencia de funcionamiento como institución para el trabajo y desarrollo Humano bajo radicado E-2018-104447"/>
    <n v="0.25"/>
    <n v="0"/>
    <n v="0.05"/>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del Talento Humano"/>
    <x v="8"/>
    <m/>
    <m/>
    <m/>
    <m/>
    <m/>
    <m/>
    <m/>
    <m/>
    <m/>
    <m/>
    <m/>
    <m/>
    <m/>
    <m/>
    <m/>
    <m/>
    <m/>
    <m/>
    <m/>
    <m/>
    <n v="2"/>
    <s v="Realizar la solicitud de la licencia de  SST de la Escuela ante la Secretaria Distrital de salud. "/>
    <n v="0.25"/>
    <d v="2018-04-01T00:00:00"/>
    <d v="2018-06-30T00:00:00"/>
    <n v="0.05"/>
    <s v="Líder de Grupo - Eduardo Cruz"/>
    <n v="1"/>
    <s v="se expidieron las Resoluciones 369 de 2018 “Por medio de la cual se crea la Escuela de Formación Bomberil- Academia de la UAE Cuerpo Oficial de Bomberos de Bogotá, y la Resolución 365 de 2018 “Por medio de la cual se asignan las áreas y equipos exigidos para la creación y reconocimiento de la Escuela de Formación y Capacitación de Bomberos de la UAE Cuerpo Oficial de Bomberos, Nivel I: Escuela de Capacitación Básica y Nivel II: Escuela de Capacitación Intermedia”. de igual manera se radico el día 29 de junio de 2018 ante la secretaria Distrital de salud la solicitud de licencia para la prestación de servicios en seguridad y salud en el trabajo - persona jurídica con radicado 2018ER49224"/>
    <n v="0.25"/>
    <n v="0.05"/>
    <n v="0.05"/>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del Talento Humano"/>
    <x v="8"/>
    <m/>
    <m/>
    <m/>
    <m/>
    <m/>
    <m/>
    <m/>
    <m/>
    <m/>
    <m/>
    <m/>
    <m/>
    <m/>
    <m/>
    <m/>
    <m/>
    <m/>
    <m/>
    <m/>
    <m/>
    <n v="3"/>
    <s v="Tramitar ante la Dirección Nacional de Bomberos la acreditación de instructores activos. "/>
    <n v="0.25"/>
    <d v="2018-07-01T00:00:00"/>
    <d v="2018-09-30T00:00:00"/>
    <m/>
    <s v="Líder de Grupo - Eduardo Cruz"/>
    <m/>
    <m/>
    <n v="0"/>
    <n v="0"/>
    <n v="0"/>
  </r>
  <r>
    <s v="3.  Construcción de comunidad y cultura ciudadana"/>
    <s v="115. Crear (1) Escuela de Formación y Capacitación de Bomberos"/>
    <s v="4. Fortalecer la capacidad de gestión y desarrollo institucional e interinstitucional, para consolidar la modernización de la UAECOB y llevarla a la excelencia"/>
    <s v="Gestión del Talento Humano"/>
    <x v="8"/>
    <m/>
    <m/>
    <m/>
    <m/>
    <m/>
    <m/>
    <m/>
    <m/>
    <m/>
    <m/>
    <m/>
    <m/>
    <m/>
    <m/>
    <m/>
    <m/>
    <m/>
    <m/>
    <m/>
    <m/>
    <n v="4"/>
    <s v="Suscribir convenios interadministrativos para asegurar los escenarios de la Escuela de Formación Bomberil"/>
    <n v="0.25"/>
    <d v="2018-10-01T00:00:00"/>
    <d v="2018-12-31T00:00:00"/>
    <m/>
    <s v="Líder de Grupo - Eduardo Cruz"/>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n v="5"/>
    <s v="proyectar las acciones necesarias para la  implementación de  una Biblioteca Virtual para la UAE Cuerpo Oficial de Bomberos Bogotá."/>
    <n v="0.2"/>
    <n v="100"/>
    <s v="Porcentaje"/>
    <s v="100% de actividades propuestas ejecutadas"/>
    <s v="Líder de Grupo - Eduardo Cruz"/>
    <n v="0.25"/>
    <n v="0.5"/>
    <n v="0.75"/>
    <n v="1"/>
    <n v="0.25"/>
    <n v="0.5"/>
    <s v="Se realizaron reuniones antes de lo acordado ya que el personal operativo y del área de Academia organizaron agilmente las citaciones que estaban proyectadas a dos trimestres, contando con una participación activa de los involucrados"/>
    <s v="7 actas de mesas de trabajo con el personal de los diferentes grupos."/>
    <s v="NA"/>
    <n v="1"/>
    <s v="EXCELENTE"/>
    <s v="EN EJECUCIÓN"/>
    <n v="0.2"/>
    <n v="1"/>
    <s v="Realizar mesas de trabajo con las diferentes áreas con el fin de identificar los contenidos que se deben digitalizar."/>
    <n v="0.5"/>
    <d v="2018-02-02T00:00:00"/>
    <s v="30/06/2018"/>
    <n v="0.1"/>
    <s v="Líder de Grupo - Eduardo Cruz"/>
    <n v="1"/>
    <s v="se realizaron 7 mesas de trabajo con personal de las diferentes especialidades con el fin de identificar los módulos y material para la implementación de la Biblioteca virtual."/>
    <n v="0.5"/>
    <n v="0.1"/>
    <n v="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2"/>
    <s v="Identificar el material virtual que ofrecen los proveedores con el fin de verificar los contenidos que pueden ser implementados en la plataforma virtual                                                   "/>
    <n v="0.3"/>
    <d v="2018-07-01T00:00:00"/>
    <s v="30/09/2018"/>
    <m/>
    <s v="Líder de Grupo - Eduardo Cruz"/>
    <n v="1"/>
    <s v="se realizo reunion con OPCI colombia proveedor de normas NFPA  para bomberos  quien nos oferta de manera gratuita el material Virtual para ser implementado en la UAECOB"/>
    <n v="0.3"/>
    <n v="0"/>
    <n v="0.06"/>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l Talento Humano"/>
    <x v="8"/>
    <m/>
    <m/>
    <m/>
    <m/>
    <m/>
    <m/>
    <m/>
    <m/>
    <m/>
    <m/>
    <m/>
    <m/>
    <m/>
    <m/>
    <m/>
    <m/>
    <m/>
    <m/>
    <m/>
    <m/>
    <n v="3"/>
    <s v="Elaborar un informe donde con la propuesta para la implementación de la biblioteca virtual de la UAECOB                                         "/>
    <n v="0.2"/>
    <d v="2018-10-01T00:00:00"/>
    <s v="31/12/2018"/>
    <m/>
    <s v="Líder de Grupo - Eduardo Cruz"/>
    <m/>
    <m/>
    <n v="0"/>
    <n v="0"/>
    <n v="0"/>
  </r>
</pivotCacheRecords>
</file>

<file path=xl/pivotCache/pivotCacheRecords2.xml><?xml version="1.0" encoding="utf-8"?>
<pivotCacheRecords xmlns="http://schemas.openxmlformats.org/spreadsheetml/2006/main" xmlns:r="http://schemas.openxmlformats.org/officeDocument/2006/relationships" count="74">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x v="0"/>
    <n v="0.2"/>
    <n v="12"/>
    <s v="Pdf."/>
    <s v="En el año se realizarán 12 publicaciones, en las cuales se destacará la  información más importante realizada durante el mes en curso, para de esta forma mantener actualizado al personal de la UAECOB."/>
    <s v="Oficina Asesora Prensa y Comunicaciones"/>
    <n v="3"/>
    <n v="6"/>
    <n v="9"/>
    <n v="12"/>
    <n v="6"/>
    <n v="0.2"/>
    <n v="6"/>
    <s v="En el II Trimestre del año se cumplo el objetivo de realizar las tres edicines siguiente de la Revista Bomberos Hoy."/>
    <s v="Bomberos Hoy: Edición 4. https://mail.google.com/mail/u/0/#search/revista+Bomberos+hoy/16335a7450ca093d?compose=164700ed090cdb9c    Bomberos Hoy: Edición 5.   https://mail.google.com/mail/u/0/#search/revista+Bomberos+hoy/163dbf168e9a3f3c?compose=164700ed090cdb9c Bomberos Hoy: Edición 6.   https://mail.google.com/mail/u/0/#search/revista+Bomberos+hoy/1646737abe78940a?compose=164700ed090cdb9c"/>
    <m/>
    <n v="1"/>
    <x v="0"/>
    <x v="0"/>
    <n v="0.2"/>
    <n v="3"/>
    <n v="0.2"/>
    <n v="3"/>
    <s v="Durante el trimestre se realizaron 3 Ediciones de la Revista Bomberos. "/>
    <s v="Edición 3: https://mail.google.com/mail/u/0/?tab=wm#search/revista+bomberos/162868856b74361c                                  Edición 2: https://mail.google.com/mail/u/0/?tab=wm#search/revista+bomberos/161e20307d4a6699                                  Edición 1: https://mail.google.com/mail/u/0/?tab=wm#search/revista+bomberos/161537ec184a1567"/>
    <s v="NA"/>
    <n v="1"/>
    <s v="EXCELENTE"/>
    <s v="EN EJECUCIÓN"/>
    <n v="0.2"/>
    <n v="1"/>
    <s v="Recopilación de la información del mes. "/>
    <n v="0.5"/>
    <d v="2018-01-01T00:00:00"/>
    <d v="2018-12-31T00:00:00"/>
    <n v="0.1"/>
    <s v="Oficina Asesora Prensa y Comunicaciones"/>
    <n v="1"/>
    <s v="Se cumplio en su totalidad el objetivo."/>
    <n v="0.5"/>
    <n v="0.1"/>
    <n v="0.1"/>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x v="1"/>
    <n v="0.2"/>
    <n v="44"/>
    <s v="Piezas audiovisuales."/>
    <s v="Mediante la divulgación de 44 Noticieros en el año, se pretende informar a la comunidad interna y externa de las actividades realizadas por la UAECOB, en materia operativa y administrativa."/>
    <s v="Oficina Asesora Prensa y Comunicaciones"/>
    <n v="11"/>
    <n v="22"/>
    <n v="33"/>
    <n v="44"/>
    <n v="22"/>
    <n v="0.2"/>
    <n v="22"/>
    <s v="Se dio cumplimiento a los 13 Informativos audiovisuales planteados durante el II trimestre del año en curso."/>
    <s v="29 DE JUNIO DE 2018: https://www.youtube.com/watch?v=gx-3QjqP7-o&amp;t=4s                                      22 DE JUNIO DE 2018: https://www.youtube.com/watch?v=XsoHOG_Oa7o&amp;t=525s                               15 DE JUNIO DE 2018: https://www.youtube.com/watch?v=vrUL-jolpWE                                                 8 DE JUNIO DE 2018: 2018https://www.youtube.com/watch?v=oeP_mFapNT4&amp;t=1s                             1 DE JUNIO DE 2018:    https://www.youtube.com/watch?v=idi4BcBHUAw&amp;t=269s                                 25 DE MAYO DE 2018:   https://www.youtube.com/watch?v=OUCcvS2A3QI&amp;t=1s                                   18 DE MAYO DE 2018:  https://www.youtube.com/watch?v=FBS_qcCRwQs                                            11  DE MAYO DE 2018:    https://www.youtube.com/watch?v=SCn4tjLEY4w&amp;t=22s                                     4 DE MAYO DE 2018:  https://www.youtube.com/watch?v=9pgTGhOajSQ                                             27 ABRIL DE 2018:   https://www.youtube.com/watch?v=7Vw5RUnS0_M                                          20 ABRIL DE 2018:   https://www.youtube.com/watch?v=h8UUEVnXVt0&amp;t=7s                                  13 ABRIL DE 2018:  https://www.youtube.com/watch?v=D20VGT92dYQ&amp;t=60s                                 6 ABRIL DE 2018:    https://www.youtube.com/watch?v=0vJrTMreOFc&amp;t=237s"/>
    <m/>
    <n v="1"/>
    <x v="0"/>
    <x v="0"/>
    <n v="0.2"/>
    <n v="11"/>
    <n v="0.2"/>
    <n v="11"/>
    <s v="Durante el trimestre se realizaron 12 noticieros."/>
    <s v="Noticiero,  Bomberos Hoy,  12 de enero 2018._x000a_https://www.youtube.com/watch?v=dJVMwDCiWgg_x000a_19 de enero 2018._x000a_https://www.youtube.com/watch?v=epwTpxyR94U_x000a_26 de enero 2018._x000a_https://www.youtube.com/watch?v=_nk1HsTr_aI_x000a_2 de febrero  2018._x000a_https://www.youtube.com/watch?v=uT65_eP3iJM_x000a_9 de febrero  2018._x000a_https://www.youtube.com/watch?v=B7bTI76BE4E_x000a_16 de febrero  2018._x000a_https://www.youtube.com/watch?v=nL_-baB05-I_x000a_23 de febrero  2018._x000a_https://www.youtube.com/watch?v=U386vfOsoEc_x000a_2 de marzo  2018._x000a_https://www.youtube.com/watch?v=449PFCluDfs&amp;t=542s_x000a_10 de marzo  2018._x000a_https://www.youtube.com/watch?v=CY2CNCIdvLA&amp;t=358s_x000a_16 de marzo  2018._x000a_https://www.youtube.com/watch?v=aI591FO9hNs_x000a_23 de marzo  2018._x000a_https://www.youtube.com/watch?v=LUhMC631uRk_x000a_30 de marzo  2018._x000a_https://www.youtube.com/watch?v=0a4dEEoZYwM_x000a_"/>
    <s v="NA"/>
    <n v="1"/>
    <s v="EXCELENTE"/>
    <s v="EN EJECUCIÓN"/>
    <n v="0.2"/>
    <n v="1"/>
    <s v="Grabación de la nota.        "/>
    <n v="0.5"/>
    <d v="2018-01-01T00:00:00"/>
    <d v="2018-12-31T00:00:00"/>
    <n v="0.1"/>
    <s v="Oficina Asesora Prensa y Comunicaciones"/>
    <n v="1"/>
    <s v="Se cumplio en su totalidad el objetivo."/>
    <n v="0.5"/>
    <n v="0.1"/>
    <n v="0.1"/>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x v="2"/>
    <n v="0.2"/>
    <n v="24"/>
    <s v="Piezas audiovisuales."/>
    <s v="Generar 24 piezas audiovisuales en el año, con el fin de visibilizar las historias de vida laborales y/o personales de los Bomberos de Bogotá."/>
    <s v="Oficina Asesora Prensa y Comunicaciones"/>
    <n v="6"/>
    <n v="12"/>
    <n v="18"/>
    <n v="24"/>
    <n v="12"/>
    <n v="0.2"/>
    <n v="12"/>
    <s v="Fue cumplido la meta planteada para el II trimestre."/>
    <s v="Capacitando a niños:_x000a_https://www.facebook.com/BomberosOficialesdeBogota/videos/1888366311175036/                                                    1er Equipo USAR Pesado en el país integrado por Bomberos Oficiales Bogotáhttps://twitter.com/Pedromanosalvar/status/1009784699072507904     Proteger el ambiente, es tarea de todos https://twitter.com/BomberosBogota/status/1007580597978566656                                          Siembra de Arboles con la comunidad: https://twitter.com/BomberosBogota/status/997432371396915200_x000a_¿Usted no sabe quien soy yo? https://twitter.com/Pedromanosalvar/status/1003666989380927489                 La vida de Daky, quien salva vidas https://twitter.com/BomberosBogota/status/1001875701874790402"/>
    <m/>
    <n v="1"/>
    <x v="0"/>
    <x v="0"/>
    <n v="0.2"/>
    <n v="6"/>
    <n v="0.2"/>
    <n v="6"/>
    <s v="Durante el trimestre se realizaron 6 Crónicas Bomberos de Corazón."/>
    <s v="12 de Marzo, Clasificación ISARG: https://twitter.com/BomberosBogota/status/973185358652469249?s=20                      8 de marzo Homenaje a la Mujer Bombero: https://twitter.com/BomberosBogota/status/971883562831097856?s=20                    14 de Febrero Padre e Hijo: Bomberos de Corazón https://twitter.com/BomberosBogota/status/963824120910831617?s=20                      1 de Febrero Bomberos en Bicicleta:        https://twitter.com/BomberosBogota/status/959209218631979009?s=20              24 de enero Entrega de Máquinas: https://twitter.com/BomberosBogota/status/956172787873435648?s=20                   11 de Enero: Conmemoración Bomberos Centro Historico por la labor cumplida: https://twitter.com/BomberosBogota/status/951408381599809536?s=20"/>
    <s v="NA"/>
    <n v="1"/>
    <s v="EXCELENTE"/>
    <s v="EN EJECUCIÓN"/>
    <n v="0.2"/>
    <n v="1"/>
    <s v="Investigación del tema.            "/>
    <n v="0.4"/>
    <d v="2018-01-01T00:00:00"/>
    <d v="2018-12-31T00:00:00"/>
    <n v="8.0000000000000016E-2"/>
    <s v="Oficina Asesora Prensa y Comunicaciones"/>
    <n v="1"/>
    <s v="Se cumplio en su totalidad el objetivo."/>
    <n v="0.4"/>
    <n v="8.0000000000000016E-2"/>
    <n v="8.0000000000000016E-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x v="3"/>
    <n v="0.2"/>
    <n v="24"/>
    <s v="Piezas audiovisuales."/>
    <s v="En 24 publicaciones durante el año, generar un informe de actividades operativas y administrativas de interés general."/>
    <s v="Oficina Asesora Prensa y Comunicaciones"/>
    <n v="6"/>
    <n v="12"/>
    <n v="18"/>
    <n v="24"/>
    <n v="12"/>
    <n v="0.2"/>
    <n v="12"/>
    <s v="Satisfactoriamente se realizarón las 6 acciones Bomberiles durante el II trimestre."/>
    <s v="Plan  Operativo Restrepo: _x000a_https://www.facebook.com/BomberosOficialesdeBogota/videos/1985125661499100/                                                      El llamado de la comunidad es primordial https://twitter.com/BomberosBogota/status/1004501112626597889       Rescate de un Gatico, llamado Gomita: https://twitter.com/BomberosBogota/status/1002881460892823552       Rescate de 4 personas atrapadas en el asensor: https://twitter.com/BomberosBogota/status/1000161708088922112              Entrenamineto PER  https://twitter.com/BomberosBogota/status/999968797464449025             Recolección de Abejas: https://twitter.com/Pedromanosalvar/status/998200370068369411                Rescate de un Canino, estación Chapinero: https://twitter.com/BomberosBogota/status/997164313172422662_x000a_"/>
    <m/>
    <n v="1"/>
    <x v="0"/>
    <x v="0"/>
    <n v="0.2"/>
    <n v="6"/>
    <n v="0.2"/>
    <n v="6"/>
    <s v="Durante el trimestre se realizaron 6 Crónicas Acciones Bomberiles."/>
    <s v="21 de marzo https://twitter.com/Citytv/status/976516911688232967?s=20                                             2 de Marzo: https://twitter.com/BomberosBogota/status/969703506767687681?s=20                   16 de Febrero: https://twitter.com/BomberosBogota/status/964547571724234752?s=20                    13 de Febrero: https://twitter.com/BomberosBogota/status/963544804201259009?s=20                   31 de enero: https://twitter.com/Pedromanosalvar/status/958689494529708033?s=20                      5 de enero: https://twitter.com/BomberosBogota/status/949274636054876160?s=20"/>
    <s v="NA"/>
    <n v="1"/>
    <s v="EXCELENTE"/>
    <s v="EN EJECUCIÓN"/>
    <n v="0.2"/>
    <n v="1"/>
    <s v="Recopilación  de la información."/>
    <n v="0.5"/>
    <d v="2018-01-01T00:00:00"/>
    <d v="2018-12-31T00:00:00"/>
    <n v="0.1"/>
    <s v="Oficina Asesora Prensa y Comunicaciones"/>
    <n v="1"/>
    <s v="Se cumplio en su totalidad el objetivo."/>
    <n v="0.5"/>
    <n v="0.1"/>
    <n v="0.1"/>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x v="4"/>
    <n v="0.2"/>
    <n v="44"/>
    <s v="Pieza gráfica."/>
    <s v="Mediante 44 imágenes, una cada semana, dar a conocer el hecho o atención de emergencia más relevante de la semana en curso."/>
    <s v="Oficina Asesora Prensa y Comunicaciones"/>
    <n v="11"/>
    <n v="22"/>
    <n v="33"/>
    <n v="44"/>
    <n v="22"/>
    <n v="0.2"/>
    <n v="22"/>
    <s v="La meta propuesta de 11 fotos de la semana se cumplieron en su totalidad.    Nota: las evidencias de esta no aparecen en este documento, debido aque el sistema generó un error, pero se encuentran en el archivo de la oficina en caso de ser requeridas."/>
    <s v="Viernes 22 de Junio:  https://twitter.com/BomberosBogota/status/1010300717964414976           Viernes 15 de junio: https://twitter.com/BomberosBogota/status/1007768628442419201      Viernes 8 de junio: https://twitter.com/BomberosBogota/status/1005229232027590656                 1 de junio:    https://twitter.com/BomberosBogota/status/1002686458220744704        Viernes 25 de mayo: https://twitter.com/BomberosBogota/status/1000149836400873472       Viernes 18 de mayo: https://twitter.com/BomberosBogota/status/997613349427908616              "/>
    <m/>
    <n v="1"/>
    <x v="0"/>
    <x v="0"/>
    <n v="0.2"/>
    <n v="11"/>
    <n v="0.2"/>
    <n v="11"/>
    <s v="Durante el trimestre se realizaron 11 publicaciones  de la Foto de la Semana."/>
    <s v="Viernes 23 de marzo: https://twitter.com/BomberosBogota/status/977320900201713666?s=20                Viernes 16 de marzo: https://twitter.com/BomberosBogota/status/974790153066737664?s=20          Viernes 10 de marzo: https://twitter.com/BomberosBogota/status/972484032880627713?s=20           Viernes 2 de marzo: https://twitter.com/BomberosBogota/status/969694151196512258?s=20          Viernes 23 de febrero: https://twitter.com/BomberosBogota/status/967159629821169665?s=20          Viernes 16 de febrero: https://twitter.com/BomberosBogota/status/964657664146968580?s=20          Viernes 9 de febrero: https://twitter.com/BomberosBogota/status/962114920564305920?s=20          Viernes 2 de febrero: https://twitter.com/BomberosBogota/status/959562087788896257?s=20          Viernes 26 de enero: https://twitter.com/BomberosBogota/status/957026635882131466?s=20           Viernes 19 de enero: https://twitter.com/BomberosBogota/status/954504759423225856?s=20           Viernes 12 de enero: https://twitter.com/BomberosBogota/status/951952011125252096?s=20"/>
    <s v="NA"/>
    <n v="1"/>
    <s v="EXCELENTE"/>
    <s v="EN EJECUCIÓN"/>
    <n v="0.2"/>
    <n v="1"/>
    <s v="Toma fotográfica de las los incidentes y actividades administrativas de la UAECOB."/>
    <n v="0.5"/>
    <d v="2018-01-01T00:00:00"/>
    <d v="2018-12-31T00:00:00"/>
    <n v="0.1"/>
    <s v="Oficina Asesora Prensa y Comunicaciones"/>
    <n v="1"/>
    <s v="Se cumplio en su totalidad el objetivo."/>
    <n v="0.5"/>
    <n v="0.1"/>
    <n v="0.1"/>
  </r>
  <r>
    <x v="0"/>
    <s v="71. Incrementar a un 90% la sostenibilidad del SIG en el Gobierno Distrit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Evaluación Independiente"/>
    <x v="1"/>
    <n v="1"/>
    <x v="5"/>
    <n v="1"/>
    <n v="100"/>
    <s v="Porcentaje"/>
    <s v="Cumplir el 100% de las actividades programadas"/>
    <s v="Oficina de Control Interno"/>
    <n v="0.25"/>
    <n v="0.5"/>
    <n v="0.75"/>
    <n v="1"/>
    <n v="0.5"/>
    <n v="1"/>
    <n v="0.46"/>
    <s v="La OCI  en cumplimiento del plan anual de auditorias,para el primer semestre planeó 50 actividades  y ejecutó 44 al 100% dentro de los plazos establecidos en el cronograma."/>
    <s v=" Actas, reportes electrónicos correos, informes que reposan el archivo de la Oficina  producto de las diferentes tareas  realizadas, así como crograma de actividades en donde se consignan las fechas en que se realizan las actividades y anota donde se encuentran las evidencias."/>
    <m/>
    <n v="0.92"/>
    <x v="1"/>
    <x v="0"/>
    <n v="0.92"/>
    <n v="0.25"/>
    <n v="1"/>
    <n v="0.25"/>
    <s v="La OCI  en cumplimiento del plan anual de auditorias, planeó  y ejecutó 27 actividades para el primer trimestre de la vigencia, las cuales se cumplieron al 100% dentro de los plazos establecidos."/>
    <s v=" Actas, reportes electrónicos correos e informes que reposan el archivo de la Oficina  producto de las diferentes tareas  realizadas."/>
    <s v="NA"/>
    <n v="1"/>
    <s v="EXCELENTE"/>
    <s v="EN EJECUCIÓN"/>
    <n v="1"/>
    <n v="1"/>
    <s v="Informes, actas, reportes electrónicos, entre otros"/>
    <n v="1"/>
    <d v="2018-01-01T00:00:00"/>
    <d v="2018-12-31T00:00:00"/>
    <n v="1"/>
    <s v="Oficina Control Interno"/>
    <n v="1"/>
    <s v="Se desarrollaron las tareas concernientes a la eleboración de informes, actas y reportes durante el trimestre."/>
    <n v="1"/>
    <n v="1"/>
    <n v="1"/>
  </r>
  <r>
    <x v="0"/>
    <s v="71. Incrementar a un 90% la sostenibilidad del SIG en el Gobierno Distrital"/>
    <s v="4. Fortalecer la capacidad de gestión y desarrollo institucional e interinstitucional, para consolidar la modernización de la UAECOB y llevarla a la excelencia"/>
    <s v="Evaluación Independiente"/>
    <x v="2"/>
    <n v="1"/>
    <x v="6"/>
    <n v="7.1400000000000005E-2"/>
    <n v="6"/>
    <s v="Unidades"/>
    <s v="Se realizará la modificación en los procesos - objeto de estudio - con el fin de evaluar su desempeño una vez se integren los requisitos de los estándares mencionados en el nombre del producto._x000a_Los procesos que intervenirán serán: Atención de Incendios, Búsqueda y Rescate, Matpel, Infraestructura, Mantenimiento preventivo y Correctivo, Gestión Integrada."/>
    <s v="Líder Grupo de Mejora Continua - Darwin Baquero"/>
    <n v="2"/>
    <n v="4"/>
    <n v="6"/>
    <n v="0"/>
    <n v="4"/>
    <n v="7.1400000000000005E-2"/>
    <n v="4"/>
    <s v="El avance al respecto ha sido en relación con los procesos de Conocimiento del Riesgo, Gestión Integrada y Gestión de PQRS. Es decir que se han documentado para estos los diagramas de flujo de proceso."/>
    <s v="Diagramas de flujo de proceso de los procesos en mención."/>
    <s v="Aunque se presenta avance para esta actividad, se continuará con la documentación de los diagramas de flujo de proceso del resto de procesos y se analizará la posibilidad de mejorar los ya existentes."/>
    <n v="1"/>
    <x v="0"/>
    <x v="0"/>
    <n v="7.1400000000000005E-2"/>
    <n v="2"/>
    <n v="7.1400000000000005E-2"/>
    <n v="2"/>
    <s v="Para este trimestre se avanzó con el proceso de Gestión Integrada, en lo relacionado con el diagrama de flujo de proceso y su respectiva caracterización. También se adelantó, en este sentido, lo relacionado con el proceso de Evaluación Independiente._x000a__x000a_Si bien es cierto que Evaluación Independiente no estaba dentro de la planeación inicial de este producto, es importante decir que la actividad de documentar los diagramas de flujo de proceso y las respectivas caracterizaciones se realizarán para todos los procesos de la UAECOB. En esta línea, cabe anotar que la disponibilidad de tiempo de cada uno de los líderes de proceso es una condición para que se puede llevar a cabo la dinámica en el orden planeado. _x000a_"/>
    <s v="Diagramas de flujo de proceso y caracterizaciones."/>
    <s v="NA"/>
    <n v="1"/>
    <s v="EXCELENTE"/>
    <s v="EN EJECUCIÓN"/>
    <n v="7.1400000000000005E-2"/>
    <n v="1"/>
    <s v="Realizar las mesas de trabajo para llevar a cabo la integración de los estándares."/>
    <n v="0.9"/>
    <d v="2018-02-01T00:00:00"/>
    <d v="2018-09-30T00:00:00"/>
    <n v="6.4260000000000012E-2"/>
    <s v="Líder Grupo de Mejora Continua - Darwin Baquero"/>
    <n v="1"/>
    <s v="Se han llevado a cabo la documentación de los procesos, con el propósito de continuar con la actualización propuesta en el anterior plan de acción."/>
    <n v="0.9"/>
    <n v="6.4260000000000012E-2"/>
    <n v="6.4260000000000012E-2"/>
  </r>
  <r>
    <x v="0"/>
    <s v="71. Incrementar a un 90% la sostenibilidad del SIG en el Gobierno Distrital"/>
    <s v="4. Fortalecer la capacidad de gestión y desarrollo institucional e interinstitucional, para consolidar la modernización de la UAECOB y llevarla a la excelencia"/>
    <s v="Evaluación Independiente"/>
    <x v="2"/>
    <n v="2"/>
    <x v="7"/>
    <n v="7.1400000000000005E-2"/>
    <n v="17"/>
    <s v="Unidades"/>
    <s v="La modificación de la ruta de la calidad consiste en adecuar la estructura de las carpetas a la nueva configuración del mapa de procesos. En este sentido se organizarán las 17 carpetas correspondientes a cada uno de los procesos de la entidad."/>
    <s v="Líder Grupo de Mejora Continua - Darwin Baquero"/>
    <n v="5"/>
    <n v="10"/>
    <n v="17"/>
    <n v="0"/>
    <n v="10"/>
    <n v="7.1400000000000005E-2"/>
    <n v="5"/>
    <s v="Se realizó la organización documental de la ruta de la calidad en los diferentes procesos que se estructuraron. A la fecha aún faltan algunos documentos por subir, a razón de que los líderes de los procesos no han suministrado la actualización pertinente. Algunos de los procesos que se pueden mencionar en este sentido son: Gestión Integrada y Gestión Humana."/>
    <s v="Información documentada en la ruta de la calidad."/>
    <s v="Continuar con el seguimiento de aquellos documentos que aún no han sido revisados y/o actualizados."/>
    <n v="0.5"/>
    <x v="2"/>
    <x v="0"/>
    <n v="3.5700000000000003E-2"/>
    <n v="5"/>
    <n v="7.1400000000000005E-2"/>
    <n v="5"/>
    <s v="Actualmente el equipo de mejora continua se encuentra trabajando en la actualización de la ruta de la calidad. Esta consiste en organizar documentalmente los procesos definidos de acuerdo con la nueva estructura del mapa de procesos. En este sentido, se puede evidenciar en la ruta de la calidad la nueva distribución y las carpetas creadas para cada uno de los procesos."/>
    <s v="Ruta de la calidad"/>
    <s v="NA"/>
    <n v="1"/>
    <s v="EXCELENTE"/>
    <s v="EN EJECUCIÓN"/>
    <n v="7.1400000000000005E-2"/>
    <n v="1"/>
    <s v="Organizar las carpetas de los procesos misionales en la ruta de la calidad"/>
    <n v="0.5"/>
    <d v="2018-03-01T00:00:00"/>
    <d v="2018-06-30T00:00:00"/>
    <n v="3.5700000000000003E-2"/>
    <s v="Líder Grupo de Mejora Continua - Darwin Baquero"/>
    <n v="1"/>
    <s v="Las carpetas de los procesos misionales ya se encuentran organizadas. Éstas quedaron nombradas como: Gestión para la Búsqueda y Rescate, Gestión Integral de Incendios, Gestión para el Manejo MATPEL, Conocimiento del Riesgo, Reducción del Riesgo. "/>
    <n v="0.5"/>
    <n v="3.5700000000000003E-2"/>
    <n v="3.5700000000000003E-2"/>
  </r>
  <r>
    <x v="0"/>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3"/>
    <x v="8"/>
    <n v="7.1400000000000005E-2"/>
    <n v="100"/>
    <s v="Porcentaje"/>
    <s v="Implementación de un servicio y/o tramite en la ventanilla única de Atención al Ciudadano."/>
    <s v="Líder Área de Tecnología OAP - Mariano Garrido"/>
    <n v="0.5"/>
    <n v="1"/>
    <m/>
    <m/>
    <n v="1"/>
    <n v="7.1400000000000005E-2"/>
    <n v="0.8"/>
    <s v="Se desarrollaron dos sistemas del Liquidador de Revisiones Técnicas:_x000a_Sistema Administrador Liquidador Misional  (SALM) y Sistema Liquidador Misional (SLM)._x000a__x000a_EL Sistema (SALM) se encarga de dar definir los usuarios para que puedan tener acceso al sistema (SLM)._x000a_El sistema (SLM) se encarga de facilitar a las empresas generar el recibo de liquidación de revisiones técnicas. Este sistema está desarrollado al 100%._x000a__x000a_No se ha podido llevar a producción por:  _x000a__x000a_1. la elaboración del convenio con Registro y Gestión de la Información de la Secretaría de Hacienda, reuniones que se detuvieron por el período de ley de garantía. Convenio que ya está en su etapa final._x000a_2. En espera de la resolución firmada por la entidad correspondiente a la formula que emplea el sistema (SLM) para el cálculo del recibo de liquidación y sus casos especiales."/>
    <s v="Desarrollo en puesto de trabajo de las aplicaciones (SALM) y (SLM), Manual del Código fuente, Actas de Mesas de Trabajo sobre el convenio, y pruebas realizadas en ambiente de desarrollo."/>
    <s v="Para poner en marcha los sistemas del Liquidador, se requieren realizar las pruebas con los datos reales que se rereciben por el convenio con Registro y Gestión de la Información - SHD. Una vez realizadas las pruebas en base de datos de pruebas, se procede a definir las tablas que se involucran por los dos sistemas en la base de datos de producción a cargo del Administrador de las Bases de Datos de la Entidad._x000a__x000a_Posteriormente, se procede a hacer las instalaciones de los sistemas (SALM) y (SLM) en los servidores de producción._x000a__x000a_Es necesario realizar las pruebas en producción con la base de datos de pruebas para la verificación de los cálculos de la formulación."/>
    <n v="0.8"/>
    <x v="3"/>
    <x v="0"/>
    <n v="5.7120000000000004E-2"/>
    <n v="0.5"/>
    <n v="7.1400000000000005E-2"/>
    <n v="0.5"/>
    <s v="Se desarrollaron dos sistemas de información: _x000a_1. Sistema Liquidador Misional (SLM)_x000a_2. Sistema de Administración del Sistema Liquidador Misional (SALM)"/>
    <s v="Documentación técnica_x000a_Prototipo_x000a_Sistemas en ambiente de desarrollo"/>
    <m/>
    <n v="1"/>
    <s v="EXCELENTE"/>
    <s v="EN EJECUCIÓN"/>
    <n v="7.1400000000000005E-2"/>
    <n v="1"/>
    <s v="Finalizar el desarrollo y/o prototipo del sistema de información.40%_x000a_"/>
    <n v="0.4"/>
    <d v="2018-02-01T00:00:00"/>
    <d v="2018-03-30T00:00:00"/>
    <n v="2.8560000000000002E-2"/>
    <s v="Luis Alberto Carmona"/>
    <m/>
    <m/>
    <n v="0"/>
    <n v="0"/>
    <n v="0"/>
  </r>
  <r>
    <x v="0"/>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4"/>
    <x v="9"/>
    <n v="7.1400000000000005E-2"/>
    <n v="100"/>
    <s v="Porcentaje"/>
    <s v="Una aplicación móvil para la gestión de los incidentes atendidos por el personal operativo del UEACOP."/>
    <s v="Líder Área de Tecnología OAP - Mariano Garrido"/>
    <n v="0.5"/>
    <n v="1"/>
    <m/>
    <m/>
    <n v="1"/>
    <n v="7.1400000000000005E-2"/>
    <n v="0.84"/>
    <s v="Instalación del Oracle Application Express 18.1 en una base de datos Oracle de pruebas. Visualización del primer prototipo del aplicativo, para ingreso de datos y reporte de datos. Pendiente de actualización a versión Oracle 11.2.0.4 de la base de datos del Misional para instalar el Apex 18.1. Generación preliminar del PDF del FURD, con los datos básicos."/>
    <s v="Log de instalación y DB"/>
    <m/>
    <n v="0.84"/>
    <x v="1"/>
    <x v="0"/>
    <n v="5.9976000000000002E-2"/>
    <n v="0.5"/>
    <n v="7.1400000000000005E-2"/>
    <n v="0.5"/>
    <s v="Se presentaron los estudios previos, los cuales fueron aprobados danco como resultado la celbracion del contrato numero 129 de 2018. Cuyo objeto es &quot; Prestar servicios profesionales para la consolidacion de los sistemas de informacion WEB de la Unidad Administrativa Especial de Bomberios  para el desarrollo del sistema de informacion movil -Modulo FURD&quot;"/>
    <s v="Contrato 129 de 2018"/>
    <m/>
    <n v="1"/>
    <s v="EXCELENTE"/>
    <s v="EN EJECUCIÓN"/>
    <n v="7.1400000000000005E-2"/>
    <n v="1"/>
    <s v="Presentación de los estudios previos para la contratación del desarrollo del aplicativo móvil."/>
    <n v="0.2"/>
    <d v="2018-02-01T00:00:00"/>
    <d v="2018-03-30T00:00:00"/>
    <n v="1.4280000000000001E-2"/>
    <s v="Mariano Garrido"/>
    <m/>
    <m/>
    <n v="0"/>
    <n v="0"/>
    <n v="0"/>
  </r>
  <r>
    <x v="0"/>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5"/>
    <x v="10"/>
    <n v="7.1400000000000005E-2"/>
    <n v="100"/>
    <s v="Porcentaje"/>
    <s v="Herramienta implementada"/>
    <s v="Líder Área de Tecnología OAP - Mariano Garrido"/>
    <n v="0.5"/>
    <n v="1"/>
    <m/>
    <m/>
    <n v="1"/>
    <n v="7.1400000000000005E-2"/>
    <n v="0.95"/>
    <s v="la herramienta  CMS Moodle ya se encuentra instalada en un servidor de la UAECOB pero debido a que Gestion del Riesgo no ha entregado la totalidad de los insumos del curso virtual, en este sentido, no se ha podido realizar las pruebas finales y puesta en produccion."/>
    <s v="Actas de reunión, Correos Electronicos, Documentación de Instalación, curso virtual implementado en el LMS Moodle."/>
    <s v="Es conveniente e importante que desde el área de Gestión del Riesgo asistan a las mesas de trabajo convocadas para la retroalimentación del proyecto y que se realice la entrega en la totalidad de los insumos para incorporarlos  al curso virtual."/>
    <n v="0.95"/>
    <x v="0"/>
    <x v="0"/>
    <n v="6.7830000000000001E-2"/>
    <n v="0.5"/>
    <n v="7.1400000000000005E-2"/>
    <n v="0.5"/>
    <s v="Una vez realizado el nuevo aprovisionamiento necesario del servidor MOODLEWIN IP 172.16.92.26 para el proyecto de Moodle por parte de infraestructura se procede a realizar la instalación de todos los componentes de software necesarios previos y requeridos tanto para la base de datos como para la posterior instalación de Moodle y configuración del mismo."/>
    <s v="Documento de Instalación que contiene toda la información del servidor de aplicaciones, base de datos, lenguaje de programación  e instalación, configuración de Moodle y documento de Aseguramiento y seguridad del CMS Moodle."/>
    <m/>
    <n v="1"/>
    <s v="EXCELENTE"/>
    <s v="EN EJECUCIÓN"/>
    <n v="7.1400000000000005E-2"/>
    <n v="1"/>
    <s v="Instalación, configuración y desarrollo de los módulos en la herramienta."/>
    <n v="0.5"/>
    <d v="2018-02-01T00:00:00"/>
    <d v="2018-03-30T00:00:00"/>
    <n v="3.5700000000000003E-2"/>
    <s v="Diana Poveda"/>
    <m/>
    <m/>
    <n v="0"/>
    <n v="0"/>
    <n v="0"/>
  </r>
  <r>
    <x v="0"/>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6"/>
    <x v="11"/>
    <n v="7.1400000000000005E-2"/>
    <n v="100"/>
    <s v="Porcentaje"/>
    <s v="Herramienta implementada"/>
    <s v="Líder Área de Tecnología OAP - Mariano Garrido"/>
    <n v="0.2"/>
    <n v="1"/>
    <m/>
    <m/>
    <n v="1"/>
    <n v="7.1400000000000005E-2"/>
    <n v="0.57999999999999996"/>
    <s v="La Meta  del segundo semestre  se cumplio de acuerdo con la  reprogramacion,  asi  las  cosas, para el segundo semestre se amplio la meta  para  el 30 de Mayo de 2018;  sin embargo  por  dificultades tecnicas y logisticas  con ORACLE en el proceso  de estandarizacion de la propuesta, este  tiempo no se cumplio; por tal motivo se propone  ampliar los tiempos  de entrega  final  de los estudsio  previos  para  el dia 30 de Septiembre de 2018"/>
    <s v="Correo electronico solicitando la ampliacion de la meta"/>
    <s v="Para el segundo semestre se amplio la meta  para  el 30 de Mayo de 2018;  sin embargo  por  dificultades tecnicas y logisticas  con ORACLE en el proceso  de estandarizacion de la propuesta, este  tiempo no se cumplio; por tal motivo se propone  ampliar los tiempos  de entrega  final  de los estudsio  previos  para  el dia 30 de Septiembre de 2018"/>
    <n v="0.57999999999999996"/>
    <x v="2"/>
    <x v="0"/>
    <n v="4.1411999999999997E-2"/>
    <n v="0.2"/>
    <n v="7.1400000000000005E-2"/>
    <n v="0.18"/>
    <s v="El incumplimiento del 2% de la Meta final se presento debido a los  largos  tiempos que el Fabricante ORACLE CORPORATION nos remitió a un partner especializado para la realizacion del Alcance del proyecto y los tiempos del Partner especializado en la definicion del diseño final."/>
    <s v="1. Acta-de-Reunion- Eliminacion de Maquinas del OVM_x000a_2. INFORME ELIMINACION DE MAQUINAS VIRTUALES OVM 22 de febrero de 2018_x000a_3. Oficio de Informe 22 de febrero de 2018"/>
    <s v="Se propone ampliar los tiempos de entrega final de los estudios previos para el dia 30 de Mayo de 2018"/>
    <n v="0.89999999999999991"/>
    <s v="BUENO"/>
    <s v="EN EJECUCIÓN"/>
    <n v="6.4259999999999998E-2"/>
    <n v="1"/>
    <s v="Finalización proceso contractual previos para la contratación "/>
    <n v="0.2"/>
    <d v="2018-02-01T00:00:00"/>
    <d v="2018-03-30T00:00:00"/>
    <n v="1.4280000000000001E-2"/>
    <s v="Carlos Tejada"/>
    <m/>
    <m/>
    <n v="0"/>
    <n v="0"/>
    <n v="0"/>
  </r>
  <r>
    <x v="0"/>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7"/>
    <x v="12"/>
    <n v="7.1400000000000005E-2"/>
    <n v="100"/>
    <s v="Porcentaje"/>
    <s v="Implementar una herramienta tecnológica que soporte  la gestión documental en la entidad, bajo la administración de la Subdirección Corporativa."/>
    <s v="Líder Área de Tecnología OAP - Mariano Garrido"/>
    <n v="0.5"/>
    <n v="1"/>
    <m/>
    <m/>
    <n v="1"/>
    <n v="7.1400000000000005E-2"/>
    <n v="0.99"/>
    <s v="Se ha realizado acompañamiento y soporte en la implementación de la herramienta en atención al contrato N°431 que tiene por objeto la “IMPLEMENTACIÓN DEL SISTEMA DE GESTIÓN DOCUMENTAL DE LA UAE CUERPO OFICIAL DE BOMBEROS” a través del cual se realizará la implementación del Software CONTROLDOC® , de acuerdo al contrato  y al cronograma la ejecución  finaliza el día 15 de Julio del presente año. _x000a__x000a_Se  realizaron actas de reunión y de mesas de trabajo, informes de seguimiento y gestión mensual, debido a que el contrato 431  no ha finalizado aun no se ha hecho entrega y puesta en producción de la herramienta tecnologica._x000a_"/>
    <s v="Actas de reunión, Correos Electronicos, Informes de Gestión y seguimiento  mensuales."/>
    <s v="Debido a que el contrato 431  no ha finalizado aun no se ha realizado la entrega y puesta en producción de la herramienta tecnologica en la UAECOB."/>
    <n v="0.99"/>
    <x v="0"/>
    <x v="0"/>
    <n v="7.0685999999999999E-2"/>
    <n v="0.5"/>
    <n v="7.1400000000000005E-2"/>
    <n v="0.5"/>
    <s v="De acuerdo a las condiciones contractuales del contrato 431 - 2017 y en concordancia con las fases del proyecto de implementación se realizo la fase 1 (correspondiente a la instalación ) y la fase 2  ( correspondiente al análisis y diseño de la solución)."/>
    <s v="Actas e informe de Seguimiento mensual al contratista."/>
    <m/>
    <n v="1"/>
    <s v="EXCELENTE"/>
    <s v="EN EJECUCIÓN"/>
    <n v="7.1400000000000005E-2"/>
    <n v="1"/>
    <s v="Acompañamiento y soporte en la implementación de la herramienta tecnológica que soporte  la gestión documental en la UAECOB"/>
    <n v="0.8"/>
    <d v="2018-02-01T00:00:00"/>
    <d v="2018-05-30T00:00:00"/>
    <n v="5.7120000000000004E-2"/>
    <s v="Diana Poveda"/>
    <m/>
    <m/>
    <n v="0"/>
    <n v="0"/>
    <n v="0"/>
  </r>
  <r>
    <x v="0"/>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8"/>
    <x v="13"/>
    <n v="7.1400000000000005E-2"/>
    <n v="100"/>
    <s v="Porcentaje"/>
    <s v="Implementación de las dotaciones tecnológicas a la Estación Bosa B-8"/>
    <s v="Líder Área de Tecnología OAP - Mariano Garrido"/>
    <n v="0.3"/>
    <n v="1"/>
    <m/>
    <m/>
    <n v="1"/>
    <n v="7.1400000000000005E-2"/>
    <n v="0.99"/>
    <s v="El avance global del proyecto de ejecución del proyecto supera los compromisos adquiridos. Los trabajos que dependen directamente de ITELCA están próximos a concluir, con un porcentaje de cumplimiento superior al 98%. _x000a_Para finalizar el proyecto están pendientes actividades que involucran directamente al personal de la estación y a funcionarios de la UAECOB. _x000a_ "/>
    <s v="• Acta de reunión Con Fecha Del 30 Mayo De 2018, En La Estación De Bosa._x000a_• Informe No. 3 avance porcentual del proyecto._x000a_• Informe No. 4 avance porcentual del proyecto. _x000a_• Correo electrónico de Configuración servicios de red Estación B8 Bosa del 6 de junio de 2018._x000a_• Correo electrónico de solicitudes para arreglos del 01 de junio de 2018._x000a_• Correo electrónico Configuración Switch LAN Estación Bosa del 08 de mayo de 2018._x000a_"/>
    <s v="• Definir el cronograma para la capacitacion del manejo de los sistemas de CCTV, Control de Acceso, Detención de Incendios y Rutilantes y Voceo Profesional. _x000a_• Construcción del Dintel de la puerta de patio de maniobras para asegurar la correcta operación del Electroimán instalado. (Envió de Memorando por parte de la Oficina Asesora de Planeación a la Subdirección Corporativa para adelantar la construcción.)_x000a__x000a_"/>
    <n v="0.99"/>
    <x v="0"/>
    <x v="0"/>
    <n v="7.0685999999999999E-2"/>
    <n v="0.3"/>
    <n v="7.1400000000000005E-2"/>
    <n v="0.2"/>
    <s v="según la clausula cuarta del contrato 429 de 2017 la ejecución total termina en junio de 2018, se establece tambien que para el primer trimestre la ejecución total será del 20%. _x000a__x000a_Analisis preliminar de espacios y áreas para determinar los materiales y equipos requeridos para la implementación de cada subsistema con las sugerencias de instalación a la luz de las mejores practicas y normativas, considerando las condiciones arquitectonicas y ambientales encontradas en la locación. Tomando como base esta información se elabora un pre-diseño de implementación de equipos y subsistemas sobre planos. "/>
    <s v="Cronograma de actividades del contrato 429 de 2017. _x000a_Entrega del primer informe de ejecución de actividades. "/>
    <m/>
    <n v="0.66666666666666674"/>
    <s v="REGULAR"/>
    <s v="EN EJECUCIÓN"/>
    <n v="4.760000000000001E-2"/>
    <n v="1"/>
    <s v="Contratación de la dotación Tecnológica"/>
    <n v="0.3"/>
    <d v="2018-02-01T00:00:00"/>
    <d v="2018-03-31T00:00:00"/>
    <n v="2.1420000000000002E-2"/>
    <s v="Eliana Barrero"/>
    <m/>
    <m/>
    <n v="0"/>
    <n v="0"/>
    <n v="0"/>
  </r>
  <r>
    <x v="0"/>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9"/>
    <x v="14"/>
    <n v="7.1400000000000005E-2"/>
    <n v="100"/>
    <s v="Porcentaje"/>
    <s v="Cuadro de caracterización documental de los procedimientos actualizados."/>
    <s v="Líder Área de Tecnología OAP - Mariano Garrido"/>
    <n v="0.5"/>
    <n v="1"/>
    <m/>
    <m/>
    <n v="1"/>
    <n v="7.1400000000000005E-2"/>
    <n v="0.16"/>
    <s v="Se esta a la espera de la terminacion de la actualizacion de los procesos institucionales "/>
    <s v="Actualizacion de los procesos de la entidad"/>
    <s v="Se avanza en la medida que se liberen los procesos"/>
    <n v="0.16"/>
    <x v="2"/>
    <x v="0"/>
    <n v="1.1424000000000002E-2"/>
    <n v="0.5"/>
    <n v="7.1400000000000005E-2"/>
    <n v="0"/>
    <s v="En razon a los cambios y modificaciones que han experimentado los Procesos y procedimientos de la entidad,es necesario ajustar el trabajo que se tenia adelantado. Se informa por parte del area de Mejora Continua de la entidad que el procesod e actualizacion aun esta ejecutandose."/>
    <s v="La informacion que se habia levantado con los procesos y precedimientos anteriores se aprecian en el docuemento excel denominado Activos de Informacion 20017 (1).xls"/>
    <m/>
    <n v="0"/>
    <s v="MALO"/>
    <s v="SIN EJECUTAR"/>
    <n v="0"/>
    <n v="1"/>
    <s v="Levantamiento de información inicial para la construcción del inventario. "/>
    <n v="0.3"/>
    <d v="2018-02-01T00:00:00"/>
    <d v="2018-06-30T00:00:00"/>
    <n v="2.1420000000000002E-2"/>
    <s v="Mariano Garrido"/>
    <m/>
    <m/>
    <n v="0"/>
    <n v="0"/>
    <n v="0"/>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0"/>
    <x v="15"/>
    <n v="7.1400000000000005E-2"/>
    <n v="2"/>
    <s v="Unidades"/>
    <s v="Realizar 2 ferias Expo académica  con el fin de socializar las alianzas con las instituciones académicas y promover espacios de acceso a la oferta de servicios educativos "/>
    <s v="Líder Grupo Cooperación Internacional y Alianzas Estratégicas - Saudy Rojas"/>
    <n v="1"/>
    <n v="0"/>
    <n v="2"/>
    <n v="0"/>
    <n v="0"/>
    <n v="0"/>
    <n v="1"/>
    <s v="Se realizó la primera versión del 20018de la feria EXPOACADÉMICA, el 11 y 12 de abril, 2018"/>
    <s v="INFORME IV EXPOACADÉMICA 2018, archivo OAP, CIAE.  Nota Bomberos Hoy 13 de abril."/>
    <m/>
    <n v="1"/>
    <x v="0"/>
    <x v="0"/>
    <n v="7.1400000000000005E-2"/>
    <n v="1"/>
    <n v="7.1400000000000005E-2"/>
    <n v="0"/>
    <s v="No se presenta Avance"/>
    <s v="NA"/>
    <s v="La gestión de la feria se verá reflejada en el segundo trimestre"/>
    <n v="0"/>
    <s v="MALO"/>
    <s v="SIN EJECUTAR"/>
    <n v="0"/>
    <n v="1"/>
    <s v="Planificación de la Primera jornada, Versión 4 de la feria "/>
    <n v="0.25"/>
    <d v="2018-01-15T00:00:00"/>
    <d v="2018-02-15T00:00:00"/>
    <n v="1.7850000000000001E-2"/>
    <s v="Prof. Esp. Cooperación Internacional y Alianzas Estratégicas - Alexandra Neira"/>
    <n v="1"/>
    <s v="Se efectuaron las actividades de planificación de la primera Feria del 2018, IV EXPO ACADÉMICA"/>
    <n v="0.25"/>
    <n v="1.7850000000000001E-2"/>
    <n v="1.7850000000000001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1"/>
    <x v="16"/>
    <n v="7.1400000000000005E-2"/>
    <n v="1"/>
    <s v="Unidad"/>
    <s v="Programar y realizar una actividad de lanzamiento y socialización de la Guía de Buenas Prácticas Saber Hacer Cuerpo Oficial Bomberos de Bogotá"/>
    <s v="Líder Grupo Cooperación Internacional y Alianzas Estratégicas - Saudy Rojas"/>
    <n v="0"/>
    <n v="1"/>
    <n v="0"/>
    <n v="0"/>
    <n v="1"/>
    <n v="7.1400000000000005E-2"/>
    <n v="1"/>
    <s v="En el marco del Foro Gestión del Riesgo con Gases industriales  y medicinales, se realizó el lanzamiento de la Guía de Buenas Prácticas, Mayo 30, 2018"/>
    <s v="Informe Foro Gestión del Riesgo con Gases Industriales y medicinales. Archivo digital OAP - CIAE, carpeta INTERLOCUCIÓN"/>
    <m/>
    <n v="1"/>
    <x v="0"/>
    <x v="0"/>
    <n v="7.1400000000000005E-2"/>
    <n v="0"/>
    <n v="0"/>
    <n v="0"/>
    <s v="NA"/>
    <s v="NA"/>
    <s v="NA"/>
    <n v="0"/>
    <s v="No aplica"/>
    <s v="SIN EJECUTAR"/>
    <n v="0"/>
    <n v="1"/>
    <s v="Planificación actividad de lanzamiento y socialización de la Guía de Buenas Prácticas"/>
    <n v="0.6"/>
    <d v="2018-03-01T00:00:00"/>
    <d v="2018-05-16T00:00:00"/>
    <n v="4.2840000000000003E-2"/>
    <s v="Líder Grupo Cooperación Internacional y Alianzas Estratégicas - Saudy Rojas"/>
    <n v="0.1"/>
    <s v="Identificación escenariosy/o actividades propicias para el lanzamiento y socialización de la Guía de Buenas Prácticas"/>
    <n v="0.06"/>
    <n v="4.2840000000000005E-3"/>
    <n v="4.2840000000000005E-3"/>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2"/>
    <x v="17"/>
    <n v="7.1400000000000005E-2"/>
    <n v="2"/>
    <s v="Unidad"/>
    <s v="Gestionar la participación en 2 actividades de la Entidad para la socialización y distribución del Portafolio de servicios de la UAECOB"/>
    <s v="Líder Grupo Cooperación Internacional y Alianzas Estratégicas - Saudy Rojas"/>
    <n v="0"/>
    <n v="1"/>
    <n v="1"/>
    <n v="0"/>
    <n v="1"/>
    <n v="7.1400000000000005E-2"/>
    <n v="1"/>
    <s v="En el marco del Foro Gestión del Riesgo con Gases industriales  y medicinales, se socializó y entrego a los asistentes el Portafolio de servicios de la UAECOB, Mayo 30, 2018"/>
    <s v="Informe Foro Gestión del Riesgo con Gases Industriales y medicinales. Archivo digital OAP - CIAE, carpeta INTERLOCUCIÓN"/>
    <m/>
    <n v="1"/>
    <x v="0"/>
    <x v="0"/>
    <n v="7.1400000000000005E-2"/>
    <n v="0"/>
    <n v="0"/>
    <n v="0"/>
    <s v="NA"/>
    <s v="NA"/>
    <s v="NA"/>
    <n v="0"/>
    <s v="No aplica"/>
    <s v="SIN EJECUTAR"/>
    <n v="0"/>
    <n v="1"/>
    <s v="Gestionar la participación en 1 actividad de la Entidad con la comunidad y organizaciones cooperantes para la socialización y distribución del Portafolio de servicios de la UAECOB"/>
    <n v="0.5"/>
    <d v="2018-05-01T00:00:00"/>
    <d v="2018-05-30T00:00:00"/>
    <m/>
    <s v="Prof. Esp. Cooperación Internacional y Alianzas Estratégicas - Alexandra Neira"/>
    <m/>
    <m/>
    <n v="0"/>
    <m/>
    <n v="0"/>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3"/>
    <x v="18"/>
    <n v="7.1400000000000005E-2"/>
    <n v="1"/>
    <s v="Unidad"/>
    <s v="Planear y organizar el III Congreso Internacional del Cuerpo Oficial Bomberos de Bogotá"/>
    <s v="Líder Grupo Cooperación Internacional y Alianzas Estratégicas - Saudy Rojas"/>
    <n v="0"/>
    <n v="0"/>
    <n v="1"/>
    <n v="0"/>
    <n v="0"/>
    <n v="0"/>
    <n v="0"/>
    <s v="Este trimestre no hay  meta por cumplir"/>
    <s v="Este trimestre no hay  meta por cumplir"/>
    <m/>
    <n v="0"/>
    <x v="4"/>
    <x v="1"/>
    <n v="0"/>
    <n v="0"/>
    <n v="0"/>
    <n v="0"/>
    <s v="NA"/>
    <s v="NA"/>
    <s v="NA"/>
    <n v="0"/>
    <s v="No aplica"/>
    <s v="SIN EJECUTAR"/>
    <n v="0"/>
    <n v="1"/>
    <s v="Planeación del III Congreso Internacional del Cuerpo Oficial Bomberos de Bogotá"/>
    <n v="0.5"/>
    <d v="2018-02-07T00:00:00"/>
    <d v="2018-08-01T00:00:00"/>
    <n v="3.5700000000000003E-2"/>
    <s v="Líder Grupo Cooperación Internacional y Alianzas Estratégicas - Saudy Rojas"/>
    <n v="0"/>
    <s v="No se reporta avance"/>
    <n v="0"/>
    <n v="0"/>
    <n v="0"/>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4"/>
    <x v="19"/>
    <n v="7.1800000000000003E-2"/>
    <n v="1"/>
    <s v="Unidad"/>
    <s v="Planear y organizar el III un evento de intercambio de experiencias con otros cuerpos de bomberos de Colombia sobre la implementación de la resolución 0358 de 2014 de la DNBC"/>
    <s v="Líder Grupo Cooperación Internacional y Alianzas Estratégicas - Saudy Rojas"/>
    <n v="0"/>
    <n v="0"/>
    <n v="0"/>
    <n v="1"/>
    <n v="0"/>
    <n v="0"/>
    <n v="0"/>
    <s v="Este trimestre no hay  meta por cumplir"/>
    <s v="Este trimestre no hay  meta por cumplir"/>
    <m/>
    <n v="0"/>
    <x v="4"/>
    <x v="1"/>
    <n v="0"/>
    <n v="0"/>
    <n v="0"/>
    <n v="0"/>
    <s v="NA"/>
    <s v="NA"/>
    <s v="NA"/>
    <n v="0"/>
    <s v="No aplica"/>
    <s v="SIN EJECUTAR"/>
    <n v="0"/>
    <n v="1"/>
    <s v="Planeación de un evento de intercambio de experiencias con otros cuerpos de bomberos de Colombia sobre la implementación de la resolución 0358 de 2014 de la DNBC"/>
    <n v="0.5"/>
    <d v="2018-06-05T00:00:00"/>
    <d v="2018-10-31T00:00:00"/>
    <m/>
    <s v="Líder Grupo Cooperación Internacional y Alianzas Estratégicas - Saudy Rojas"/>
    <m/>
    <m/>
    <n v="0"/>
    <m/>
    <n v="0"/>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x v="20"/>
    <n v="0.25"/>
    <n v="100"/>
    <s v="Porcentaje"/>
    <s v="Implementación de los procesos de contratación en línea SECOP II"/>
    <s v="Jefe Oficina Asesora Jurídica - Giohana Catarine Gonzalez Turizo"/>
    <n v="0"/>
    <n v="0.33329999999999999"/>
    <n v="0.66659999999999997"/>
    <n v="1"/>
    <n v="0.33329999999999999"/>
    <n v="0.25"/>
    <n v="0.25"/>
    <s v="Procedimientos Proyectados por la abogada contratista para revisión, aprobación y publicación, la actividad tiene plazo de cumplimiento hasta el 31 de diciembre de 2018, La Oficina Asesora Jurídica se encuentra aunando esfuerzos para crear los procedimientos que no existian en estan modalidades en la Entidad, para el Segundo Trimestre del año 2018 se realizó un avance del 25% teniendo en cuenta que estos procedimientos se deben crear para conocimiento y aplicación de las diferentes Subdrecciones y Oficina Asesora  de la Entidad"/>
    <m/>
    <m/>
    <n v="0.75007500750075007"/>
    <x v="3"/>
    <x v="0"/>
    <n v="0.18751875187518752"/>
    <n v="0"/>
    <n v="0"/>
    <s v="NA"/>
    <s v="NA"/>
    <s v="NA"/>
    <s v="NA"/>
    <n v="0"/>
    <s v="No aplica"/>
    <s v="SIN EJECUTAR"/>
    <n v="0"/>
    <n v="1"/>
    <s v="Publicar los procesos, formatos y procedimientos de las diferentes modalidades de selección actualizados en la ruta de la calidad de la UAECOB "/>
    <n v="0.5"/>
    <d v="2018-04-01T00:00:00"/>
    <d v="2018-12-31T00:00:00"/>
    <m/>
    <s v="Jefe Oficina Asesora Jurídica - Giohana Catarine Gonzalez Turizo"/>
    <m/>
    <m/>
    <n v="0"/>
    <m/>
    <n v="0"/>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x v="21"/>
    <n v="0.25"/>
    <n v="100"/>
    <s v="Porcentaje"/>
    <s v="Manual de Contratación y  Supervisión actualizado"/>
    <s v="Jefe Oficina Asesora Jurídica - Giohana Catarine Gonzalez Turizo"/>
    <n v="0"/>
    <n v="0"/>
    <n v="0.5"/>
    <n v="1"/>
    <n v="0"/>
    <n v="0"/>
    <n v="0"/>
    <s v="No aplica para el periodo"/>
    <m/>
    <m/>
    <n v="0"/>
    <x v="4"/>
    <x v="1"/>
    <n v="0"/>
    <n v="0"/>
    <n v="0"/>
    <s v="NA"/>
    <s v="NA"/>
    <s v="NA"/>
    <s v="NA"/>
    <n v="0"/>
    <s v="No aplica"/>
    <s v="SIN EJECUTAR"/>
    <n v="0"/>
    <n v="1"/>
    <s v="Publicar Manual de Contratación actualizado "/>
    <n v="0.9"/>
    <d v="2018-07-01T00:00:00"/>
    <d v="2018-12-31T00:00:00"/>
    <m/>
    <s v="Jefe Oficina Asesora Jurídica - Giohana Catarine Gonzalez Turizo"/>
    <m/>
    <m/>
    <n v="0"/>
    <m/>
    <n v="0"/>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x v="22"/>
    <n v="0.25"/>
    <n v="100"/>
    <s v="Porcentaje"/>
    <s v="Aplicación de Procedimientos de Colombia Compra Eficiente "/>
    <s v="Jefe Oficina Asesora Jurídica - Giohana Catarine Gonzalez Turizo"/>
    <n v="0.33329999999999999"/>
    <n v="0.66659999999999997"/>
    <n v="1"/>
    <m/>
    <n v="0.66659999999999997"/>
    <n v="0.25"/>
    <n v="0.7"/>
    <s v="Procedimientos y formatos aprobados"/>
    <m/>
    <m/>
    <n v="1.0501050105010501"/>
    <x v="0"/>
    <x v="0"/>
    <n v="0.26252625262526252"/>
    <n v="0.33329999999999999"/>
    <n v="0.25"/>
    <n v="0.16500000000000001"/>
    <s v="Procedimientos Proyectados por la abogada contratista para revisión, aprobación y publicación, la actividad tiene plazo de cumplimiento hasta el 31 de julio de 2018, La Oficina Asesora Jurídica se encuentra aunando esfuerzos para crear los procedimientos que no existian en estan modalidades en la Entidad, para el Primer Trimestre del año 2018 se realizó un avance del 16,5% teniendo en cuenta que estos procedimientos se deben crear para conocimiento y aplicación de las diferentes Subdrecciones y Oficina Asesora  de la Entidad"/>
    <s v="Proyecto de Procedimientos "/>
    <s v="Mesas de trabajo con el equipo de la Oficina Asesora Jurídica en el Segundo Trimestre de 2018 "/>
    <n v="0.4950495049504951"/>
    <s v="MALO"/>
    <s v="EN EJECUCIÓN"/>
    <n v="0.12376237623762378"/>
    <n v="1"/>
    <s v="Publicar los procedimientos de Colombia Compra Eficiente (Acuerdo Marco de Precios, Otros Instrumentos de agregación de Demanda y Grandes Superficies) en la ruta de la calidad  de la UAECOB "/>
    <n v="0.9"/>
    <d v="2018-02-01T00:00:00"/>
    <d v="2018-07-31T00:00:00"/>
    <n v="0.22500000000000001"/>
    <s v="Jefe Oficina Asesora Jurídica - Giohana Catarine Gonzalez Turizo"/>
    <n v="0.5"/>
    <s v="Procedimientos  y formatos proyectados, se encuentran en revisión  para ser aprobados y publicados en la ruta de la calidad"/>
    <n v="0.45"/>
    <n v="0.1125"/>
    <n v="0.11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x v="23"/>
    <n v="0.25"/>
    <n v="100"/>
    <s v="Porcentaje"/>
    <s v="Aplicación de Procedimiento de pago de sentencias judiciales y conciliaciones"/>
    <s v="Jefe Oficina Asesora Jurídica - Giohana Catarine Gonzalez Turizo"/>
    <n v="0.33329999999999999"/>
    <n v="0.66659999999999997"/>
    <n v="1"/>
    <m/>
    <n v="0.66659999999999997"/>
    <n v="0.25"/>
    <n v="0.7"/>
    <s v="Procedimientos y formatos aprobados"/>
    <m/>
    <m/>
    <n v="1.0501050105010501"/>
    <x v="0"/>
    <x v="0"/>
    <n v="0.26252625262526252"/>
    <n v="0.33329999999999999"/>
    <n v="0.25"/>
    <n v="0.16500000000000001"/>
    <s v="Procedimientos Proyectados por la profesional especializada para revisión, aprobación y publicación, la actividad tiene plazo de cumplimiento hasta el 31 de julio de 2018,  para el Primer Trimestre del año 2018 se realizó un avance del 16,5% teniendo en cuenta que estos procedimientos se deben crear para conocimiento y aplicación de las diferentes Subdrecciones y Oficina Asesora  de la Entidad"/>
    <s v="Proyecto de Procedimientos "/>
    <s v="Mesas de trabajo con el equipo de la Oficina Asesora Jurídica en el Segundo Trimestre de 2018 "/>
    <n v="0.4950495049504951"/>
    <s v="MALO"/>
    <s v="EN EJECUCIÓN"/>
    <n v="0.12376237623762378"/>
    <n v="1"/>
    <s v="Publicar el procedimiento de pago de sentencias judiciales y conciliaciones en la ruta de la calidad  de la UAECOB "/>
    <n v="0.9"/>
    <d v="2018-02-01T00:00:00"/>
    <d v="2018-07-31T00:00:00"/>
    <n v="0.22500000000000001"/>
    <s v="Jefe Oficina Asesora Jurídica - Giohana Catarine Gonzalez Turizo"/>
    <n v="0.5"/>
    <s v="Procedimiento proyectado y en revisión para ser aprobado y publicado en la ruta de la calidad"/>
    <n v="0.45"/>
    <n v="0.1125"/>
    <n v="0.1125"/>
  </r>
  <r>
    <x v="1"/>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
    <x v="24"/>
    <n v="7.1400000000000005E-2"/>
    <n v="100"/>
    <s v="Porcentaje"/>
    <s v="Sensibilizar el 100% de las estaciones de bomberos en temas  normativos relacionados con revisiones técnicas y aglomeración de publico."/>
    <s v="Subdirector de Gestión del Riesgo_x000a_Jorge Alberto Pardo Torres"/>
    <n v="0.35"/>
    <n v="0.9"/>
    <n v="1"/>
    <m/>
    <n v="0.9"/>
    <n v="7.1400000000000005E-2"/>
    <n v="1"/>
    <s v="Se realizaron las 34 jornadas de sensibilización en las 17 estaciones dando por finalizada esta acción cumpliendo el 100%"/>
    <s v="actas de reunion"/>
    <s v="No aplica"/>
    <n v="1.1111111111111112"/>
    <x v="0"/>
    <x v="0"/>
    <n v="7.9333333333333339E-2"/>
    <n v="0.35"/>
    <n v="7.1400000000000005E-2"/>
    <n v="0.35"/>
    <s v="Se realiza presentación para las capacitaciones &quot; _x000a_CRITERIOS  NORMATIVOS APLICABLES A LOS ESTABLECIMIENTOS DE COMERCIO Y EDIFICACIONES (Generalidades y actualización del procedimiento de RT); que se realizaran en las estaciones entre el 09 y 23 de abril de 2018._x000a_Se realiza la programación de la sensibilizacion que se efectuaran en las 17 estaciones  a partir del 09 al 23 de abril de 2018; se envía memorando de información de las mismas con radicado  Nº 2018IE5198"/>
    <s v="Se tiene el material de ayuda  realizado para realizar la sensibilizacion en las estaciones._x000a_memorando de información de las mismas con radicado  Nº 2018IE5198"/>
    <s v="NA"/>
    <n v="1"/>
    <s v="EXCELENTE"/>
    <s v="EN EJECUCIÓN"/>
    <n v="7.1400000000000005E-2"/>
    <n v="1"/>
    <s v="1. Diseño de material pedagógico para sensibilizar."/>
    <n v="0.35"/>
    <d v="2018-01-15T00:00:00"/>
    <d v="2018-02-28T00:00:00"/>
    <n v="2.4990000000000002E-2"/>
    <s v="Ing. Andrea Navarro"/>
    <n v="1"/>
    <s v="Se realiza presentación para las capacitaciones &quot; _x000a_CRITERIOS  NORMATIVOS APLICABLES A LOS ESTABLECIMIENTOS DE COMERCIO Y EDIFICACIONES (Generalidades y actualización del procedimiento de RT); que se realizaran en las estaciones entre el 09 y 23 de abril de 2018"/>
    <n v="0.35"/>
    <n v="2.4990000000000002E-2"/>
    <n v="2.4990000000000002E-2"/>
  </r>
  <r>
    <x v="1"/>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Conocimiento del Riesgo"/>
    <x v="4"/>
    <n v="2"/>
    <x v="25"/>
    <n v="7.1400000000000005E-2"/>
    <n v="100"/>
    <s v="Porcentaje"/>
    <s v="Realizar 1 proceso de mantenimiento evolutivo del Sistema de Información Misional sub-módulo de Revisiones Técnicas y auto revisiones"/>
    <s v="Subdirector de Gestión del Riesgo_x000a_Jorge Alberto Pardo Torres"/>
    <n v="0.25"/>
    <n v="0.5"/>
    <n v="0.75"/>
    <n v="1"/>
    <n v="0.5"/>
    <n v="7.1400000000000005E-2"/>
    <n v="0.5"/>
    <s v="Se priorizo la necesidad del requerimiento y se ratifica la urgencia mediante memorando enviando a la oficina asesora de planeación para su revisión y viabilidad."/>
    <s v="memorando"/>
    <s v="No aplica"/>
    <n v="1"/>
    <x v="0"/>
    <x v="0"/>
    <n v="7.1400000000000005E-2"/>
    <n v="0.25"/>
    <n v="7.1400000000000005E-2"/>
    <n v="0.25"/>
    <s v="Se gestionó la primera parte del proceso, realizandoce las actividades determinadas para el trimestre, es de recordar que estas actividades son continuas y se repiten en cada trimestre para la vigencia, de cuerdo a los requerimientos del proceso misional"/>
    <s v="correo electronico"/>
    <s v="NA"/>
    <n v="1"/>
    <s v="EXCELENTE"/>
    <s v="EN EJECUCIÓN"/>
    <n v="7.1400000000000005E-2"/>
    <n v="1"/>
    <s v="1. Mesas de Trabajo"/>
    <n v="0.33"/>
    <d v="2018-01-15T00:00:00"/>
    <d v="2018-12-31T00:00:00"/>
    <n v="2.3562000000000003E-2"/>
    <s v="Ing Jhon Jairo Palacio_x000a_Ing. Andrea Navarro"/>
    <n v="1"/>
    <s v="Se gestionó con la oficina de atención al ciudadano, sobre el informe diagnostico del sistema de información misional, mediante correo electrónico del 15 de marzo 2018"/>
    <n v="0.33"/>
    <n v="2.3562000000000003E-2"/>
    <n v="2.3562000000000003E-2"/>
  </r>
  <r>
    <x v="1"/>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3"/>
    <x v="26"/>
    <n v="7.1400000000000005E-2"/>
    <n v="100"/>
    <s v="Porcentaje"/>
    <s v="Formulación y/o Actualización del 100% la Guía Técnica de Pirotecnia y efectos especiales."/>
    <s v="Subdirector de Gestión del Riesgo_x000a_Jorge Alberto Pardo Torres"/>
    <n v="0"/>
    <n v="0.45"/>
    <n v="0.9"/>
    <n v="1"/>
    <n v="0.45"/>
    <n v="7.1400000000000005E-2"/>
    <n v="0.45"/>
    <s v="Se esta revisando la guia de Pirotecnia bajo las siguientes normas tecnicas NTC-5297, NTC 5236, NTC5258 NTC5296 y se tiene un primer borrador de la guia en revision y actualizacion"/>
    <s v="borrador de la guia"/>
    <s v="No aplica"/>
    <n v="1"/>
    <x v="0"/>
    <x v="0"/>
    <n v="7.1400000000000005E-2"/>
    <n v="0"/>
    <n v="0"/>
    <n v="0"/>
    <s v="NA"/>
    <s v="NA"/>
    <s v="NA"/>
    <n v="0"/>
    <s v="No aplica"/>
    <s v="SIN EJECUTAR"/>
    <n v="0"/>
    <n v="1"/>
    <s v="1. Revisión de la guía  (45%)"/>
    <n v="0.45"/>
    <d v="2018-04-01T00:00:00"/>
    <s v="31/06/2018"/>
    <m/>
    <s v="Ing. Jhon jairo Palacio_x000a_Arq. Sasndy Ibañez"/>
    <m/>
    <m/>
    <n v="0"/>
    <m/>
    <n v="0"/>
  </r>
  <r>
    <x v="1"/>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4"/>
    <x v="27"/>
    <n v="7.1400000000000005E-2"/>
    <n v="100"/>
    <s v="Porcentaje"/>
    <s v="Actividades ejecutadas en el 100% las localidades"/>
    <s v="Subdirector de Gestión del Riesgo_x000a_Jorge Alberto Pardo Torres"/>
    <n v="0.2"/>
    <n v="0.5"/>
    <n v="0.75"/>
    <n v="1"/>
    <n v="0.5"/>
    <n v="7.1400000000000005E-2"/>
    <n v="0.65"/>
    <s v="Se incluyo la actividad de conocimiento  y/o Reducción en riesgos en incendios, búsqueda y rescate y materiales peligrosos en el plan de acción de  los CLGR-CC (Consejos locales de gestión del riesgo y cambio climático). Y se dio inicio con la ejecución en 6 localidades debido a las dinámicas de cada localidad."/>
    <s v="planes de accion de las localidades"/>
    <s v="No aplica"/>
    <n v="1.3"/>
    <x v="0"/>
    <x v="0"/>
    <n v="9.2820000000000014E-2"/>
    <n v="0.2"/>
    <n v="7.1400000000000005E-2"/>
    <n v="0.2"/>
    <s v="El dia 7 de Febrero en reunión realizada en la sala de crisis de la UAECOB, se presenta el plan de acción de la SGR el cual contiene tambien las actividades que gestion local establece para el año 2018, especialmente actividades de prevencion en los planes de acción de los CLGR-CC y que se ejecutarian por el pesonal operativo estableciendo en tambien una proxima reunion con operativa donde se definirian los responsables que estarian al frente de la inclusión de las actividades en prevención en los consejos locales de Gestión del Riesgo - CC.  SE ENVIA ADJUNTO DEL CORREO ELECTRONICO EL ACTA DONDE SE REFLEJA LA PRESICION DE INCLUIR ACTIVIDADES DE PREVENCIÓN EN LOS CLGR-CC."/>
    <s v="acta de reunion del 7 de febrero"/>
    <s v="NA"/>
    <n v="1"/>
    <s v="EXCELENTE"/>
    <s v="EN EJECUCIÓN"/>
    <n v="7.1400000000000005E-2"/>
    <n v="1"/>
    <s v="1. Definición de criterios de inclusión en los planes mediante mesas de trabajo en conjunto con el personal de la Subdirección Operativa (Comandantes y Jefes de Estación) 20%"/>
    <n v="0.2"/>
    <d v="2018-02-01T00:00:00"/>
    <d v="2018-02-28T00:00:00"/>
    <n v="1.4280000000000001E-2"/>
    <s v="Ing. Andres Fierro_x000a_Nelson Osorio"/>
    <n v="1"/>
    <s v="El dia 7 de Febrero en reunión realizada en la sala de crisis de la UAECOB, se presenta el plan de acción de la SGR el cual contiene tambien las actividades que gestion local establece para el año 2018, especialmente actividades de prevencion en los planes de acción de los CLGR-CC y que se ejecutarian por el pesonal operativo estableciendo en tambien una proxima reunion con operativa donde se definirian los responsables que estarian al frente de la inclusión de las actividades en prevención en los consejos locales de Gestión del Riesgo - CC.  SE ENVIA ADJUNTO DEL CORREO ELECTRONICO EL ACTA DONDE SE REFLEJA LA PRESICION DE INCLUIR ACTIVIDADES DE PREVENCIÓN EN LOS CLGR-CC."/>
    <n v="0.2"/>
    <n v="1.4280000000000001E-2"/>
    <n v="1.4280000000000001E-2"/>
  </r>
  <r>
    <x v="1"/>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5"/>
    <x v="28"/>
    <n v="7.1400000000000005E-2"/>
    <n v="100"/>
    <s v="Porcentaje"/>
    <s v="Actividades ejecutadas en el 100% las localidades"/>
    <s v="Subdirector de Gestión del Riesgo_x000a_Jorge Alberto Pardo Torres"/>
    <n v="0.1"/>
    <n v="0.35"/>
    <n v="0.55000000000000004"/>
    <n v="1"/>
    <n v="0.35"/>
    <n v="7.1400000000000005E-2"/>
    <n v="0.25"/>
    <s v="Se dio inicio con la socialización del portafolio en 3 localidades y se planifica cubrir las localidades restantes en el segundo semestre."/>
    <s v="actas de socializacion del portafolio"/>
    <s v="No aplica"/>
    <n v="0.7142857142857143"/>
    <x v="3"/>
    <x v="0"/>
    <n v="5.1000000000000004E-2"/>
    <n v="0.1"/>
    <n v="7.1400000000000005E-2"/>
    <n v="0.1"/>
    <s v="El dia 28 de febrero del 2018,se establece que se deben definir criterios para incluir las actividades  en los planes de acción de los CLGR-CC por parte del gestor y el jefe de estacion. Posteriormente en reunion del dia 26 de marzo del 2018 ,se solicita al equipo de trabajo de gestión local las actividades seleccionadas por los diferentes jefes de estación y el gestor local para ser incluidas dentro de los planes de accion de los CLGR-CC. Se realiza una relacion en cuadro de algunas actividades a incluir por parte de gestión local y que serian propuestas a los diferentes comandantes de las 17 estaciones en el Distrito Capital.  SE ANEXA CUADRO WORD PROPIUESTA ACTIVIDADES Y LAS DOS ACTAS MENSIONADAS."/>
    <s v="CUADRO WORD PROPIUESTA ACTIVIDADES Y LAS DOS ACTAS MENSIONADAS."/>
    <s v="NA"/>
    <n v="1"/>
    <s v="EXCELENTE"/>
    <s v="EN EJECUCIÓN"/>
    <n v="7.1400000000000005E-2"/>
    <n v="1"/>
    <s v="1. Definición de lineamientos para actividades de socialización de tramites. 10%"/>
    <n v="0.1"/>
    <d v="2018-01-15T00:00:00"/>
    <d v="2018-02-28T00:00:00"/>
    <n v="7.1400000000000005E-3"/>
    <s v="Ing. Andres Fierro_x000a_Nelson Osorio"/>
    <n v="1"/>
    <s v="El dia 28 de febrero del 2018,se establece que se deben definir criterios para incluir las actividades  en los planes de acción de los CLGR-CC por parte del gestor y el jefe de estacion. Posteriormente en reunion del dia 26 de marzo del 2018 ,se solicita al equipo de trabajo de gestión local las actividades seleccionadas por los diferentes jefes de estación y el gestor local para ser incluidas dentro de los planes de accion de los CLGR-CC. Se realiza una relacion en cuadro de algunas actividades a incluir por parte de gestión local y que serian propuestas a los diferentes comandantes de las 17 estaciones en el Distrito Capital.  SE ANEXA CUADRO WORD PROPIUESTA ACTIVIDADES Y LAS DOS ACTAS MENSIONADAS."/>
    <n v="0.1"/>
    <n v="7.1400000000000005E-3"/>
    <n v="7.1400000000000005E-3"/>
  </r>
  <r>
    <x v="1"/>
    <s v="103. Adelantar el 100% de acciones para la prevención y mitigación del riesgo de incidentes forestales (connatos, quemas e incendios)"/>
    <s v="3. Consolidar la Gestión del Conocimiento a través del modelo de Gestión del Riesgo y sus líneas de acción"/>
    <s v="Reducción del Riesgo"/>
    <x v="4"/>
    <n v="6"/>
    <x v="29"/>
    <n v="7.1400000000000005E-2"/>
    <n v="100"/>
    <s v="Porcentaje"/>
    <s v="Socialización de la estrategia de Cambio Climático al 100% de las áreas de la UEACOB"/>
    <s v="Subdirector de Gestión del Riesgo_x000a_Jorge Alberto Pardo Torres"/>
    <n v="0.1"/>
    <n v="0.4"/>
    <n v="0.7"/>
    <n v="1"/>
    <n v="0.4"/>
    <n v="7.1400000000000005E-2"/>
    <n v="0.3"/>
    <s v="El avance de la socialización de la estrategia refleja un 30 % en su ejecución correspondiente a la definición de criterios de socialización y elaboración y revisión del materia audiovisual que se proyectara en la ejecución de las socializaciones, se proyecta iniciar estas socializaciones para el segundo semestre del año en curso."/>
    <s v="acta de reunion y documento de lineamientos de la estrategia y material audio visual."/>
    <s v="No aplica"/>
    <n v="0.74999999999999989"/>
    <x v="3"/>
    <x v="0"/>
    <n v="5.3549999999999993E-2"/>
    <n v="0.1"/>
    <n v="7.1400000000000005E-2"/>
    <n v="0.1"/>
    <s v="1.  Se definieron los lineamientos relacionados  con la socialización de la estrategia de cambio climático teniendo en cuenta las áreas, grupos y subgrupos que hacen parte de la estructura organizacional de la UEACOB contemplados  para dar cobertura al 100% de las áreas de la entidad en el trascurso del año 2018._x000a_2. Dentro del marco de la estrategia se contempla el desarrollo de los siguientes componentes: conocimiento del riesgo, reducción del riesgo, mitigación y adaptación al cambio climático y manejo de desastres, los cuales serán socializados en cada una de las reuniones. _x000a_"/>
    <s v="Acta de reunion"/>
    <s v="NA"/>
    <n v="1"/>
    <s v="EXCELENTE"/>
    <s v="EN EJECUCIÓN"/>
    <n v="7.1400000000000005E-2"/>
    <n v="1"/>
    <s v="1. Definición de lineamientos para actividades de socialización de la estrategia de CC. 10%"/>
    <n v="0.1"/>
    <d v="2018-01-15T00:00:00"/>
    <d v="2018-03-30T00:00:00"/>
    <n v="7.1400000000000005E-3"/>
    <s v="Ing. Maria Angelica Arenas"/>
    <n v="1"/>
    <s v="1.  Se definieron los lineamientos relacionados  con la socialización de la estrategia de cambio climático teniendo en cuenta las áreas, grupos y subgrupos que hacen parte de la estructura organizacional de la UEACOB contemplados  para dar cobertura al 100% de las áreas de la entidad en el trascurso del año 2018._x000a_2. Dentro del marco de la estrategia se contempla el desarrollo de los siguientes componentes: conocimiento del riesgo, reducción del riesgo, mitigación y adaptación al cambio climático y manejo de desastres, los cuales serán socializados en cada una de las reuniones. _x000a_"/>
    <n v="0.1"/>
    <n v="7.1400000000000005E-3"/>
    <n v="7.1400000000000005E-3"/>
  </r>
  <r>
    <x v="1"/>
    <s v="103. Adelantar el 100% de acciones para la prevención y mitigación del riesgo de incidentes forestales (connatos, quemas e incendios)"/>
    <s v="3. Consolidar la Gestión del Conocimiento a través del modelo de Gestión del Riesgo y sus líneas de acción"/>
    <s v="Reducción del Riesgo"/>
    <x v="4"/>
    <n v="7"/>
    <x v="30"/>
    <n v="7.1400000000000005E-2"/>
    <n v="100"/>
    <s v="Porcentaje"/>
    <s v="Desarrollar el 100% del proyecto de prevención y autoprotección  comunitaria ante incendios forestales."/>
    <s v="Subdirector de Gestión del Riesgo_x000a_Jorge Alberto Pardo Torres"/>
    <n v="0.2"/>
    <n v="0.5"/>
    <n v="0.7"/>
    <n v="1"/>
    <n v="0.5"/>
    <n v="7.1400000000000005E-2"/>
    <n v="0.5"/>
    <s v="Se han desarrollado las actividades de capacitación y socialización con los diferentes actores de intervención en los territorios, de acuerdo a la planificación de la implementación del proyecto."/>
    <s v="Cronograma, actas de reunion y registro fotografico"/>
    <s v="No aplica"/>
    <n v="1"/>
    <x v="0"/>
    <x v="0"/>
    <n v="7.1400000000000005E-2"/>
    <n v="0.2"/>
    <n v="7.1400000000000005E-2"/>
    <n v="0.2"/>
    <s v="1. Se realizan ajustes al respectivo cronograma de actividades dentro del marco del proyecto de prevención y autoprotección comunitaria ante incendios forestales, teniendo en cuenta la disminución en la  cobertura de zonas a impactar y los tiempos de ejecución._x000a_2. Se llevan a cabo reuniones de seguimiento en las cuales se imparten las directrices, funciones, metodologías, territorios,  presupuestos y demás orientaciones relacionadas con la implementación del proyecto. _x000a_3.  Se realiza reunión el día 3 de marzo de 2018 con la Coordinadora delegada de la subdirección del Riesgo para definición de actividades y seguimiento a las mismas."/>
    <s v="Actas de reunion y cronograma"/>
    <s v="NA"/>
    <n v="1"/>
    <s v="EXCELENTE"/>
    <s v="EN EJECUCIÓN"/>
    <n v="7.1400000000000005E-2"/>
    <n v="1"/>
    <s v="1. Planificación de la implementación del proyecto (20%)"/>
    <n v="0.2"/>
    <d v="2018-01-15T00:00:00"/>
    <d v="2018-03-30T00:00:00"/>
    <n v="1.4280000000000001E-2"/>
    <s v="Sociólogo Juan Carlos Prieto_x000a_Ing. Maria Angelica Arenas_x000a_"/>
    <n v="1"/>
    <s v="1. Se realizan ajustes al respectivo cronograma de actividades dentro del marco del proyecto de prevención y autoprotección comunitaria ante incendios forestales, teniendo en cuenta la disminución en la  cobertura de zonas a impactar y los tiempos de ejecución._x000a_2. Se llevan a cabo reuniones de seguimiento en las cuales se imparten las directrices, funciones, metodologías, territorios,  presupuestos y demás orientaciones relacionadas con la implementación del proyecto. _x000a_3.  Se realiza reunión el día 3 de marzo de 2018 con la Coordinadora delegada de la subdirección del Riesgo para definición de actividades y seguimiento a las mismas."/>
    <n v="0.2"/>
    <n v="1.4280000000000001E-2"/>
    <n v="1.4280000000000001E-2"/>
  </r>
  <r>
    <x v="1"/>
    <s v="103. Adelantar el 100% de acciones para la prevención y mitigación del riesgo de incidentes forestales (connatos, quemas e incendios)"/>
    <s v="3. Consolidar la Gestión del Conocimiento a través del modelo de Gestión del Riesgo y sus líneas de acción"/>
    <s v="Reducción del Riesgo"/>
    <x v="4"/>
    <n v="8"/>
    <x v="31"/>
    <n v="7.1400000000000005E-2"/>
    <n v="100"/>
    <s v="Porcentaje"/>
    <s v="Realizar 1 proceso de Levantamiento de requerimientos para  un sistema de Información Misional sub-módulo de Capacitación empresarial"/>
    <s v="Subdirector de Gestión del Riesgo_x000a_Jorge Alberto Pardo Torres"/>
    <n v="0"/>
    <n v="0.33"/>
    <n v="0.66"/>
    <n v="1"/>
    <n v="0.33"/>
    <n v="7.1400000000000005E-2"/>
    <n v="0.66"/>
    <s v="Se han desarrollado las acciones planificadas en las mesas de trabajo con la oficina asesora de planeación para priorizarlas necesidades de sistematización del proceso de capacitación de bragadas contra incendio empresarial."/>
    <s v="actas de reunion y memorando"/>
    <s v="No aplica"/>
    <n v="2"/>
    <x v="0"/>
    <x v="0"/>
    <n v="0.14280000000000001"/>
    <n v="0"/>
    <n v="0"/>
    <n v="0.2"/>
    <s v="1.     Acuerdos con personal instructor de capacitación a brigadas contraincendios con el propósito de contextualizar las actividades de meta plan de acción 2018 y determinar referentes para el apoyo y contribución al mismo, dando como resultado la formalización de Cabo Fredy Noguera y Pablo Avella. Compromisos que hacen parte de factores de calificación._x000a_Evidencias: Actas de reunión: 2 y 15 de febrero de 2018.   _x000a_2.     Elaboración de oficio a la Oficina Asesora de Planeación, contextualizando la meta Plan de Acción, solicitando apertura de mesas de trabajo y definición de personal referente._x000a_Evidencias: Oficio 2018IE3834 del 23 de febrero de 2018."/>
    <s v="Acta de reunion"/>
    <s v="NA"/>
    <n v="1"/>
    <s v="EXCELENTE"/>
    <s v="EN EJECUCIÓN"/>
    <n v="7.1400000000000005E-2"/>
    <n v="1"/>
    <s v="1. Mesas de Trabajo  (33%)"/>
    <n v="0.33"/>
    <d v="2018-01-15T00:00:00"/>
    <d v="2018-04-30T00:00:00"/>
    <n v="2.3562000000000003E-2"/>
    <s v="Cecilia Camacho"/>
    <n v="0.6"/>
    <s v="1.     Acuerdos con personal instructor de capacitación a brigadas contraincendios con el propósito de contextualizar las actividades de meta plan de acción 2018 y determinar referentes para el apoyo y contribución al mismo, dando como resultado la formalización de Cabo Fredy Noguera y Pablo Avella. Compromisos que hacen parte de factores de calificación._x000a_Evidencias: Actas de reunión: 2 y 15 de febrero de 2018.   _x000a_2.     Elaboración de oficio a la Oficina Asesora de Planeación, contextualizando la meta Plan de Acción, solicitando apertura de mesas de trabajo y definición de personal referente._x000a_Evidencias: Oficio 2018IE3834 del 23 de febrero de 2018."/>
    <n v="0.19800000000000001"/>
    <n v="1.4137200000000001E-2"/>
    <n v="1.4137200000000003E-2"/>
  </r>
  <r>
    <x v="1"/>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n v="9"/>
    <x v="32"/>
    <n v="7.1400000000000005E-2"/>
    <n v="100"/>
    <s v="Porcentaje"/>
    <s v="Desarrollo de 1 actividades de prevención en el marco de los programas del club bomberitos"/>
    <s v="Subdirector de Gestión del Riesgo_x000a_Jorge Alberto Pardo Torres"/>
    <n v="0.5"/>
    <n v="1"/>
    <m/>
    <m/>
    <n v="1"/>
    <n v="7.1400000000000005E-2"/>
    <n v="1"/>
    <s v="Esta actividad se llevo a cabo el día 12 de Abril en el PRD el salitre en un horario de 9:00 a 1:00pm con los niños del centro crecer de Usme. "/>
    <s v="actividad documentada"/>
    <s v="No aplica"/>
    <n v="1"/>
    <x v="0"/>
    <x v="0"/>
    <n v="7.1400000000000005E-2"/>
    <n v="0.5"/>
    <n v="7.1400000000000005E-2"/>
    <n v="1"/>
    <s v="Se cumplió con las actividades programadas para el 1er trimestre."/>
    <s v="actas de reunion Y correo electronico"/>
    <s v="NA"/>
    <n v="1"/>
    <s v="EXCELENTE"/>
    <s v="EN EJECUCIÓN"/>
    <n v="7.1400000000000005E-2"/>
    <n v="1"/>
    <s v="1. Planificación de la actividad de prevención (día del niño)25%"/>
    <n v="0.25"/>
    <d v="2018-01-15T00:00:00"/>
    <d v="2018-02-28T00:00:00"/>
    <n v="1.7850000000000001E-2"/>
    <s v="Carolina Suarez"/>
    <n v="1"/>
    <s v="Se llevo a cabo reunión con las personas encargadas del contrato 396 de 2017 para la planificación de las actividades a realizar en la celebración del día del niño, el día 12 de Abril de 2018 en el coliseo del PRD el salitre. "/>
    <n v="0.25"/>
    <n v="1.7850000000000001E-2"/>
    <n v="1.7850000000000001E-2"/>
  </r>
  <r>
    <x v="1"/>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n v="10"/>
    <x v="33"/>
    <n v="7.1400000000000005E-2"/>
    <n v="100"/>
    <s v="Porcentaje"/>
    <s v="Realizar el 100% de la revisión y ajuste de la estrategia de Sensibilización Y Educación En Prevención De Incendios Y Emergencias Conexas- Club Bomberitos"/>
    <s v="Subdirector de Gestión del Riesgo_x000a_Jorge Alberto Pardo Torres"/>
    <n v="0.1"/>
    <n v="0.4"/>
    <n v="0.7"/>
    <n v="1"/>
    <n v="0.4"/>
    <n v="7.1400000000000005E-2"/>
    <n v="0.4"/>
    <s v="Se realizaron reunión con los referentes de las diferentes estaciones para los programas de bomberitos con el fin de recoger las inquietudes para la actualización de los documento de la estrategia y se han generado diagramas de flujo actualizados"/>
    <s v="diagramas de flujo"/>
    <s v="No aplica"/>
    <n v="1"/>
    <x v="0"/>
    <x v="0"/>
    <n v="7.1400000000000005E-2"/>
    <n v="0.1"/>
    <n v="7.1400000000000005E-2"/>
    <n v="0.1"/>
    <s v="Se realiza un diagnostico con los referentes de cada una de las estaciones del Club bomberitos (programas y curso) Se observan cuales han sido las debilidades, dificultades, amenazas, sus fortalezas y se realizan mesas de trabajo para reestructuración de los mismo"/>
    <s v="documento diagnostico"/>
    <s v="NA"/>
    <n v="1"/>
    <s v="EXCELENTE"/>
    <s v="EN EJECUCIÓN"/>
    <n v="7.1400000000000005E-2"/>
    <n v="1"/>
    <s v="1. Diagnostico de los documentos de la estrategia 10%"/>
    <n v="0.1"/>
    <d v="2018-01-15T00:00:00"/>
    <d v="2018-03-31T00:00:00"/>
    <n v="7.1400000000000005E-3"/>
    <s v="Carolina Suarez_x000a_Juliana Patiño_x000a_Cristian Castañeda"/>
    <n v="1"/>
    <s v="Se realiza un diagnostico con los referentes de cada una de las estaciones del Club bomberitos (programas y curso) Se observan cuales han sido las debilidades, dificultades, amenazas, sus fortalezas y se realizan mesas de trabajo para reestructuración de los mismo"/>
    <n v="0.1"/>
    <n v="7.1400000000000005E-3"/>
    <n v="7.1400000000000005E-3"/>
  </r>
  <r>
    <x v="1"/>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1"/>
    <x v="34"/>
    <n v="7.1400000000000005E-2"/>
    <n v="100"/>
    <s v="Porcentaje"/>
    <s v="Realizar la actualización del material de  referencia para los cursos de investigación básico e intermedio"/>
    <s v="Subdirector de Gestión del Riesgo_x000a_Jorge Alberto Pardo Torres"/>
    <n v="0.25"/>
    <n v="0.5"/>
    <n v="0.75"/>
    <n v="1"/>
    <n v="0.5"/>
    <n v="7.1400000000000005E-2"/>
    <n v="0.5"/>
    <s v="Se esta trabajando en la actualziacion del material de la capacitacion para el curso basico e intermedio con el cambio de la metodologia para su desarrollo"/>
    <s v="actas de reunion"/>
    <s v="No aplica"/>
    <n v="1"/>
    <x v="0"/>
    <x v="0"/>
    <n v="7.1400000000000005E-2"/>
    <n v="0.25"/>
    <n v="7.1400000000000005E-2"/>
    <n v="0.25"/>
    <s v="Se realiza primera revision del proceso de formalizacion y estrandarizacion de materiales de referencia para los cursos basico e intermedio, se tiene acta de reunion del dia 2 de fervrero de 2018, en la cual participa el equipo de investigacion de incedios  y se determina responsables para la revision de los modulos del curso basico._x000a_Acta de reunion del 24 de febrero de 2018 donde se determinaron responsables de la revision de los modulo del curos intermedio y correo electronico del 30 de marzo en el cual se envian archivos de los modulos. "/>
    <s v="Acta de reunion"/>
    <m/>
    <n v="1"/>
    <s v="EXCELENTE"/>
    <s v="EN EJECUCIÓN"/>
    <n v="7.1400000000000005E-2"/>
    <n v="1"/>
    <s v="1. Revisión del proceso de formalización y estandarización (Material de referencia) para los cursos de investigación básico e intermedio  20%"/>
    <n v="0.2"/>
    <d v="2018-02-01T00:00:00"/>
    <d v="2018-04-30T00:00:00"/>
    <n v="1.4280000000000001E-2"/>
    <s v="Sto. Yimer Arias"/>
    <n v="1"/>
    <s v="Se realiza primera revision del proceso de formalizacion y estrandarizacion de materiales de referencia para los cursos basico e intermedio, se tiene acta de reunion del dia 2 de fervrero de 2018, en la cual participa el equipo de investigacion de incedios  y se determina responsables para la revision de los modulos del curso basico._x000a_Acta de reunion del 24 de febrero de 2018 donde se determinaron responsables de la revision de los modulo del curos intermedio y correo electronico del 30 de marzo en el cual se envian archivos de los modulos. "/>
    <n v="0.2"/>
    <n v="1.4280000000000001E-2"/>
    <n v="1.4280000000000001E-2"/>
  </r>
  <r>
    <x v="1"/>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2"/>
    <x v="35"/>
    <n v="7.1400000000000005E-2"/>
    <n v="100"/>
    <s v="Porcentaje"/>
    <s v="Realizar un (1) cursos de  capacitación  Básica de Investigación de incendios dirigido a el personal operativo de la UAECOB."/>
    <s v="Subdirector de Gestión del Riesgo_x000a_Jorge Alberto Pardo Torres"/>
    <n v="0.25"/>
    <n v="0.5"/>
    <n v="0.75"/>
    <n v="1"/>
    <n v="0.5"/>
    <n v="7.1400000000000005E-2"/>
    <n v="0.55000000000000004"/>
    <s v="Se elaboro plan de trabajo y cronograma para la realziacion del curos basico"/>
    <s v="actas de reunion y memorando"/>
    <s v="No aplica"/>
    <n v="1.1000000000000001"/>
    <x v="0"/>
    <x v="0"/>
    <n v="7.8540000000000013E-2"/>
    <n v="0.25"/>
    <n v="7.1400000000000005E-2"/>
    <n v="0.25"/>
    <s v="Se realiza reunion del 1 de febrero en la cual se asigana funciones para el diseño del curos basico, reunion del 23 de febrero don de se hace seguimiento a las funciones dadas y se concluye con la presentacion del documento de diseño del curso con los modulos establecidos y los instructores para cada modulo."/>
    <s v="Acta de reunion"/>
    <s v="NA"/>
    <n v="1"/>
    <s v="EXCELENTE"/>
    <s v="EN EJECUCIÓN"/>
    <n v="7.1400000000000005E-2"/>
    <n v="1"/>
    <s v="1, Diseño de la  capacitación  Básico 25%"/>
    <n v="0.25"/>
    <d v="2018-01-15T00:00:00"/>
    <d v="2018-02-28T00:00:00"/>
    <n v="1.7850000000000001E-2"/>
    <s v="Sto. William Rene Diaz"/>
    <n v="1"/>
    <s v="Se realiza reunion del 1 de febrero en la cual se asigana funciones para el diseño del curos basico, reunion del 23 de febrero don de se hace seguimiento a las funciones dadas y se concluye con la presentacion del documento de diseño del curso con los modulos establecidos y los instructores para cada modulo."/>
    <n v="0.25"/>
    <n v="1.7850000000000001E-2"/>
    <n v="1.7850000000000001E-2"/>
  </r>
  <r>
    <x v="1"/>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3"/>
    <x v="36"/>
    <n v="7.1400000000000005E-2"/>
    <n v="100"/>
    <s v="Porcentaje"/>
    <s v="100% de las estaciones de bomberos de la UAECOB sensibilizadas por el equipo de investigación de Incendios."/>
    <s v="Subdirector de Gestión del Riesgo_x000a_Jorge Alberto Pardo Torres"/>
    <n v="0.25"/>
    <n v="0.5"/>
    <n v="0.75"/>
    <n v="1"/>
    <n v="0.5"/>
    <n v="7.1400000000000005E-2"/>
    <n v="1"/>
    <s v="Se da por finalizado esta acción ya que se culmino con las 17 sensibilizaciones programadas para las estaciones cumpliendo con la meta de esta acción"/>
    <s v="actas de sensibilizacion_x000a_Cronograma_x000a_Informe de las Sensibilizacion"/>
    <s v="No aplica"/>
    <n v="2"/>
    <x v="0"/>
    <x v="0"/>
    <n v="0.14280000000000001"/>
    <n v="0.25"/>
    <n v="7.1400000000000005E-2"/>
    <n v="0.25"/>
    <s v="Se realiza reunion del 21 de febrero de 2018 en la cual se delegan funciones par el diseño del material para sensibilizar a las estaciones, reunion del 28 de febrero en la cual se entregan avances del material con la prepaacion de una tarjetas tipo llavero , diapositivas y unos caso para desarrollar de manera practica la sensibilizacion."/>
    <s v="Acta de reunion"/>
    <s v="NA"/>
    <n v="1"/>
    <s v="EXCELENTE"/>
    <s v="EN EJECUCIÓN"/>
    <n v="7.1400000000000005E-2"/>
    <n v="1"/>
    <s v="1. Diseño de material pedagógico para sensibilizar. (35%)"/>
    <n v="0.35"/>
    <d v="2018-01-15T00:00:00"/>
    <d v="2018-05-31T00:00:00"/>
    <n v="2.4990000000000002E-2"/>
    <s v="Cabo Hernando Martinez"/>
    <n v="0.71"/>
    <s v="Se realiza reunion del 21 de febrero de 2018 en la cual se delegan funciones par el diseño del material para sensibilizar a las estaciones, reunion del 28 de febrero en la cual se entregan avances del material con la prepaacion de una tarjetas tipo llavero , diapositivas y unos caso para desarrollar de manera practica la sensibilizacion."/>
    <n v="0.24849999999999997"/>
    <n v="1.7742899999999999E-2"/>
    <n v="1.7742899999999999E-2"/>
  </r>
  <r>
    <x v="1"/>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Conocimiento del Riesgo"/>
    <x v="4"/>
    <n v="14"/>
    <x v="37"/>
    <n v="7.1800000000000003E-2"/>
    <n v="100"/>
    <s v="Porcentaje"/>
    <s v="un (1) Curso Gestionado ante la entidad correspondiente"/>
    <s v="Subdirector de Gestión del Riesgo_x000a_Jorge Alberto Pardo Torres"/>
    <n v="0.25"/>
    <n v="0.5"/>
    <n v="0.75"/>
    <n v="1"/>
    <n v="0.5"/>
    <n v="7.1800000000000003E-2"/>
    <n v="0.5"/>
    <s v="Se envía mediante correo electrónico del 27 de junio el diagnostico de  la necesidad del curso de investigación de Incendios Forestales terminado"/>
    <s v="Diagnostico de la Necesidad "/>
    <s v="No aplica"/>
    <n v="1"/>
    <x v="0"/>
    <x v="0"/>
    <n v="7.1800000000000003E-2"/>
    <n v="0.25"/>
    <n v="7.1800000000000003E-2"/>
    <n v="0.25"/>
    <s v="Se realizo reunion del 16 de marzo con el personal delegado (Ing Andres Fierro y Ing Paola castañeda) y el personal del equipo de investigacion de incedios con el fin de realizar el diagnostico de la necesidad para el curos, en la cual se enfoco en los beneficios de realziar el mismo para qel equipo y la entidad._x000a_Se realizo reunion el 27 de Febrero en la cual se analiza el marco juridico y se analiza desde el punto de vista normativo las competencias de la entidad en lo refernete al tema y se concluye como compromiso del mismo la elaboracion de un documento diagnostico donde se plasme lo conversado en la reunion."/>
    <s v="Acta de reunion"/>
    <s v="NA"/>
    <n v="1"/>
    <s v="EXCELENTE"/>
    <s v="EN EJECUCIÓN"/>
    <n v="7.1800000000000003E-2"/>
    <n v="1"/>
    <s v="1. Realizar un diagnostico de la necesidad del curso de investigación de Incendios Forestales 50%."/>
    <n v="0.5"/>
    <d v="2018-01-15T00:00:00"/>
    <d v="2018-06-30T00:00:00"/>
    <n v="3.5900000000000001E-2"/>
    <s v="Sto. Omar Bedoya"/>
    <n v="0.5"/>
    <s v="Se realizo reunion del 16 de marzo con el personal delegado (Ing Andres Fierro y Ing Paola castañeda) y el personal del equipo de investigacion de incedios con el fin de realizar el diagnostico de la necesidad para el curos, en la cual se enfoco en los beneficios de realziar el mismo para qel equipo y la entidad._x000a_Se realizo reunion el 27 de Febrero en la cual se analiza el marco juridico y se analiza desde el punto de vista normativo las competencias de la entidad en lo refernete al tema y se concluye como compromiso del mismo la elaboracion de un documento diagnostico donde se plasme lo conversado en la reunion."/>
    <n v="0.25"/>
    <n v="1.7950000000000001E-2"/>
    <n v="1.7950000000000001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x v="38"/>
    <n v="8.3333333333333329E-2"/>
    <n v="100"/>
    <s v="Porciento"/>
    <s v="Realizar un (1) ejercicio   de aseguramiento de agua en edificios de gran altura, con la participación minima de 6 funcionarios de la Subdirección Operativa (mín.6 por compañía)."/>
    <s v="CTE. CIA. 5"/>
    <n v="0.25"/>
    <n v="0.5"/>
    <n v="0.75"/>
    <n v="1"/>
    <n v="0.5"/>
    <n v="8.3333333333333329E-2"/>
    <n v="0.9"/>
    <s v="Se realizó el ejercicio de aseguramiento de aguas en edificios de gran altura el 13 de junio de 2018, en el edificio TORRE KRYSTAL de la localidad de Usaquén.  En el ejercicio participaron mínimo 6 uniformados de las cinco Compañías.  Está pendiente la entrega del informe final a la Subdirección Operativa."/>
    <s v="Herramienta &quot;lista de verificación 2018&quot;"/>
    <m/>
    <n v="1.8"/>
    <x v="0"/>
    <x v="0"/>
    <n v="0.15"/>
    <n v="0.25"/>
    <n v="8.3333333333333329E-2"/>
    <n v="0.25"/>
    <s v="Se realizaron dos reuniones de trabajo para plantear el cronograma de trabajo del ejercicio de aguas en edificios de gran altura y en la cual se estipula  la planeación y cronograma del ejercicio, queda pendiente establecer el sitio o edificio donde se va a realizar el edificio debido a que depende de un tercero que seria la administración del edificio. Actividades lideradas por el Cte. Tito Forero Cte.de la CIA 5."/>
    <s v="Actas de reunion del 23 de enero y 13 de marzo  de 2018"/>
    <s v="NA"/>
    <n v="1"/>
    <s v="EXCELENTE"/>
    <s v="EN EJECUCIÓN"/>
    <n v="8.3333333333333329E-2"/>
    <n v="1"/>
    <s v="Planeación."/>
    <n v="0.25"/>
    <d v="2018-02-01T00:00:00"/>
    <d v="2018-03-31T00:00:00"/>
    <n v="2.0833333333333332E-2"/>
    <s v="CTE. CIA. 5"/>
    <n v="1"/>
    <s v="Se realizaron dos reuniones de trabajo para plantear el cronograma de trabajo del ejercicio de aguas en edificios de gran altura y en la cual se estipula  la planeación y cronograma del ejercicio, queda pendiente establecer el sitio o edificio donde se va a realizar el edificio debido a que depende de un tercero que seria la administración del edificio. Actividades lideradas por el Cte. Tito Forero Cte.de la CIA 5."/>
    <n v="0.25"/>
    <n v="2.0833333333333332E-2"/>
    <n v="2.0833333333333332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2"/>
    <x v="39"/>
    <n v="8.3333333333333329E-2"/>
    <n v="100"/>
    <s v="Porciento"/>
    <s v="Realizar un (1) simulacro de rescate vertical  con la participación de 15 funcionarios de la Subdirección Operativa, (3 por CIA)."/>
    <s v="Lider del grupo de rescate técnico"/>
    <n v="0.25"/>
    <n v="0.5"/>
    <n v="0.75"/>
    <n v="1"/>
    <n v="0.5"/>
    <n v="8.3333333333333329E-2"/>
    <n v="0.25"/>
    <s v="En este II trimestre se evidencia acta del 14 de febrero de 2018 en el cual se definen responsables y funciones;  acta del 20 marzo de 2018 en el cual se describen las necesidades y objetivos para el desarrollo  de la simulación y el simulacro;  acta del 17 de abril de 2018 en el cual se describe la gestión de escenarios para el simulacro y por último correo enviado  el 23 de abril de 2018 a Comandantes y Subcomandantes para definir los funcionario por Compañia que van a participar en el simulacro, actividad que está por definir actualmente."/>
    <s v="Herramienta &quot;lista de verificación 2018&quot;"/>
    <s v="Ejecutar el simulacro dentro del termino establecido para la etapa de ejecución."/>
    <n v="0.5"/>
    <x v="2"/>
    <x v="0"/>
    <n v="4.1666666666666664E-2"/>
    <n v="0.25"/>
    <n v="8.3333333333333329E-2"/>
    <n v="0"/>
    <s v="No hay evidencias de avance durante el primer trimestre de 2018"/>
    <s v="NA"/>
    <s v="Realizar la actividad de planeación del simulacro antes de finalizar el segundo trimestre de 2018."/>
    <n v="0"/>
    <s v="MALO"/>
    <s v="SIN EJECUTAR"/>
    <n v="0"/>
    <n v="1"/>
    <s v="Planeación."/>
    <n v="0.25"/>
    <d v="2018-02-01T00:00:00"/>
    <d v="2018-03-31T00:00:00"/>
    <n v="2.0833333333333332E-2"/>
    <s v="Lider del grupo de rescate técnico"/>
    <n v="0"/>
    <s v="Realizar la actividad de planeación del simulacro antes de finalizar el segundo trimestre de 2018."/>
    <n v="0"/>
    <n v="0"/>
    <n v="0"/>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3"/>
    <x v="40"/>
    <n v="8.3333333333333329E-2"/>
    <n v="100"/>
    <s v="Porciento"/>
    <s v="Realizar un (1)  simulacro de rescate por extensión con la participación minima de 17  funcionarios de la Subdirección Operativa, (1 por estación)."/>
    <s v="CTE.CIA 1 y _x000a_Lider del grupo de rescate y salvamento acuatico"/>
    <n v="0.25"/>
    <n v="0.5"/>
    <n v="0.75"/>
    <n v="1"/>
    <n v="0.5"/>
    <n v="8.3333333333333329E-2"/>
    <n v="0.25"/>
    <s v="En este II trimestre se evidencia acta del 25 de marzo de 2018 en el cual se enuncian los posibles escenarios para la realización del simulacro y  tambien se compartio mediante drive el documento borrador del ejercicio de entrenamiento (simulaciones y simulacros) realizado por el equipo de rescate acuáatico de la estación B5, en el cual se observan los siguientes capitulos:justificación, objetivo gral y especifico, estrategia, esquema de organización del ejercicio, recursos, escenarios, guión y evaluación del riesgo.  La ejecución del simulacro se tiene planeada para agosto de 2018."/>
    <s v="Herramienta &quot;lista de verificación 2018&quot;"/>
    <s v="Ejecutar el simulacro dentro del termino establecido para la etapa de ejecución."/>
    <n v="0.5"/>
    <x v="2"/>
    <x v="0"/>
    <n v="4.1666666666666664E-2"/>
    <n v="0.25"/>
    <n v="8.3333333333333329E-2"/>
    <n v="0"/>
    <s v="No hay evidencias de avance durante el primer trimestre de 2018"/>
    <s v="NA"/>
    <s v="Realizar la actividad de planeación del simulacro antes de finalizar el segundo trimestre de 2018."/>
    <n v="0"/>
    <s v="MALO"/>
    <s v="SIN EJECUTAR"/>
    <n v="0"/>
    <n v="1"/>
    <s v="Planeación."/>
    <n v="0.25"/>
    <d v="2018-02-01T00:00:00"/>
    <d v="2018-03-31T00:00:00"/>
    <n v="2.0833333333333332E-2"/>
    <s v="CTE.CIA 1 y _x000a_Lider del grupo de rescate y salvamento acuatico"/>
    <n v="0"/>
    <s v="Realizar la actividad de planeación del simulacro antes de finalizar el segundo trimestre de 2018."/>
    <n v="0"/>
    <n v="0"/>
    <n v="0"/>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4"/>
    <x v="41"/>
    <n v="8.3333333333333329E-2"/>
    <n v="100"/>
    <s v="Porciento"/>
    <s v="Realizar un (1) simulacro de rescate vehicular (electrico o hibrido o combustible) con la participación de 30 funcionarios de la Subdirección Operativa, (6 por CIA)."/>
    <s v="SUBCTE. CIA 1 y _x000a_Lider del Grupo de rescate técnico"/>
    <n v="0.25"/>
    <n v="0.5"/>
    <n v="0.75"/>
    <n v="1"/>
    <n v="0.5"/>
    <n v="8.3333333333333329E-2"/>
    <n v="0.25"/>
    <s v="Se evidencia acta del 15 de marzo de 2018 en el cual se observa la planeación del ejercicio;  Acta del 01 de abril de 2018 en cual se inicia el guión para el ejercicio y revisión del procedimiento; Acta del 20 de abril de 2018 en el cual se realizó la proyección del guión y simulación del ejercicio con esquema del equipamento del vehículo híbrido.  El 25 de junio de 2018 , se envío mediante correo electrónico al Subcomandante Galindo, el guíon de siete páginas,para revisión y aprobación por último se observa acta del 17 de junio de 2018 en el cual quedó pendiente que se definan las fechas y lugar para la realización del simulacro."/>
    <s v="Herramienta &quot;lista de verificación 2018&quot;"/>
    <s v="Ejecutar el simulacro dentro del termino establecido para la etapa de ejecución."/>
    <n v="0.5"/>
    <x v="2"/>
    <x v="0"/>
    <n v="4.1666666666666664E-2"/>
    <n v="0.25"/>
    <n v="8.3333333333333329E-2"/>
    <n v="0.25"/>
    <s v="Se realizo la planeación del simulacro de rescate vehicular a cargo del lider de rescate técnico y el grupo de trabajo, se evidencia acta del 28 de marzo de 2018."/>
    <s v="Acta de reunion del 28 de marzo de 2018"/>
    <s v="NA"/>
    <n v="1"/>
    <s v="EXCELENTE"/>
    <s v="EN EJECUCIÓN"/>
    <n v="8.3333333333333329E-2"/>
    <n v="1"/>
    <s v="Planeación."/>
    <n v="0.25"/>
    <d v="2018-02-01T00:00:00"/>
    <d v="2018-03-31T00:00:00"/>
    <n v="2.0833333333333332E-2"/>
    <s v="SUBCTE. CIA 1 y _x000a_Lider del Grupo de rescate técnico"/>
    <n v="1"/>
    <s v="Se realizo la planeación del simulacro de rescate vehicular a cargo del lider de rescate técnico y el grupo de trabajo, se evidencia acta del 28 de marzo de 2018."/>
    <n v="0.25"/>
    <n v="2.0833333333333332E-2"/>
    <n v="2.0833333333333332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5"/>
    <x v="42"/>
    <n v="8.3333333333333329E-2"/>
    <n v="100"/>
    <s v="Pociento"/>
    <s v="Ejecutar un (1) simulacro de rescate con caninos en media montaña con la participación de 17 funcionarios de la Subdirección Operativa, (1 por estación)."/>
    <s v="Lider del grupo BRAE"/>
    <n v="0.25"/>
    <n v="0.5"/>
    <n v="0.75"/>
    <n v="1"/>
    <n v="0.5"/>
    <n v="8.3333333333333329E-2"/>
    <n v="0.35"/>
    <s v="Se realizó documento con pautas para realizar el simulacro de rescate en media montaña en el cual se evidencia: justificación, objetivos, estrategia, alcance, capacidad operativa, participantes, convocatoria, preparaci{on del ejercicio, ventajas-desventajas, plan de contingencia, requerimientos, cronograma y guión."/>
    <s v="Documento radicado No.2018ER4319 del 29 de mayo de 2018."/>
    <s v="Ejecutar el simulacro dentro del termino establecido para la etapa de ejecución."/>
    <n v="0.7"/>
    <x v="3"/>
    <x v="0"/>
    <n v="5.8333333333333327E-2"/>
    <n v="0.25"/>
    <n v="8.3333333333333329E-2"/>
    <n v="0.25"/>
    <s v="Se evidencia acta de reunión del equipo BRAE del 20 de febrero de  de 2018, en la cual se trata el tema de planeación del Simulacro de búsqueda y rescate con caninos en media montaña y se establecen roles del equipo."/>
    <s v="Acta de reunión del 20 de febrero de 2018"/>
    <s v="NA"/>
    <n v="1"/>
    <s v="EXCELENTE"/>
    <s v="EN EJECUCIÓN"/>
    <n v="8.3333333333333329E-2"/>
    <n v="1"/>
    <s v="Planeación."/>
    <n v="0.25"/>
    <d v="2018-02-01T00:00:00"/>
    <d v="2018-03-31T00:00:00"/>
    <n v="2.0833333333333332E-2"/>
    <s v="Lider del grupo BRAE"/>
    <n v="1"/>
    <s v="Se evidencia acta de reunión del equipo BRAE del 20 de febrero de  de 2018, en la cual se trata el tema de planeación del Simulacro de búsqueda y rescate con caninos en media montaña y se establecen roles del equipo."/>
    <n v="0.25"/>
    <n v="2.0833333333333332E-2"/>
    <n v="2.0833333333333332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6"/>
    <x v="43"/>
    <n v="8.3333333333333329E-2"/>
    <n v="100"/>
    <s v="Porciento"/>
    <s v="Realizar un (1) Plan Especifico de Respuesta con la participación de 34 funcionarios de la Subdirección Operativa, (2 por estación)."/>
    <s v="CTE.CIA 1"/>
    <n v="0.25"/>
    <n v="0.5"/>
    <n v="0.75"/>
    <n v="1"/>
    <n v="0.5"/>
    <n v="8.3333333333333329E-2"/>
    <n v="0.9"/>
    <s v="Se realizó el PER en la Alcaldía Local de Teusaquillo con la participación de dos funcionarios por estación, actividad que fue realizada del 17 de mayo de 2018. Falta la entrega del informe a la Subdirección Operativa."/>
    <s v="Herramienta &quot;lista de verificación 2018&quot;"/>
    <m/>
    <n v="1.8"/>
    <x v="0"/>
    <x v="0"/>
    <n v="0.15"/>
    <n v="0.25"/>
    <n v="8.3333333333333329E-2"/>
    <n v="0"/>
    <s v="No hay evidencias de avance durante el primer trimestre de 2018"/>
    <s v="NA"/>
    <s v="Realizar la actividad de planeación del ejercicio PER antes de finalizar el segundo trimestre de 2018."/>
    <n v="0"/>
    <s v="MALO"/>
    <s v="SIN EJECUTAR"/>
    <n v="0"/>
    <n v="1"/>
    <s v="Planeación."/>
    <n v="0.25"/>
    <d v="2018-02-01T00:00:00"/>
    <d v="2018-03-31T00:00:00"/>
    <n v="2.0833333333333332E-2"/>
    <s v="CTE.CIA 1"/>
    <n v="0"/>
    <s v="Realizar la actividad de planeación del simulacro antes de finalizar el segundo trimestre de 2018."/>
    <n v="0"/>
    <n v="0"/>
    <n v="0"/>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7"/>
    <x v="44"/>
    <n v="8.3333333333333329E-2"/>
    <n v="100"/>
    <s v="Porciento"/>
    <s v="Coordinar y participar en el ejercicio para la clasificación y acreditación de  INSARAG IEC"/>
    <s v="SUBCTE. CIA.3 y_x000a_ Lider del proceso USAR"/>
    <n v="0.25"/>
    <n v="0.5"/>
    <n v="0.75"/>
    <n v="1"/>
    <n v="0.5"/>
    <n v="8.3333333333333329E-2"/>
    <n v="1"/>
    <s v="Esta actividad se culminó durante el primer trimestre de 2018."/>
    <s v="Herramienta &quot;lista de verificación 2018&quot;"/>
    <m/>
    <n v="2"/>
    <x v="0"/>
    <x v="0"/>
    <n v="0.16666666666666666"/>
    <n v="0.25"/>
    <n v="8.3333333333333329E-2"/>
    <n v="1"/>
    <s v="Se realizo preejercicio el 05 de febrero de 2018 en el municipio de Tacurrumbi-Montenegro Quindio, al cual asistieron los integrantes del equipo USAR   como parte de las actividades de clasificación._x000a_El  18 de febrero de 2018 se  desarrollaron  los planes de mejoramiento solicitados por el Mentor Internacional al ejercicio realizado el 05 de febrero de 2018  todas las actividades fueron en coordinación con la UNGRD para poder llevar a cabo el proceso general de clasificación de la UAECOB._x000a__x000a_Participación por parte del equipo de USAR en el proceso de clasificacion y acreditación durante los dias 05 al 09 de marzo de 2018. Resultado el Certificado CALL-1 ante la pagina de INSARAG de las Naciones Unidas."/>
    <s v="Comisiones de personal al departamento del Quindío. _x000a_Certificado de Acreditación emitido por INSARAG: USAR COL-1"/>
    <s v="NA"/>
    <n v="4"/>
    <s v="EXCELENTE"/>
    <s v="EN EJECUCIÓN"/>
    <n v="0.33333333333333331"/>
    <n v="1"/>
    <s v="Coordinación del ejercicio para clasificación y acreditación."/>
    <n v="0.3"/>
    <d v="2018-02-01T00:00:00"/>
    <d v="2018-02-28T00:00:00"/>
    <n v="2.4999999999999998E-2"/>
    <s v="SUBCTE. CIA.3 y_x000a_ Lider del proceso USAR"/>
    <n v="1"/>
    <s v="Se realizo preejercicio el 05 de febrero de 2018 en el municipio de Tacurrumbi-Montenegro Quindio, al cual asistieron los integrantes del ejercicio de clasificación._x000a_El  18 de febrero de 2018 se  desarrollaron  los planes de mejoramiento solicitados por el Mentor Internacional al ejercicio realizado el 05 de febrero de 2018  todas las actividades fueron en coordinación con la UNGRD para poder llevar a cabo el proceso general de clasificación de la UAECOB."/>
    <n v="0.3"/>
    <n v="2.4999999999999998E-2"/>
    <n v="2.4999999999999998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8"/>
    <x v="45"/>
    <n v="8.3333333333333329E-2"/>
    <n v="17"/>
    <s v="estaciones"/>
    <s v="Actualizar y socializar el  árbol de servicios  en las diecisiete  (17) estaciones de la Subdirección Operativa  (al 50% del personal operativo)."/>
    <s v="Lider de la Central de Coordinación y Comuniaciones"/>
    <n v="1"/>
    <n v="7"/>
    <n v="13"/>
    <n v="17"/>
    <n v="7"/>
    <n v="8.3333333333333329E-2"/>
    <n v="0"/>
    <s v="En este II trimestre se presento el  material de socialización  de trabajo del  árbol de servicios en las 17 estaciones. Está pendiente la actualización del procedimiento para poder iniciar la actividad de socialización."/>
    <s v="Herramienta &quot;lista de verificación 2018&quot;"/>
    <s v="Actualización del procedimiento y ejecución de las actividades de socialización, durante el segundo semestre de 2018."/>
    <n v="0"/>
    <x v="2"/>
    <x v="1"/>
    <n v="0"/>
    <n v="1"/>
    <n v="8.3333333333333329E-2"/>
    <n v="0"/>
    <s v="Se realizo avance  de la actividad relativa al cronograma, el equipo de trabajo de la central de radio se ha reunido dos veces durante el primer trimestre para ver las falencias presentadas en el arbol de servicios durante el 2017 y sobre estas poder tomar acciones para la actualizacion y socialización en 2018, así como establecer el cronograma de trabajo."/>
    <s v="Actas de reunión del 22  de febrero y 25 de marzo de 2018."/>
    <s v="Realizar la actividad de material de socialización para las 17 estaciones antes de finalizar el segundo trimestre de 2018."/>
    <n v="0"/>
    <s v="MALO"/>
    <s v="SIN EJECUTAR"/>
    <n v="0"/>
    <n v="1"/>
    <s v="Cronograma."/>
    <n v="0.15"/>
    <d v="2018-02-01T00:00:00"/>
    <d v="2018-03-15T00:00:00"/>
    <n v="1.2499999999999999E-2"/>
    <s v="Lider de la Central de Coordinación y Comuniaciones"/>
    <n v="1"/>
    <s v="Se realizo avance  de la actividad relativa al cronograma, el equipo de trabajo de la central de radio se ha reunido dos veces durante el primer trimestre para ver las falencias presentadas en el arbol de servicios durante el 2017 y sobre estas poder tomar acciones para la actualizacion y socialización en 2018, así como establecer el cronograma de trabajo."/>
    <n v="0.15"/>
    <n v="1.2499999999999999E-2"/>
    <n v="1.2499999999999999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para la Búsqueda y Rescate"/>
    <x v="5"/>
    <n v="9"/>
    <x v="46"/>
    <n v="8.3333333333333329E-2"/>
    <n v="100"/>
    <s v="Porciento"/>
    <s v="Cumplir  los  factores de evaluación de la lista de chequeo de la estrategia de búsqueda y rescate de la DNBC en las 17 estaciones."/>
    <s v="CTES. de las  CINCO COMPAÑIAS y JEFES DE ESTACION"/>
    <n v="0.25"/>
    <n v="0.5"/>
    <n v="0.75"/>
    <n v="1"/>
    <n v="0.5"/>
    <n v="8.3333333333333329E-2"/>
    <n v="0.3"/>
    <s v="A pesar que durante el segundo trimestre de 2018, se realizó acta del 09 de mayo de 2018, para la revisión del proceso de clasificación con la DNBC, en la cual se evidencia verifcación de informe técnico; verificación del estándar de autoevaluación y se realizaron compromisos por parte de los responsables, pero a la fecha hace falta la implementación en las estaciones por parte de los responsables de la actividad."/>
    <s v="Herramienta &quot;lista de verificación 2018&quot;"/>
    <s v="Dar cumplimiento al cronograma de trabajo establecido para avanzar con este producto."/>
    <n v="0.6"/>
    <x v="2"/>
    <x v="0"/>
    <n v="4.9999999999999996E-2"/>
    <n v="0.25"/>
    <n v="8.3333333333333329E-2"/>
    <n v="0.25"/>
    <s v="Reunión con el equipo de la Subdirección Operativa para establecer los lineamientos de la estrategia con la DNBC y presentación de la estrategia."/>
    <s v="Acta de reunión del 22 de marzo de 2018."/>
    <s v="NA"/>
    <n v="1"/>
    <s v="EXCELENTE"/>
    <s v="EN EJECUCIÓN"/>
    <n v="8.3333333333333329E-2"/>
    <n v="1"/>
    <s v="Socialización "/>
    <n v="0.3"/>
    <d v="2018-02-01T00:00:00"/>
    <d v="2018-03-31T00:00:00"/>
    <n v="2.4999999999999998E-2"/>
    <s v="CTES. de las  CINCO COMPAÑIAS y JEFES DE ESTACION"/>
    <n v="1"/>
    <s v="Reunión con el equipo de la Subdirección Operativa para establecer los lineamientos de la estrategia con la DNBC y presentación de la estrategia."/>
    <n v="0.3"/>
    <n v="2.4999999999999998E-2"/>
    <n v="2.4999999999999998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0"/>
    <x v="47"/>
    <n v="8.3333333333333329E-2"/>
    <n v="20"/>
    <s v="Unidades"/>
    <s v="Ejecutar las  tres (3) actividades del proyecto de prevención y autoprotección  comunitaria ante incedios forestales en veinte (20) comunidades objeto del proyecto."/>
    <s v="CTES. de las  CIA 3, 4 Y 5 y _x000a_JEFES DE ESTACION"/>
    <n v="5"/>
    <n v="10"/>
    <n v="15"/>
    <n v="20"/>
    <n v="10"/>
    <n v="8.3333333333333329E-2"/>
    <n v="0"/>
    <s v="Esta actividad se realizo de manera altera con la Subdirección de Gestión del Riesgo._x000a_Las actividades que corresponden a la Sub.Operativa son  a.Georeferenciación: la cual a la fecha se ha realizado a 3 estaciones (B10; B11 Y B17) de las cuatro elegidas para el proyecto, tal como se observa en el documento de seguimiento a la ejecución del proyecto._x000a_b.Taller 1, este taller consiste en dar pautas de prevención a las 20 comunidades elegidas para tal fin, de las 20 elegidas a la fecha solamente se esta programado realizar el taller 1 en 5 comunidades,  lo anterior, dado que los talleres 1 y 2 son las últimas actividades del proyecto que se realizarán y tienen mayor importancia.  Las fechas establecidas para realizar el taller 1 a las 5 primeras comunidades se ejecutara durante el segundo semestre y son: 14 julio 2018(comunidad Arborizadora Alta);  15 de julio 2018 (comunidad Monterrey); 24 julio 2018 (comunidad Bella Flor); 28 julio 2018 (Comunidad Quiba Alta) y 11 de agosto 2018 (comunidad Mochuelo Alto) y el personal encargado  de la estación B11 se encuentra en la relación expedida por el Jefe de estación: Tte.Jairo Bolaños Aguilar._x000a_"/>
    <s v="Documentación del Proyecto de Prevención, herramienta google drive"/>
    <s v="A pesar que esta actividad presenta en avance de producto cero, vale la pena resaltar que se han ejecutado las actividades que la conforman y que a la fecha no se han completado por lo cual el resultado."/>
    <n v="0"/>
    <x v="2"/>
    <x v="1"/>
    <n v="0"/>
    <n v="5"/>
    <n v="8.3333333333333329E-2"/>
    <n v="0"/>
    <s v="Esta actividad se ha realizado de manera altera con la Subdirección de Gestión del Riesgo, las dos primeras actividades a.georeferenciación y b. capacitación al personal de  las cuatro estaciones definidas para el proyecto, el avance del simulacro es la actividad que tendra un mayor valor porcentual porque es en esta actividad en la cual se hara las capacitaciones a la comunidad._x000a_"/>
    <s v="Actas de reunión"/>
    <s v="NA"/>
    <n v="0"/>
    <s v="MALO"/>
    <s v="SIN EJECUTAR"/>
    <n v="0"/>
    <n v="1"/>
    <s v="Ejecución de las tres (03) actividades del proyecto  _x000a_(a.georeferenciación de zonas con afluencia de público; _x000a_b.taller 1, capacitación y_x000a_c.taller 2, simulacro de evacuación) _x000a_definidas para  cuatro (4) estaciones en la fase I _x000a_(B9; B10; B11; B17)."/>
    <n v="0.7"/>
    <d v="2018-03-01T00:00:00"/>
    <d v="2018-11-30T00:00:00"/>
    <n v="5.8333333333333327E-2"/>
    <s v="CTES. de las  CIA 3, 4 Y 5 y _x000a_JEFES DE ESTACION"/>
    <n v="0.5"/>
    <s v="Esta actividad se ha realizado de manera altera con la Subdirección de Gestión del Riesgo, las dos primeras actividades a.georeferenciación y b. capacitación al personal de  las cuatro estaciones definidas para el proyecto, el avance del simulacro es la actividad que tendra un mayor valor porcentual porque es en esta actividad en la cual se hara las capacitaciones a la comunidad."/>
    <n v="0.35"/>
    <n v="2.9166666666666664E-2"/>
    <n v="2.9166666666666664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1"/>
    <x v="48"/>
    <n v="8.3333333333333329E-2"/>
    <n v="98"/>
    <s v="Porciento"/>
    <s v="Ejecutar el 98% de las inspecciones técnicas  de seguridad humana y sistemas de protección contra incendios, asignadas  mediante el SIM, de los establecimientos clasificados como riesgo moderado y alto"/>
    <s v="CTES. de las  CINCO COMPAÑIAS y JEFES DE ESTACION"/>
    <n v="0.25"/>
    <n v="0.5"/>
    <n v="0.75"/>
    <n v="0.98"/>
    <n v="0.5"/>
    <n v="8.3333333333333329E-2"/>
    <n v="0.5"/>
    <s v="Se ejecutaron las inspecciones tecnicas del segundo trimestre allegadas en las 17 estaciones"/>
    <s v="Listado de atención de solicitudes expedido del SIM "/>
    <m/>
    <n v="1"/>
    <x v="0"/>
    <x v="0"/>
    <n v="8.3333333333333329E-2"/>
    <n v="0.25"/>
    <n v="8.3333333333333329E-2"/>
    <n v="0.25"/>
    <s v="Se ejecutaron  las inspecciones programadas en el trimestre"/>
    <s v="Listado del SIM"/>
    <s v="NA"/>
    <n v="1"/>
    <s v="EXCELENTE"/>
    <s v="EN EJECUCIÓN"/>
    <n v="8.3333333333333329E-2"/>
    <n v="1"/>
    <s v="Programación de las inspecciones en cada una de las 17 estaciones."/>
    <n v="0.4"/>
    <d v="2018-02-01T00:00:00"/>
    <d v="2018-12-20T00:00:00"/>
    <n v="3.3333333333333333E-2"/>
    <s v="CTES. de las  CINCO COMPAÑIAS y JEFES DE ESTACION"/>
    <n v="1"/>
    <s v="Se realiza la programación de las inspecciónes tecnicas en cada estación, solicitadas durante el primer trimestre de 2018, equivalentes a un 24,5% del total programado."/>
    <n v="0.4"/>
    <n v="3.3333333333333333E-2"/>
    <n v="3.3333333333333333E-2"/>
  </r>
  <r>
    <x v="1"/>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2"/>
    <x v="49"/>
    <n v="8.3333333333333329E-2"/>
    <n v="26"/>
    <s v="Unidades"/>
    <s v="Realizar un curso de Bomberitos semestral  &quot;Nicolas Quevedo Rizo&quot;   en 13 estaciones de la UAECOB (B1, B2,B3,B4, B5, B6,B7,B8, B12, B13, B14, B15 Y B16),  en el marco de los programas de la estrategia de sensibilización y Educación en Prevención de incendios y emergencias conexas- Club Bomberitos, de conformidad con lo planificado y acordado con la S.G.R."/>
    <s v="CTES. de las  CINCO COMPAÑIAS y JEFES DE ESTACION"/>
    <n v="0"/>
    <n v="13"/>
    <n v="0"/>
    <n v="26"/>
    <n v="13"/>
    <n v="8.3333333333333329E-2"/>
    <n v="13"/>
    <s v="Se realizó la convocatoria y ejecución del curso de Bomberitos &quot;Nicolás Quevedo Rizo&quot; en todas las 17 estaciones, solamente se presentara para las 13 establecidas, al corte de este, se encuentra pendiente la presentación del informe a la Subdirección Operativa."/>
    <s v="Google Drive"/>
    <m/>
    <n v="1"/>
    <x v="0"/>
    <x v="0"/>
    <n v="8.3333333333333329E-2"/>
    <n v="0"/>
    <n v="0"/>
    <n v="0"/>
    <s v="Es producto tendra avance a partir del segundo trimestre, debido a que la convocatoria se hace en mayo para ejecutar el curso en junio de 2018."/>
    <m/>
    <s v="N/A"/>
    <n v="0"/>
    <s v="No aplica"/>
    <s v="SIN EJECUTAR"/>
    <n v="0"/>
    <n v="1"/>
    <s v="Convocatoria."/>
    <n v="0.1"/>
    <d v="2018-05-26T00:00:00"/>
    <d v="2018-06-07T00:00:00"/>
    <m/>
    <s v="CTES. de las  CINCO COMPAÑIAS y JEFES DE ESTACION"/>
    <m/>
    <m/>
    <n v="0"/>
    <m/>
    <n v="0"/>
  </r>
  <r>
    <x v="0"/>
    <s v="92.  Optimizar sistemas de información para optimizar la gestión (hardware y software)"/>
    <s v="4. Fortalecer la capacidad de gestión y desarrollo institucional e interinstitucional, para consolidar la modernización de la UAECOB y llevarla a la excelencia"/>
    <s v="Gestión Logística en Emergencias"/>
    <x v="6"/>
    <n v="1"/>
    <x v="50"/>
    <n v="0.5"/>
    <n v="100"/>
    <s v="Porcentaje"/>
    <s v="Generar una (1) herramienta la cual se alimente con tres 3 bases de datos (Parque Automotor, Equipo Menor y Suministros) como insumo  para la conformación de un sistema de información y/o software que permita controlar, realizar seguimiento y gestionar las actividades de  la Subdirección."/>
    <s v="Líder Grupo de Parque Automotor_x000a_Líder Grupo Equipo Menor_x000a_Líder Grupo Suministros"/>
    <n v="0.3"/>
    <n v="0.6"/>
    <n v="0.9"/>
    <n v="1"/>
    <n v="0.6"/>
    <n v="0.5"/>
    <n v="0.6"/>
    <s v="Se realizo levantamiento de informacion con el grupo de trabajo de Parque Automotor, Equipo Menor, Suministros, quienes entregaron base de datos de la informacion que manejan en la  Subdireccion Logistica con los criterios y variables que se requieren en el proceso y que servira como insumo  para la conformacion de un sistema de informacion logistico."/>
    <s v="Bases de datos de Parque Automotor,Equipo Menor, Suministros, siniestros, Revisiones Tecnico Mecanicas, Soat ubicadas en los diferentes PC del equipo de trabajo de la Subdireccion Logistica.(Andres Orobio, Hernan Gomez, Alfonso Salazar, Sargento Ortiz, Jeimy Rios)_x000a_Igualmente se encuentra en el PC  de Liliana Diaz en_x000a_C:\Users\Ldiaz\Documents\INSTITUCIONAL\PLAN DE ACCION\FORMULACION PLAN DE ACCION 2018\AVANCES PLAN DE ACCION 2018\Sistema de Informacion Logistico"/>
    <m/>
    <n v="1"/>
    <x v="0"/>
    <x v="0"/>
    <n v="0.5"/>
    <n v="0.3"/>
    <n v="0.5"/>
    <n v="0.3"/>
    <s v="Se realizaron mesas de trabajo con el personal de la Subdireccion Logistica en donde se establecen los criterios que se deben tener en cuenta para la conformacion de un sistema de información logistico. "/>
    <s v="El archivo CRITERIOS SISTEMA DE INFORMACION LOGISTICO se encuentra ubicado en el pc de la profesional Liliana Diaz  C:\Users\Ldiaz\Documents\INSTITUCIONAL\PLAN DE ACCION\FORMULACION PLAN DE ACCION 2018\AVANCES PLAN DE ACCION 2018\Sistema de Informacion Logistico"/>
    <s v="NA"/>
    <n v="1"/>
    <s v="EXCELENTE"/>
    <s v="EN EJECUCIÓN"/>
    <n v="0.5"/>
    <n v="1"/>
    <s v="Establecer los criterios que aspiramos  sean controlados a través de la conformación de un sistema de información logístico para Parque Automotor, Heas y Suministros "/>
    <n v="0.3"/>
    <d v="2018-01-31T00:00:00"/>
    <d v="2018-04-30T00:00:00"/>
    <n v="0.15"/>
    <s v="Líder Grupo de Parque Automotor_x000a_Líder Grupo Equipo Menor_x000a_Líder Grupo Suministros"/>
    <n v="1"/>
    <s v="Se realiza la primer actividad en donde se realizaron mesas de trabajo con el personal de la Subdireccion Logistica en donde se establecen los criterios que se deben tener en cuenta para la conformacion de un sistema de información logistico. "/>
    <n v="0.3"/>
    <n v="0.15"/>
    <n v="0.15"/>
  </r>
  <r>
    <x v="0"/>
    <s v="71. Incrementar a un 90% la sostenibilidad del SIG en el Gobierno Distrital"/>
    <s v="4. Fortalecer la capacidad de gestión y desarrollo institucional e interinstitucional, para consolidar la modernización de la UAECOB y llevarla a la excelencia"/>
    <s v="Gestión Logística en Emergencias"/>
    <x v="6"/>
    <n v="2"/>
    <x v="51"/>
    <n v="0.5"/>
    <n v="100"/>
    <s v="Porcentaje"/>
    <s v="Generar una Propuesta de la Estructura Funcional  de la Subdirección Logística"/>
    <s v="Líder Grupo de Parque Automotor_x000a_Líder Grupo Equipo Menor_x000a_Líder Grupo Suministros"/>
    <n v="0.25"/>
    <n v="0.5"/>
    <n v="0.75"/>
    <n v="1"/>
    <n v="0.5"/>
    <n v="0.5"/>
    <n v="0.5"/>
    <s v="Se definieron dos Procesos para la Subdireccion Logistica, los cuales son: 1. GESTIÓN INTEGRAL DEL PARQUE AUTOMOTOR Y HERRAMIENTAS, EQUIPOS Y ACCESORIOS - HEA´S y  2. GESTIÓN LOGÍSTICA PARA EMERGENCIAS "/>
    <s v="Se encuentran los 2 procesos publicados en la Ruta de la Calidad de la UAECOB_x000a_\\172.16.92.9\Ruta de la Calidad\03. PROCESOS DE APOYO\GESTIÓN INTEGRAL DE PARQUE AUTOMOTOR Y HEAS  Y _x000a_\\172.16.92.9\Ruta de la Calidad\03. PROCESOS DE APOYO\GESTIÓN LOGÍSTICA EN EMERGENCIAS"/>
    <m/>
    <n v="1"/>
    <x v="0"/>
    <x v="0"/>
    <n v="0.5"/>
    <n v="0.25"/>
    <n v="0.5"/>
    <n v="0.25"/>
    <s v="Se realiza diagnostico del estado actual de la subdireccion logistica en cuento a la estructura funcional de la misma. Se enuncian lkas funciones de acuerdo al decreto 555 de 2011. Se verifican los cargos del personal  y se establece el organigrama de la subdirección"/>
    <s v="El archivo  DIAGNOSTICO ESTADO ACTUAL ESTRUCTURA FUNCIONAL se encuentra ubicado en el pc de la profesional Liliana Diaz   C:\Users\Ldiaz\Documents\INSTITUCIONAL\PLAN DE ACCION\FORMULACION PLAN DE ACCION 2018\AVANCES PLAN DE ACCION 2018\Estructura Funcional Logistica"/>
    <s v="NA"/>
    <n v="1"/>
    <s v="EXCELENTE"/>
    <s v="EN EJECUCIÓN"/>
    <n v="0.5"/>
    <n v="1"/>
    <s v="Realizar Diagnostico del estado actual de la Estructura Funcional"/>
    <n v="0.25"/>
    <d v="2018-01-31T00:00:00"/>
    <d v="2018-04-30T00:00:00"/>
    <n v="0.125"/>
    <s v="Líder Grupo de Parque Automotor_x000a_Líder Grupo Equipo Menor_x000a_Líder Grupo Suministros"/>
    <n v="1"/>
    <s v="Se ejecuta la primer actividad y se realiza diagnostico del estado actual de la subdireccion logistica en cuento a la estructura funcional de la misma. Se enuncian lkas funciones de acuerdo al decreto 555 de 2011. Se verifican los cargos del personal  y se establece el organigrama de la subdirección"/>
    <n v="0.25"/>
    <n v="0.125"/>
    <n v="0.125"/>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1"/>
    <x v="52"/>
    <n v="5.8799999999999998E-2"/>
    <n v="100"/>
    <s v="Porcentaje"/>
    <s v="Elaboración y Radicación del documento &quot;Ficha técnica de las necesidades del sistema para la administración del proceso de Inventarios&quot;."/>
    <s v="Coordinador Área de Compras, Seguros e inventarios - William Arrubla"/>
    <n v="0.3"/>
    <n v="1"/>
    <m/>
    <m/>
    <n v="1"/>
    <n v="5.8799999999999998E-2"/>
    <n v="1"/>
    <s v="Elaboración y diseño de los documentos técnicos a saber: Relación de bienes por Área Toma Física - Toma Física, Control de Cambios, Descripcion de la Modificación, Resumen de novedades Toma Física de Inventario y Hoja de vida de los bienes, los cuales se encuentranh publicados en la Ruta de la Calidad \\172.16.92.9\Ruta de la Calidad\03. PROCESOS DE APOYO\GESTIÓN DE COMPRAS\03. PROCEDIMIENTOS"/>
    <s v="\\172.16.92.9\Ruta de la Calidad\03. PROCESOS DE APOYO\GESTIÓN DE COMPRAS\03. PROCEDIMIENTOS"/>
    <m/>
    <n v="1"/>
    <x v="0"/>
    <x v="0"/>
    <n v="5.8799999999999998E-2"/>
    <n v="0.3"/>
    <n v="5.8799999999999998E-2"/>
    <n v="0.3"/>
    <s v="Se lleva a cabo la reunión con los participantes, Coordnador área de compras y personal a cargo,para realizar ala lluvia de ideas del producto"/>
    <s v="Acta de reunión 18 de Marzo 2018"/>
    <s v="NA"/>
    <n v="1"/>
    <s v="EXCELENTE"/>
    <s v="EN EJECUCIÓN"/>
    <n v="5.8799999999999998E-2"/>
    <n v="1"/>
    <s v="Llevar a cabo las mesas de trabajo para identificar necesidades de los usuarios en inventarios, seguros y  almacén"/>
    <n v="0.5"/>
    <d v="2018-01-15T00:00:00"/>
    <d v="2018-04-15T00:00:00"/>
    <n v="2.9399999999999999E-2"/>
    <s v="Coordinador Área de Compras, Seguros e Inventarios - William Arrubla"/>
    <n v="1"/>
    <s v="Se cumplió con la actividad del producto, reunión realizada el 18 de Marzo de 2018, en la cual se convocó a las partes interesadas para identificar las necesidades a cubrir en la elaboración de la ficha técnica del sistema de información requerido para la administración del proceso de Inventarios."/>
    <n v="0.5"/>
    <n v="2.9399999999999999E-2"/>
    <n v="2.9399999999999999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2"/>
    <x v="53"/>
    <n v="5.8799999999999998E-2"/>
    <n v="1"/>
    <s v="Porcentaje"/>
    <s v="Sensibilizar al 75% personal uniformado y administrativo en temas de gestión documental"/>
    <s v="Coordinador Gestión Documental - Francisco Rubiano"/>
    <n v="0.1"/>
    <n v="0.35"/>
    <n v="0.7"/>
    <n v="1"/>
    <n v="0.35"/>
    <n v="5.8799999999999998E-2"/>
    <n v="0.35"/>
    <s v="Realización de seis (6) jornadas de capacitación al personal adaministrativo y operativo de la Unidad."/>
    <s v="*Actas de Reunión Abril 10 y 20, Mayo 17 y 24, Junio 22 y 27"/>
    <m/>
    <n v="1"/>
    <x v="0"/>
    <x v="0"/>
    <n v="5.8799999999999998E-2"/>
    <n v="0.1"/>
    <n v="5.8799999999999998E-2"/>
    <n v="0.1"/>
    <s v="Se llevó a cabo la elaboración de cronograma para realización de capacitaciones en las estaciones y Sede Comando."/>
    <s v="En el primer trimestre se realizaron 6 capacitaciones en las Subdirecciones  del Gestion Humana ,Subdireccion de Gestion del Riesgo,Subdirecion Corporativa ,Oficina Asesora Juridica,Estacion de Bomberos B-3 Restrepo. Evidencias 1.Acta de Reunion del 04/01/2018 ,Subdireccion de Gestion del Riesgo ,Apoyo al Proceso de Clasificacion ,eliminación y digitalizacion de los documentos de apoyo de Gestion del riesgo ( años 205al 2017) 2. Acta de Reunion del 22/01/2018,Subdireccion de Gestion de Riesgo,Apoyo a la Clasificacion para la Eliminacion de Documentos. 3. Acta de Reunion del 29/01/2018 ,Subdireccion de Gestion Corporativa ,Area de Gestion Documental ,Sensibilizacion a los contratistas del Area de  Gestion Documwental 4. Acta de Reunion ,07/03/2018, Subdireccion de Gestion Humana ,Apoyo  a la Transferencia primaria NO 9, 5. Acta de Reunion 09/03/2018 ,Estacion de Bomberos B-3 ,Restrepo,Capacitacion y sensibilizacion a los Sargentos ,Cabos  y Referentes de la Estacion B-3. 6. Acta de Reunion  del 22/03/2018,Oficina Asesora Juridica ,Apoyo a la documentacion en la Organizaciony Clasificacion del Archivo de Gestion de la OAJ."/>
    <s v="NA"/>
    <n v="1"/>
    <s v="EXCELENTE"/>
    <s v="EN EJECUCIÓN"/>
    <n v="5.8799999999999998E-2"/>
    <n v="1"/>
    <s v="Elaboración de cronograma para realización de capacitaciones."/>
    <n v="0.5"/>
    <d v="2018-02-01T00:00:00"/>
    <d v="2018-07-30T00:00:00"/>
    <n v="2.9399999999999999E-2"/>
    <s v="Coordinador Gestión Documental - Francisco Rubiano"/>
    <n v="1"/>
    <s v="En el primer trimestre se realizaron 6 capacitaciones en las Subdirecciones  del Gestion Humana ,Subdireccion de Gestion del Riesgo,Subdirecion Corporativa ,Oficina Asesora Juridica,Estacion de Bomberos B-3 Restrepo. Evidencias 1.Acta de Reunion del 04/01/2018 ,Subdireccion de Gestion del Riesgo ,Apoyo al Proceso de Clasificacion ,eliminación y digitalizacion de los documentos de apoyo de Gestion del riesgo ( años 205al 2017) 2. Acta de Reunion del 22/01/2018,Subdireccion de Gestion de Riesgo,Apoyo a la Clasificacion para la Eliminacion de Documentos. 3. Acta de Reunion del 29/01/2018 ,Subdireccion de Gestion Corporativa ,Area de Gestion Documental ,Sensibilizacion a los contratistas del Area de  Gestion Documwental 4. Acta de Reunion ,07/03/2018, Subdireccion de Gestion Humana ,Apoyo  a la Transferencia primaria NO 9, 5. Acta de Reunion 09/03/2018 ,Estacion de Bomberos B-3 ,Restrepo,Capacitacion y sensibilizacion a los Sargentos ,Cabos  y Referentes de la Estacion B-3. 6. Acta de Reunion  del 22/03/2018,Oficina Asesora Juridica ,Apoyo a la documentacion en la Organizaciony Clasificacion del Archivo de Gestion de la OAJ."/>
    <n v="0.5"/>
    <n v="2.9399999999999999E-2"/>
    <n v="2.9399999999999999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3"/>
    <x v="54"/>
    <n v="5.8799999999999998E-2"/>
    <n v="1"/>
    <s v="Porcentaje"/>
    <s v=" 100% de los residuos generados con manejo integral"/>
    <s v="Coordinador Sistema de Gestión ambiental - Jesús Rojas"/>
    <n v="0.25"/>
    <n v="0.5"/>
    <n v="0.75"/>
    <n v="1"/>
    <n v="0.5"/>
    <n v="5.8799999999999998E-2"/>
    <n v="0.5"/>
    <s v="Se vienen adelantando las gestiones pertinentes para dar cumplimiento a las actividades descritas que conlleven a la consecución del producto, de acuerdo a la planeación definida para la vigencia"/>
    <s v="Cto N° 150 de 2018_x000a_Acta de Inicio_x000a_Acta de reunión 17 de mayo del 2018, en donde se verificó el cumplimiento a los aspectos ambientales en la ejecución del contrato (disposición de RESPEL).  _x000a_Comprobante No. 3720776 de ECOCAPITAL. _x000a_Reporte de Movilización de Aceites No. 3031 de la empresa A&amp;A Ingeniería SCS._x000a_Ordenes de trabajo 1018 y 1019 del 23/04/2018 de entrega de RAEES a la empresa MegaServicios PLUS SAS_x000a_Tirilla de entrega a COORDINADORA MERCANTIL, quien transporta para la empresa SUMIMAX._x000a_Ver proceso UAECOB-SASI-002-2018, en la plataforma SECOP II"/>
    <m/>
    <n v="1"/>
    <x v="0"/>
    <x v="0"/>
    <n v="5.8799999999999998E-2"/>
    <n v="0.25"/>
    <n v="5.8799999999999998E-2"/>
    <n v="0.25"/>
    <s v="La Organización de recicladores de Puerta de Oro, está recogiendo  los residuos de carácter aprovechable  generados por las estaciones y edificio comando."/>
    <s v="Soportes de entrega a la Asociación Puerta de Oro."/>
    <s v="NA"/>
    <n v="1"/>
    <s v="EXCELENTE"/>
    <s v="EN EJECUCIÓN"/>
    <n v="5.8799999999999998E-2"/>
    <n v="1"/>
    <s v="Firmar el acuerdo de Corresponsabilidad con una organización de Recicladores debidamente constituida e inscrita en el RUOR."/>
    <n v="0.25"/>
    <d v="2018-01-02T00:00:00"/>
    <d v="2018-03-30T00:00:00"/>
    <n v="1.47E-2"/>
    <s v="Coordinador Sistema de Gestión ambiental - Jesus Rojas"/>
    <n v="1"/>
    <s v="Se firmó el acuerdo de corresponsabilidad entre la UAECOB y la Organización de recicladores de Puerta de Oro  el 28 de marzo de 2018 con el número 150 de 2018. "/>
    <n v="0.25"/>
    <n v="1.47E-2"/>
    <n v="1.47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4"/>
    <x v="55"/>
    <n v="5.8799999999999998E-2"/>
    <n v="0.02"/>
    <s v="Porcentaje"/>
    <s v="Disminuir en un 2% el consumo de los servicios públicos (agua, energía y Gas) en las 17 Estaciones y el Edificio Comando de la UAECOB"/>
    <s v="Coordinador Sistema de Gestión ambiental - Jesús Rojas"/>
    <n v="5.0000000000000001E-3"/>
    <n v="0.01"/>
    <n v="1.4999999999999999E-2"/>
    <n v="0.02"/>
    <n v="0.01"/>
    <n v="5.8799999999999998E-2"/>
    <n v="0.01"/>
    <s v="En cada una de las 17 estaciones y la Sede Comando, el área de Infraestructura en coordinación con el área de Gestión ambiental han venido realizando las instalaciones de dispositivos ahorradores y de bajo consumo en los sistemas hidrosanitarios y eléctricos. En el alumbrado eléctrico se ha implementado tecnología LED."/>
    <s v="Bomberos Hoy: Edición No 104 _x000a_Hidrante 1 de Junio de 2018-Energia_x000a_Hidrante del 25 de mayo del 2018- Agua_x000a_Correo electrónico enviado sobre Circular 010 de 2017 umplimiento de los Programas del Plan Institucional de Gestión Ambiental PIGA , enviado desde  el correo del coordiandor de Gestión Ambiental._x000a_Órdenes de trabajo que reposan en el Archivo del área de Infraestructura.."/>
    <s v="Continuar la implementación (15%) de los dispositivos ahorradores en todas y cada una de las sedes. "/>
    <n v="1"/>
    <x v="0"/>
    <x v="0"/>
    <n v="5.8799999999999998E-2"/>
    <n v="5.0000000000000001E-3"/>
    <n v="5.8799999999999998E-2"/>
    <n v="0"/>
    <s v="Debido a que las solicitudes al área de infraestructura para instalar sistemas ahorradores de agua y luz en las dependencias de la UAECOB, se realizaron durante el primer trimestre, es apresurado evidenciar la disminución en el consumo de los sservicios públicos._x000a_*Agua: Aumentó el consumo debido a posibles fugas, lecturas promedio para B-1 por imposibilidad de lectura real, no existencia de sistema ahorradores en todas las baterias de baños y cocinas en las estaciones._x000a_*Energía: Uso de equipos eléctricos empleados por el área de infraestructura en el desarrollo de actividades de mantenimiento  y adecuaciones locativas, que se estan adelantando en todas las sedes de la entidad (Proyecto RINO)_x000a_*Gas: se están adecuando e instalando mayor número de calentadores en las sedes de la entidad, para satisfacer las necesidades del cuerpo uniformado, razón por la cual se evidencia un aumento en el  consumo  de gas.  Es importante que una vez finalizada la ejecución del contrato y se estandarice  el consumo, se pueda empezar a realizar un análisis real  del consumo de este servicio."/>
    <s v="Facturación de servicios públicos."/>
    <s v="Actualizar el inventario de los sistemas ahorradores  y fortalecer la campaña de ahorro y uso eficiente de energía y agua, así como el apagón ambiental."/>
    <n v="0"/>
    <s v="MALO"/>
    <s v="SIN EJECUTAR"/>
    <n v="0"/>
    <n v="1"/>
    <s v="Solicitar la Instalación de sistemas ahorradores de Agua y Luz en las dependencias de la UAECOB."/>
    <n v="0.25"/>
    <d v="2018-01-02T00:00:00"/>
    <d v="2018-06-30T00:00:00"/>
    <n v="1.47E-2"/>
    <s v="Coordinador Sistema de Gestión ambiental - Jesus Rojas"/>
    <n v="1"/>
    <s v="Se solicitó al área de infraestructura  el cambio e intalación a sistemas ahorradores de energía y agua, en las estaciones que aún no están al 100% con sistemas ahorradores."/>
    <n v="0.25"/>
    <n v="1.47E-2"/>
    <n v="1.47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5"/>
    <x v="56"/>
    <n v="5.8799999999999998E-2"/>
    <n v="0.2"/>
    <s v="Porcentaje"/>
    <s v="Disminuir en un 20 % el consumo de papel en las 17 Estaciones y el Edificio Comando de la UAECOB"/>
    <s v="Coordinador Sistema de Gestión ambiental - Jesús Rojas"/>
    <n v="0.05"/>
    <n v="0.1"/>
    <n v="0.15"/>
    <n v="0.2"/>
    <n v="0.1"/>
    <n v="5.8799999999999998E-2"/>
    <n v="0.1"/>
    <s v="Contrato N°193 de 2017, el cual en relación con la vigencia anterior tiene un 20% menos de solicitud de papelería."/>
    <s v="Relación de entrega de pepelería en el marco del contrato No. 193 de 2017"/>
    <m/>
    <n v="1"/>
    <x v="0"/>
    <x v="0"/>
    <n v="5.8799999999999998E-2"/>
    <n v="0.05"/>
    <n v="5.8799999999999998E-2"/>
    <n v="0.05"/>
    <s v="Inicialmente, como estrategia liderada por la Subdirección de Gestión Corporativa, quien es la encargada de suministrar el papel a todas las áreas de la entidad,  se establece  la reducción en el consumo del papel, mediante la disminución en la entrega de elementos de papelería a cada una de las dependencias de la Unidad, de acuerdo a lo  evidenciado en el seguimiento a la ejecución del contrato N°149 de 2018 - Dispapeles SAS- "/>
    <s v="Relación de entrega de pepelería en el marco de los contratos N° 193 de 2017  y Cto N° 149 de 2018"/>
    <s v="NA"/>
    <n v="1"/>
    <s v="EXCELENTE"/>
    <s v="EN EJECUCIÓN"/>
    <n v="5.8799999999999998E-2"/>
    <n v="1"/>
    <s v="Fortalecer las campañas de Ahorro de Papel en las dependencias de la UAECOB."/>
    <n v="0.5"/>
    <d v="2018-01-02T00:00:00"/>
    <d v="2018-12-31T00:00:00"/>
    <n v="2.9399999999999999E-2"/>
    <s v="Coordinador Sistema de Gestión ambiental - Jesus Rojas"/>
    <n v="1"/>
    <s v="Se realizó el diseño y difusión de la campaña de ahorro de ahorro de papel  en coordinación con el área de comunicaciones de la entidad, en cumplimiento de la política de cero papel de la entidad, esta campaña se divulgó durante el  mes de enero de 2018."/>
    <n v="0.5"/>
    <n v="2.9399999999999999E-2"/>
    <n v="2.9399999999999999E-2"/>
  </r>
  <r>
    <x v="0"/>
    <s v="71. Incrementar a un 90% la sostenibilidad del SIG en el Gobierno Distrital"/>
    <s v="4. Fortalecer la capacidad de gestión y desarrollo institucional e interinstitucional, para consolidar la modernización de la UAECOB y llevarla a la excelencia"/>
    <s v="Gestión de PQRS"/>
    <x v="7"/>
    <n v="6"/>
    <x v="57"/>
    <n v="5.8799999999999998E-2"/>
    <n v="2"/>
    <s v="socializaciones"/>
    <s v="Fortalecimiento el Chat Distrital de la Línea 195, teniendo en cuenta que la Entidad genera información a la ciudadanía a través de este medio"/>
    <s v="Coordinador Área de Servicio a la Ciudadanía - José William Arrubla "/>
    <n v="0"/>
    <n v="1"/>
    <n v="0"/>
    <n v="2"/>
    <n v="1"/>
    <n v="5.8799999999999998E-2"/>
    <n v="1"/>
    <s v="Se desarrolla actividad con 84 participantes de la línea 195 con fecha 19 y 20 de abril en las instalaciones del Edificio Carvajal Calle 26 con AV Cali."/>
    <s v="* Se cuenta con la presentación institucional para el desarrollo de la socialización de trámites y servicios de la UAECOB_x000a_* Se cuenta con las actas de asistencia de los participantes_x000a_* Se cuenta con el formulario de evaluación diligenciado y la estadística de satisfacción de la misma."/>
    <m/>
    <n v="1"/>
    <x v="0"/>
    <x v="0"/>
    <n v="5.8799999999999998E-2"/>
    <n v="0"/>
    <n v="0"/>
    <n v="0"/>
    <s v="Se inicia la programación de ejecución hasta el segundo trimestre "/>
    <s v="NA"/>
    <s v="NA"/>
    <n v="0"/>
    <s v="No aplica"/>
    <s v="SIN EJECUTAR"/>
    <n v="0"/>
    <n v="1"/>
    <s v="Preparación del material para realización de las socializaciones"/>
    <n v="0.2"/>
    <d v="2018-02-15T00:00:00"/>
    <d v="2018-03-31T00:00:00"/>
    <n v="1.176E-2"/>
    <s v="Coordinador Área de Servicio a la Ciudadanía - José William Arrubla."/>
    <n v="1"/>
    <s v="Se crea material para la socialización de los trámites y servicios de la Entidad. Se esta realizando el respectivo proceso de cotizaciónes para poder realizar lo estudios previos "/>
    <n v="0.2"/>
    <n v="1.176E-2"/>
    <n v="1.176E-2"/>
  </r>
  <r>
    <x v="0"/>
    <s v="71. Incrementar a un 90% la sostenibilidad del SIG en el Gobierno Distrital"/>
    <s v="4. Fortalecer la capacidad de gestión y desarrollo institucional e interinstitucional, para consolidar la modernización de la UAECOB y llevarla a la excelencia"/>
    <s v="Gestión de PQRS"/>
    <x v="7"/>
    <n v="7"/>
    <x v="58"/>
    <n v="5.8799999999999998E-2"/>
    <n v="2"/>
    <s v="Talleres"/>
    <s v="Asegurar la inclusión de la población diferencial en los puntos de atención de la UAECOB en el Distrito."/>
    <s v="Coordinador Área de Servicio a la Ciudadanía "/>
    <n v="0"/>
    <n v="1"/>
    <n v="2"/>
    <n v="0"/>
    <n v="1"/>
    <n v="5.8799999999999998E-2"/>
    <n v="2"/>
    <s v="1. Se realizó presentación de los talleres de lengua de señas con fecha 15 de mayo 2018, con la participación de la Secretaría Distrital de Integración Social con jornada de 8:00am a 4:30pm, como soporte se cuenta con acta de reunión del trabajo desarrollado_x000a__x000a_2. Se realizó presentación de los talleres de lenguaje de señas con fecha 21 de junio 2018, con la participación de la Secretaría Distrital de Integración Social con jornada de 8:00am a 4:30pm, como soporte se cuenta con acta de reunión del trabajo desarrollado_x000a__x000a_Por otra parte es importante aclarar que por tiempos de respuesta de las  agendas de la Secretaría de Integración Social los 2 talleres se realizaron en el II trimestre de 2018, por tanto se cumple con el producto establecido en los rangos de las fechas estimadas 15 de mayo de 2018 y 21 de junio 2018, en el 100% total de la meta para el 2018."/>
    <s v="* Se cuenta con una presentación con los módulos para los 2 talleres_x000a_* Se cuenta con dos 2 actos del desarrollo de las actividades de los dos 2 talleres_x000a_* Se cuenta con las dos 2 actas de asistencia de los dos 2 talleres."/>
    <m/>
    <n v="2"/>
    <x v="0"/>
    <x v="0"/>
    <n v="0.1176"/>
    <n v="0"/>
    <n v="0"/>
    <n v="0"/>
    <s v="Se inicia la programación de ejecución hasta el Tercer trimestre "/>
    <s v="NA"/>
    <s v="NA"/>
    <n v="0"/>
    <s v="No aplica"/>
    <s v="SIN EJECUTAR"/>
    <n v="0"/>
    <n v="1"/>
    <s v=" Elaboración de estudios previos justificando las necesidades de la Unidad frente a la  realización de 7 talleres de Lengua de Señas para el fortalecimiento de la capacidad institucional en atención a la ciudadanía diferencial, teniendo en cuenta la necesidad inclusión de los servidores que adelantan actividades de atención y contacto directo con la ciudadanía, con el fin de mejorar la atención presencial en el ámbito misional de la Entidad"/>
    <n v="0.4"/>
    <d v="2018-02-01T00:00:00"/>
    <d v="2018-05-30T00:00:00"/>
    <n v="2.3519999999999999E-2"/>
    <s v="Coordinador Área de Servicio a la Ciudadanía - José William Arrubla."/>
    <n v="0.2"/>
    <s v="Se esta realizando el respectivo proceso de cotizaciónes para poder realizar los estudios previos "/>
    <n v="8.0000000000000016E-2"/>
    <n v="4.7039999999999998E-3"/>
    <n v="4.7040000000000007E-3"/>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8"/>
    <x v="59"/>
    <n v="5.8799999999999998E-2"/>
    <n v="20"/>
    <s v="Capacitaciones"/>
    <s v="20 Capacitaciones según programación"/>
    <s v="Coordinador Oficina de Control Disciplinario Interno - Blanca Irene Delgadillo"/>
    <n v="0.25"/>
    <n v="0.5"/>
    <n v="0.75"/>
    <n v="1"/>
    <n v="0.5"/>
    <n v="5.8799999999999998E-2"/>
    <n v="0.63"/>
    <s v="Se adelantaron gestiones encaminadas a la colaboración instirtucional con la Secretaría Jurídica del Distrito- Dirección de Asuntos Distritales Disciplinarios, con el fin de realizar actividades de prevención y socialización  de las conductas, capacitaciones en diversos aspectos del ámbito disciplinario. Se realizaron 5 jormadas de capacitación."/>
    <s v="* Cinco actas de reunión."/>
    <m/>
    <n v="1.26"/>
    <x v="0"/>
    <x v="0"/>
    <n v="7.4088000000000001E-2"/>
    <n v="0.25"/>
    <n v="5.8799999999999998E-2"/>
    <n v="0.25"/>
    <s v="Se coordinó y planeó la metodologia a seguir en cada una de las capacitaciones que se llevaran a cabo a partir del mes de Mayo en cada una de las estaciones y en la Sede Administrativa- Edificio Comando. Adicional, se elaboró la programación de las estaciones a visitar."/>
    <s v="Cronograma elaborado y aprobado por la Coordinación de la Oficina de Control Interno Disciplianrio"/>
    <s v="NA"/>
    <n v="1"/>
    <s v="EXCELENTE"/>
    <s v="EN EJECUCIÓN"/>
    <n v="5.8799999999999998E-2"/>
    <n v="1"/>
    <s v="Realizar 20 capacitaciones sobre diversos aspectos del ámbito disciplinario dirigidos al personal administrativo y operativo de la UAE Cuerpo Oficial de Bomberos"/>
    <n v="0.5"/>
    <d v="2018-01-15T00:00:00"/>
    <d v="2018-12-31T00:00:00"/>
    <n v="2.9399999999999999E-2"/>
    <s v="Coordinador Oficina de Control Disciplinario Interno - Blanca Irene Delgadillo"/>
    <n v="1"/>
    <s v="Se coordinó  y planeó la metodologia a seguir en cada una de las capacitaciones que se llevaran a cabo a partir del mes de Mayo en cada una de las estaciones y en la Sede Administrativa- Edificio Comando. Adicional, se elaboró la programación de las estaciones a visitar."/>
    <n v="0.5"/>
    <n v="2.9399999999999999E-2"/>
    <n v="2.9399999999999999E-2"/>
  </r>
  <r>
    <x v="0"/>
    <s v="71. Incrementar a un 90% la sostenibilidad del SIG en el Gobierno Distrital"/>
    <s v="4. Fortalecer la capacidad de gestión y desarrollo institucional e interinstitucional, para consolidar la modernización de la UAECOB y llevarla a la excelencia"/>
    <s v="Gestión Financiera"/>
    <x v="7"/>
    <n v="9"/>
    <x v="60"/>
    <n v="5.8799999999999998E-2"/>
    <n v="4"/>
    <s v="Capacitaciones"/>
    <s v="Realizar 4 capacitaciones según programación"/>
    <s v="Jefe de la Oficina Financiera - Hernando Ibagué"/>
    <n v="1"/>
    <n v="2"/>
    <n v="3"/>
    <n v="4"/>
    <n v="2"/>
    <n v="5.8799999999999998E-2"/>
    <n v="2"/>
    <s v="Se realizó la capacitación con el personal encargado de los inventarios de la UAECOB, según lo dispuesto en el marco normativo contable, donde se proyecto una presentación con los temas: Definición de activos, clasificación de activos, reconocimiento, medición (inicial y posterior), baja en cuentas y revelacions. "/>
    <s v="*Acta de reunión de fecha 05/06/2018"/>
    <s v="Continuar con las dos capacitaciones , una por trimestre."/>
    <n v="1"/>
    <x v="0"/>
    <x v="0"/>
    <n v="5.8799999999999998E-2"/>
    <n v="1"/>
    <n v="5.8799999999999998E-2"/>
    <n v="1"/>
    <s v="Capacitación de inventarios en el Nuevo Marco Normativo Contable en la implementación de las NIIF "/>
    <s v="Acta de Reunión 19/02/18"/>
    <s v="NA"/>
    <n v="1"/>
    <s v="EXCELENTE"/>
    <s v="EN EJECUCIÓN"/>
    <n v="5.8799999999999998E-2"/>
    <n v="1"/>
    <s v="Elaborar el  plan de trabajo para las capacitaciones"/>
    <n v="0.25"/>
    <d v="2018-01-02T00:00:00"/>
    <d v="2018-02-28T00:00:00"/>
    <n v="1.47E-2"/>
    <s v="Jefe de la Oficina Financiera- Hernando Ibagué R."/>
    <n v="1"/>
    <s v="Elaboración del plan de trabajo para adelantar las capacitaciones durante la vigencia 2018"/>
    <n v="0.25"/>
    <n v="1.47E-2"/>
    <n v="1.47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10"/>
    <x v="61"/>
    <n v="5.8799999999999998E-2"/>
    <n v="1"/>
    <s v="Documento"/>
    <s v="_x000a_Formular el proyecto de instrucción para auditores internos en normas actualizadas por entidades certificadoras."/>
    <s v="Coordinador de Sistema Integrado de Gestión - Adriana Y. Huérfano Ardila"/>
    <n v="0.5"/>
    <n v="1"/>
    <m/>
    <m/>
    <n v="1"/>
    <n v="5.8799999999999998E-2"/>
    <n v="1"/>
    <s v="Se realizó el curso &quot; Formación de Auditores Internos en HSEQ&quot; con la empresa Ingenio y consultoría SAS. Contrato 162 de 2018 en donde participó el personal uniformado, personal de planta y contratistas."/>
    <s v="Como evidencia se cuenta con lista de asistencia durante 16 días correspondientes a 64 horas de formación, las certificaciones como Auditores Internos en HSEQ expedidas a cada uno de los participantes y la certificación de asistencia dada por la empresa Ingenio y Consultoría SAS."/>
    <m/>
    <n v="1"/>
    <x v="0"/>
    <x v="0"/>
    <n v="5.8799999999999998E-2"/>
    <n v="0.5"/>
    <n v="5.8799999999999998E-2"/>
    <n v="0.4"/>
    <s v="Se entregó a la Oficina Asesora Jurídica el estudio previo con las correcciones sugeridas en mesas de trabajo, a la espera de su devolución para solictar  Viabilidad y Certificado de Disponibilidad presupuestal  y así cumplir el trámite para ser radicado allí mismo para su publicación."/>
    <s v="Documento de estudio previo enviado por correo electrónico a la Oficina Asesora Jurídica."/>
    <s v="NA"/>
    <n v="0.8"/>
    <s v="REGULAR"/>
    <s v="EN EJECUCIÓN"/>
    <n v="4.7039999999999998E-2"/>
    <n v="1"/>
    <s v="Elaboración de estudios previos  con las necesidades requeridas por la Unidad para formar auditores internos certificados en normas actualizadas."/>
    <n v="0.5"/>
    <d v="2018-02-02T00:00:00"/>
    <d v="2018-05-02T00:00:00"/>
    <n v="2.9399999999999999E-2"/>
    <s v="Coordinador de Sistema Integrado de Gestión - Adriana Y. Huérfano Ardila"/>
    <n v="0.8"/>
    <s v="Se entregó a la Oficina Asesora Jurídica el estudio previo con las correcciones sugeridas en mesas de trabajo, a la espera de su devolución para solictar  Viabilidad y Certificado de Disponibilidad presupuestal  y así cumplir el trámite para ser radicado allí mismo para su publicación."/>
    <n v="0.4"/>
    <n v="2.3519999999999999E-2"/>
    <n v="2.3519999999999999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11"/>
    <x v="62"/>
    <n v="5.8799999999999998E-2"/>
    <n v="1"/>
    <s v="Documento"/>
    <s v="Formular el proyecto para consecución de charlas, conversatorios y/o exposiciones con  entidades del Distrito que tengan relación con el SIG"/>
    <s v="Coordinador de Sistema Integrado de Gestión - Adriana Y. Huérfano Ardila"/>
    <n v="0.5"/>
    <n v="1"/>
    <m/>
    <m/>
    <n v="1"/>
    <n v="5.8799999999999998E-2"/>
    <n v="1"/>
    <s v="Se contrató con la empresa  Ingenio y consultoría SAS. Contrato 162 de 2018  para dictar el módulo Actualización para la articulación  de las Políticas del Nuevo Modelo MIPG con las principales políticas  del Sistema de Gestión, de acuerdo con el cronograma, esta capacitación se dictará los días 11 y 12 de julio de 2018 en donde participará el personal uniformado, personal de planta y contratistas._x000a_"/>
    <s v="Cronograma de capacitación "/>
    <m/>
    <n v="1"/>
    <x v="0"/>
    <x v="0"/>
    <n v="5.8799999999999998E-2"/>
    <n v="0.5"/>
    <n v="5.8799999999999998E-2"/>
    <n v="0.4"/>
    <s v="Se han realizado reuniones con Fundación Gilberto Alzate (FUGA ) y la Academia de Artes y Ciencias Cinematográficas, donde se están trabajando las diferentes propuestas para la sensibilización y entrenamiento en el SIG. Paralelamente se ha venido desarrollando la investigación que permita realizar el documento de estudio previo para la contratación a que haya lugar en el desarrollo de estas actividades y se ha realizado la solicitud a la Subdirección de Gestión Humana para gestionar capacitaciones con entidades del distrito en temas de SIG y MIPG."/>
    <s v=" Actas de reunión, correos electrónicos."/>
    <s v="NA"/>
    <n v="0.8"/>
    <s v="REGULAR"/>
    <s v="EN EJECUCIÓN"/>
    <n v="4.7039999999999998E-2"/>
    <n v="1"/>
    <s v="Elaboración de documento proyecto justificando la necesidad de capacitar, entrenar, formar y/o instruir al personal de la Unidad en conceptos y experiencias relacionados con el sistema integrado de gestión. "/>
    <n v="0.5"/>
    <d v="2018-02-02T00:00:00"/>
    <d v="2018-05-02T00:00:00"/>
    <n v="2.9399999999999999E-2"/>
    <s v="Coordinador de Sistema Integrado de Gestión - Adriana Y. Huérfano Ardila"/>
    <n v="0.8"/>
    <s v="Se han realizado reuniones con Fundación Gilberto Alzate (FUGA ) y la Academia de Artes y Ciencias Cinematográficas, donde se están trabajando las diferentes propuestas para la sensibilización y entrenamiento en el SIG. Paralelamente se ha venido desarrollando la investigación que permita realizar el documento de estudio previo para la contratación a que haya lugar en el desarrollo de estas actividades y se ha realizado la solicitud a la Subdirección de Gestión Humana para gestionar capacitaciones con entidades del distrito en temas de SIG y MIPG. Evidencias, Actas de reunión, correos electrónicos.."/>
    <n v="0.4"/>
    <n v="2.3519999999999999E-2"/>
    <n v="2.3519999999999999E-2"/>
  </r>
  <r>
    <x v="1"/>
    <s v="117. Construcción y puesta en marcha una (1) Academia bomberil de Bogotá._x000a__x000a_118. Aumentar en 2 las estaciones de bomberos en Bogotá"/>
    <s v="4. Fortalecer la capacidad de gestión y desarrollo institucional e interinstitucional, para consolidar la modernización de la UAECOB y llevarla a la excelencia"/>
    <s v="Gestión de Infraestructura"/>
    <x v="7"/>
    <n v="12"/>
    <x v="63"/>
    <n v="5.8799999999999998E-2"/>
    <n v="100"/>
    <s v="Porcentaje"/>
    <s v="Gestionar la compra del predio donde será ubicada la escuela de formación bomberil y una estación de bomberos."/>
    <s v="Coordinador de Infraestructura _x000a_Daniel Vera Ruiz"/>
    <n v="0.2"/>
    <n v="0.5"/>
    <n v="0.9"/>
    <n v="1"/>
    <n v="0.5"/>
    <n v="5.8799999999999998E-2"/>
    <n v="0.44"/>
    <s v="De acuerdo  a las  gestiones  realizadas por  la  SGC,  el  predio  para escuela de formación bomberil y una estación de bomberos será  entregado  por  el  Departamento  Administrativo de la  Defensoria  del  Espacio Público,   conforme  oficio  radicado  del 19 de junio 2018 de la  Secretaria Distrital  de Planeación ,  en  el  cual  manifiesta que los  predios  solictados  para el  Centro  Academico   en  Plan  Parcial  Tres Quebradas quedó aprobado  mediante Decreto  Distrital  438 de 2009,  por medio  del  cual  se adopta el  Plan  Parcial &quot;Tres Quebradas&quot;,  Ubicado  en la  Operación Estrategica Nuevo  Usme - Eje de Integración  Llanos&quot;con  area de  25,612 m2"/>
    <s v="*Carta del Departamento de Planeación Distrital"/>
    <m/>
    <n v="0.88"/>
    <x v="1"/>
    <x v="0"/>
    <n v="5.1743999999999998E-2"/>
    <n v="0.2"/>
    <n v="5.8799999999999998E-2"/>
    <n v="0.2"/>
    <s v="El día diecisiete (17) de Enero de 2018 mediante correo electrónico se envió el Informe Técnico Preliminar al Director, Subdirectores y Comandantes de las compañías de Bomberos para su respectiva revisión. "/>
    <s v="Correo electrónico del día 17 de Enero de 2018 con el documento adjunto en PDF y Anexos técnicos."/>
    <s v="NA"/>
    <n v="1"/>
    <s v="EXCELENTE"/>
    <s v="EN EJECUCIÓN"/>
    <n v="5.8799999999999998E-2"/>
    <n v="1"/>
    <s v="* Elaborar y gestionar ante la dirección y subdirecciones la revisión del Informe Técnico Preliminar.                      _x000a_"/>
    <n v="0.2"/>
    <d v="2018-01-01T00:00:00"/>
    <d v="2018-03-31T00:00:00"/>
    <n v="1.176E-2"/>
    <s v="Ing. Daniel Vera Ruiz"/>
    <n v="1"/>
    <s v="El día diecisiete (17) de Enero de 2018 mediante correo electrónico se envió el Informe Técnico Preliminar al Director, Subdirectores y Comandantes de las compañías de Bomberos para su respectiva revisión. "/>
    <n v="0.2"/>
    <n v="1.176E-2"/>
    <n v="1.176E-2"/>
  </r>
  <r>
    <x v="1"/>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x v="64"/>
    <n v="5.8799999999999998E-2"/>
    <n v="100"/>
    <s v="Porcentaje"/>
    <s v="Elaborar los estudios, diseños y estudios previos para la adecuación y ampliación de la Estación de Bomberos de Marichuela."/>
    <s v="Coordinador de Infraestructura _x000a_Daniel Vera Ruiz"/>
    <n v="0.25"/>
    <n v="0.5"/>
    <n v="0.9"/>
    <n v="1"/>
    <n v="0.5"/>
    <n v="5.8799999999999998E-2"/>
    <n v="0.5"/>
    <s v="Se requiere cambio  de  actividades toda vez que el Contrato No.  572 de 2016,  cuyo  objeto  determinó: “ELABORAR LOS ESTUDIOS,  DISEÑOS Y  DEMÁS TRÁMITES PARA OBTENCIÓN DE LA  LICENCIA  DE  CONSTRUCCIÓN DE LA ESTACIÓN  DE BOMBEROS DE BELLAVISTA Y  COMPLEMENTACIÓN  Y  AJUSTE PARA LA  OBTENCION DE  LA  LICENCIA DE CONSTRUCCIÓN ESTACION BOMBEROS MARICHUELA”, sin embargo una vez realizada la revisión y análisis por parte del contratista consultor en ejecución del mencionado contrato de los diseños existentes para la Estación de Bomberos de Marichuela, expide documento de fecha 23 de febrero de 2018, mediante el cual conceptúa, en conclusión, que los estudios y diseños disponibles en la entidad se encuentran desactualizados respecto a la normatividad actual de medios de evacuación, estructural, hidrosanitaria y eléctrica, lo que implica la necesidad de desarrollar los estudios y diseños en su totalidad, incluso desde el diseño arquitectónico. Documento que fue radicado y avalado por la interventoría de este contrato, mediante radicado No. 2018ER1343 de fecha 23 de febrero de 2018. Razón por la cual, no continuó con la ejecución respecto del objeto de la Estación de Bomberos de Marichuela, toda vez, que tal como lo manifiesta el consultor con aval de la interventoría es necesario desarrollar los estudios y diseño en su totalidad, incluso desde el diseño arquitectónico, lo cual implica actividades diferentes a las contratadas mediante el Contrato No. 572 de 2016 (Complementación y ajuste)._x000a_Los  Estudios previos  para contratar los  estudios  y  diseños  y  demas tramites para la  ampliacion  y  reforzamiento  estructural  fueron  radicado  a  juridica mediante memorando  radicado  No. 2018IE7717,  del  23-05-2018"/>
    <s v="*Estudios previos  para contratar los  estudios  y  diseños  y  demas tramites para la  ampliacion  y  reforzamiento  estructural   radicados  en la Oficina Asesora Juridica mediante memorando  radicado  No. 2018IE7717,  del  23-05-2018"/>
    <m/>
    <n v="1"/>
    <x v="0"/>
    <x v="0"/>
    <n v="5.8799999999999998E-2"/>
    <n v="0.25"/>
    <n v="5.8799999999999998E-2"/>
    <n v="0"/>
    <s v="Se radicó una solicitud de Modificación y Adición ante la Oficina Asesora Jurídica para darle avance a los estudios y diseños de Marichuela, la cual no fue aprobada por la Oficina Asesora Jurídica."/>
    <m/>
    <s v="Iniciar nuevo proceso de contratación para elaboración de estudios y diseños y demás trámites para la obtención de lincencia."/>
    <n v="0"/>
    <s v="MALO"/>
    <s v="SIN EJECUTAR"/>
    <n v="0"/>
    <n v="1"/>
    <s v="* Supervisar el avance del 50% de ejecución de los estudios y diseños. "/>
    <n v="0.25"/>
    <d v="2018-01-01T00:00:00"/>
    <d v="2018-03-31T00:00:00"/>
    <n v="1.47E-2"/>
    <s v="Ing. Sandra Saldarriaga"/>
    <n v="0"/>
    <s v="Se radicó una solicitud de Modificación y Adición ante la Oficina Asesora Jurídica para darle avance a los estudios y diseños de Marichuela, la cual no fue aprobada por la Oficina Asesora Jurídica, de tal forma que el avance es de cero, por estar sujeto a decisiones de la OAJ. Se debe iniciar un nuevo proceso de contratación."/>
    <n v="0"/>
    <n v="0"/>
    <n v="0"/>
  </r>
  <r>
    <x v="1"/>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4"/>
    <x v="65"/>
    <n v="5.8799999999999998E-2"/>
    <n v="100"/>
    <s v="Porcentaje"/>
    <s v="Ejecutar el plan de mantenimiento de la infraestructura física de 9 estaciones de bomberos."/>
    <s v="Coordinador de Infraestructura _x000a_Daniel Vera Ruiz"/>
    <n v="0.25"/>
    <n v="0.5"/>
    <n v="0.75"/>
    <n v="1"/>
    <n v="0.5"/>
    <n v="5.8799999999999998E-2"/>
    <n v="0.5"/>
    <s v="Durante el  trimestre de abril  a  Junio  de 2018 se intervinieron  las estacion  Garces Navas: _x000a_Instalacion  de  un  tanque  para equipo  Hidroneumatico ._x000a_Cambio  Cielo  raso  en  PVC,  segundo  piso y  zona  de  gimnasio._x000a_Impermeabilización  cubierta._x000a_Enchape   cocina ,  cambio  pisos  area social ,  cocina._x000a_Estacion  Candelaria:_x000a_Mantenimiento  general  de  la  Estacion  _x000a_Remodelacion  general  de  la  cocina ._x000a_Construccion  deposistos area de parquederos._x000a_Reparacion  cubierta ."/>
    <s v="*Órdenes de trabajo que reposan en los archivos del área de Infraestructura"/>
    <m/>
    <n v="1"/>
    <x v="0"/>
    <x v="0"/>
    <n v="5.8799999999999998E-2"/>
    <n v="0.25"/>
    <n v="5.8799999999999998E-2"/>
    <n v="0.5"/>
    <s v="Se realizó la renovación de equipos eléctricos, cuartos de bombas, calentadores de agua y equipos de lavado y secado de la Estación B1; se realizó la reconstrucción de la placa de contrapiso en concreto de la sala de máquinas y parqueaderos y el mantenimiento de los equipos de bombeo de la Estación B10; se construyó el deposito de basuras, modernización de los calentadores, remodelación de cocina y un baño, remodelación de la zona de cómodas en la Estación B11; se remodelan los alojamientos, baños y gimnasio, se montó el sistema de bombeo de la Estación B15."/>
    <s v="Informe de avance de obra presentado al Director el día 14 de Marzo de 2018 mediante Cordis No. 2018ER1847"/>
    <s v="NA"/>
    <n v="2"/>
    <s v="EXCELENTE"/>
    <s v="EN EJECUCIÓN"/>
    <n v="0.1176"/>
    <n v="1"/>
    <s v="*Ejecutar el mantenimiento de la infraestructura física de dos (2) estaciones de Bomberos."/>
    <n v="0.25"/>
    <d v="2018-01-01T00:00:00"/>
    <d v="2018-03-31T00:00:00"/>
    <n v="1.47E-2"/>
    <s v="Ing. Daniel Vera Ruiz"/>
    <n v="1"/>
    <s v="*Se realizó la renovación de equipos eléctricos, cuartos de bombas, calentadores de agua y equipos de lavado y secado de la Estación B1._x000a_*Se realizó la reconstrucción de la placa de contrapiso en concreto de la sala de máquinas y parqueaderos y el mantenimiento de los equipos de bombeo de la Estación B10."/>
    <n v="0.25"/>
    <n v="1.47E-2"/>
    <n v="1.47E-2"/>
  </r>
  <r>
    <x v="1"/>
    <s v="118. Aumentar en 2 las estaciones de bomberos en Bogotá"/>
    <s v="4. Fortalecer la capacidad de gestión y desarrollo institucional e interinstitucional, para consolidar la modernización de la UAECOB y llevarla a la excelencia"/>
    <s v="Gestión de Infraestructura"/>
    <x v="7"/>
    <n v="15"/>
    <x v="66"/>
    <n v="5.8799999999999998E-2"/>
    <n v="100"/>
    <s v="Porcentaje"/>
    <s v="Elaborar el informe técnico preliminar junto con los anexos, que harán parte integral del proceso para la adquisición del predio para la implementación de una (1) estación de bomberos. "/>
    <s v="Coordinador de Infraestructura _x000a_Daniel Vera Ruiz"/>
    <n v="0.2"/>
    <n v="0.4"/>
    <n v="0.8"/>
    <n v="1"/>
    <n v="0.4"/>
    <n v="5.8799999999999998E-2"/>
    <n v="0.88"/>
    <s v="El avance se describe de acuerdo a las actividades planteadas para este producto:_x000a_- Solicitud al DADEP sobre posibles  predios  disponibles: Solicitud radicada por  la SGC según  radicado  2018EE5412,  del  20-04-2018,  al  Departamento Administrativo  de la Defensoria del  Espacio  Publico  &quot;Solicitud predio  para cumplimiento meta Plan  desarrollo 2016-2020 &quot; Bogota Mejor para todos&quot;._x000a_- Consulta con las demás Entidades Distritales o  de la  Nación sobre  posibles  predios  disponibles:  Solicitud radicada por  la SGC según  radicado  2018EE5410,  del  20/04/2018,  a la  Secretaria Distrital  de  Planeacion  &quot;Solicitud predio  para cumplimiento meta Plan  desarrollo 2016-2020 &quot; Bogota Mejor para todos&quot;_x000a_-  Recibo y visitas de predios ofertados:  Mediante correo electronico  del  22/05/2018, el Subdirector  Operativo de la  UAECOB,  remite  informe  de las  visitas realizadas a los  posbles predios reportados  por  DADEP._x000a_Adicionalmente  la  Secretaria  Distrital  de Planeacion  mediante  comunicado  del  18 de junio  de  2018 ,  respnde sobre la  solicitud de adjudicacion  de lotes para cumplir metas plan de Desarrollo  con  la  vaibilidad  de  Uso  de  suelo para cada uno  de  los  predios  ofrecidos  por el  DADEP.    - Queda pendiente la gestion  ante el  Dadep  del recibo de cada uno  de  los  predios _x000a_-Elaboración del informe técnico preliminar:Informe  elaborado  por  el  Ing. Daniel  Vera Ruiz ,  Coordinador  del  Area de  Infraestructura,  según  radicado  2018ER5101. 25-06-2018_x000a__x000a__x000a_"/>
    <s v="Carpeta con documentación referida en la descripción del avance que reposa en los archivos del área de Infraestructura"/>
    <m/>
    <n v="2.1999999999999997"/>
    <x v="0"/>
    <x v="0"/>
    <n v="0.12935999999999998"/>
    <n v="0.2"/>
    <n v="5.8799999999999998E-2"/>
    <n v="0.2"/>
    <s v="Se realizó consulta en el DADEP para la consecución de un predio del Distrito Capital que cumpla con las condiciones teécnicas para la construcción de una estación de bomberos, sin obtener resultado positivo._x000a_"/>
    <s v="Reporte de consulta"/>
    <s v="Se debe realizar la solicitud iniciando el segundo trimestre para poder continuar con el segundo producto de la meta"/>
    <n v="1"/>
    <s v="EXCELENTE"/>
    <s v="EN EJECUCIÓN"/>
    <n v="5.8799999999999998E-2"/>
    <n v="1"/>
    <s v="* Solicitud al DADEP sobre posibles  predios  disponibles."/>
    <n v="0.2"/>
    <d v="2018-01-01T00:00:00"/>
    <d v="2018-03-31T00:00:00"/>
    <n v="1.176E-2"/>
    <s v="Ing. Daniel Vera Ruiz"/>
    <n v="1"/>
    <s v="Se está realizando la elaboración de la solicitud al DADEP sobre los predios disponibles cuyas características cumplan para la construcción de la nueva estación."/>
    <n v="0.2"/>
    <n v="1.176E-2"/>
    <n v="1.176E-2"/>
  </r>
  <r>
    <x v="1"/>
    <s v="119. Implementar (1) estación satélite forestal de bomberos sujeta al proyecto del sendero ambiental en los_x000a_cerros orientales"/>
    <s v="4. Fortalecer la capacidad de gestión y desarrollo institucional e interinstitucional, para consolidar la modernización de la UAECOB y llevarla a la excelencia"/>
    <s v="Gestión de Infraestructura"/>
    <x v="7"/>
    <n v="16"/>
    <x v="67"/>
    <n v="5.8799999999999998E-2"/>
    <n v="100"/>
    <s v="Porcentaje"/>
    <s v="Culminar el proceso de adjudicación para la construcción de la Estación de Bomberos de Bellavista - B9."/>
    <s v="Coordinador de Infraestructura _x000a_Daniel Vera Ruiz"/>
    <n v="0.2"/>
    <n v="0.6"/>
    <n v="0.8"/>
    <n v="1"/>
    <n v="0.6"/>
    <n v="5.8799999999999998E-2"/>
    <n v="0.52"/>
    <s v="Se gestionó el tramite de licencia de construcción en modalidad de Obra Nueva ante curaduría con radicacion  en debida forma en la  Curaduria NO. 3,  según  radicacion No. 18-3-0028,  del  11 enero 2018,  tipo  de Trámite Licencia  de  Construccion Obra Nueva,  demolicion  total ,  Cerramiento._x000a_Liquidación  de  Expensas de la Curaduria No. 3,  del  18 de mayo  de  2018._x000a_Así mismo el proceso  de  eleaboracion  estudios  previos,  ya  se  cuenta  con  el  presupuesto  oficial entregado  por  la  consultoria  y  aprobado  por la  interventoria,  falta la  expedicion  de la  Licencia  de  construcción por parte de la  Curaduria  Urbana,  el  25-06-2018 ewl  consultor pago  las  expensas generadas para este tramite. Una  vez este debidamente ejecutoriada la  licencia  se radicaran  a la Oficina  Asesora Juridica los  Estudios  previos  ,  para inicior  el  proceso  de  contratacion  "/>
    <s v="Carpeta con documentación referida en la descripción del avance que reposa en los archivos del área de Infraestructura"/>
    <m/>
    <n v="0.8666666666666667"/>
    <x v="1"/>
    <x v="0"/>
    <n v="5.0959999999999998E-2"/>
    <n v="0.2"/>
    <n v="5.8799999999999998E-2"/>
    <n v="0.2"/>
    <s v="El día 11 de Enero de 2018 se radica ante curaduría los documentos exigidos para la expedición de la Licencia de construcción, así mismo el día 31 de Enero de 2018 se expide el Acta de Observaciones y Correcciones              No. 15606757 presentada por la curaduria urbana No.3 "/>
    <s v="Solicitud de Licencia Urbanística No. 18-3-0028._x000a__x000a_Acta de Observaciones y Correcciones No. 15606757"/>
    <s v="NA"/>
    <n v="1"/>
    <s v="EXCELENTE"/>
    <s v="EN EJECUCIÓN"/>
    <n v="5.8799999999999998E-2"/>
    <n v="1"/>
    <s v="* Gestionar el tramite de licencia de construcción en modalidad de Obra Nueva ante curaduría."/>
    <n v="0.2"/>
    <d v="2018-01-01T00:00:00"/>
    <d v="2018-03-31T00:00:00"/>
    <n v="1.176E-2"/>
    <s v="Ing. Sandra Saldarriaga"/>
    <n v="1"/>
    <s v="El día 11 de Enero de 2018 se radica ante curaduría los documentos exigidos para la expedición de la Licencia de construcción, así mismo el día 31 de Enero de 2018 se expide el Acta de Observaciones y Correcciones              No. 15606757 presentada por la curaduria urbana No.3 "/>
    <n v="0.2"/>
    <n v="1.176E-2"/>
    <n v="1.176E-2"/>
  </r>
  <r>
    <x v="1"/>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7"/>
    <x v="68"/>
    <n v="5.9200000000000003E-2"/>
    <n v="100"/>
    <s v="Porcentaje"/>
    <s v="Elaborar los estudios previos, la adjudicación del proceso contractual e inicio de la elaboración de estudios y diseños del reforzamiento estructural de la estación de bomberos de Ferias."/>
    <s v="Coordinador de Infraestructura _x000a_Daniel Vera Ruiz"/>
    <n v="0.2"/>
    <n v="0.4"/>
    <n v="0.8"/>
    <n v="1"/>
    <n v="0.4"/>
    <n v="5.9200000000000003E-2"/>
    <n v="0.34"/>
    <s v="Estudios  previos  elaborados,  cuenta con  la  viabilidad de  Inversion  No.  OAP-2018-318 y  Certificado  de  Disponibilidad Presupuestal No.  452 de 2018,  del  06-06-2018. Estamos  a la  Espera de la  mesa de trabajo  con  la  Oficina  Asesora Juridica ._x000a_"/>
    <s v="Carpeta con documentación referida en la descripción del avance que reposa en los archivos del área de Infraestructura"/>
    <m/>
    <n v="0.85"/>
    <x v="1"/>
    <x v="0"/>
    <n v="5.0320000000000004E-2"/>
    <n v="0.2"/>
    <n v="5.9200000000000003E-2"/>
    <n v="0.1"/>
    <s v="El área de Infraestructura se encuentra a la espera de la viabilidad técnica por parte de la Oficina Asesora Jurídica y la Dirección de la UAECOB para la radicación de los Estudios Previos. Esta actividad se encuentra incluida en el PAA."/>
    <m/>
    <s v="Es necesario esperar el concepto de la Oficina Asesora Jurídica para dar continuidad y celeridad al proceso."/>
    <n v="0.5"/>
    <s v="MALO"/>
    <s v="EN EJECUCIÓN"/>
    <n v="2.9600000000000001E-2"/>
    <n v="1"/>
    <s v="* Elaboración y aprobación de estudios previos para los estudios y diseños del reforzamiento estructural de la estación de Bomberos de Ferias.  "/>
    <n v="0.2"/>
    <d v="2018-01-01T00:00:00"/>
    <d v="2018-03-31T00:00:00"/>
    <n v="1.1840000000000002E-2"/>
    <s v="Dr. José Luis Torres"/>
    <n v="0.5"/>
    <s v="El área de Infraestructura se encuentra a la espera de la viabilidad por parte de la Oficina Asesora Jurídica y la Dirección de la UAECOB para iniciar la elaboración de los Estudios Previos."/>
    <n v="0.1"/>
    <n v="5.9200000000000008E-3"/>
    <n v="5.9200000000000008E-3"/>
  </r>
  <r>
    <x v="0"/>
    <s v="71. Incrementar a un 90% la sostenibilidad del SIG en el Gobierno Distrital"/>
    <s v="4. Fortalecer la capacidad de gestión y desarrollo institucional e interinstitucional, para consolidar la modernización de la UAECOB y llevarla a la excelencia"/>
    <s v="Gestión del Talento Humano"/>
    <x v="8"/>
    <n v="1"/>
    <x v="69"/>
    <n v="0.2"/>
    <n v="100"/>
    <s v="Porcentaje"/>
    <s v="Desarrollar e implementar  programa para promover la práctica de actividad física"/>
    <s v="Líder Grupo Seguridad y Salud en el Trabajo - Ing. William Cabrejo"/>
    <n v="0.15"/>
    <n v="0.5"/>
    <n v="0.85"/>
    <n v="1"/>
    <n v="0.5"/>
    <n v="0.2"/>
    <n v="0.5"/>
    <s v="Se sube documento del Programa de Acondicionamiento Físico y política a ruta de calidad, Se publica la política y la ejecución del PAf por prensa, mostrando la importancia de realizar acondicionamiento físico, además lo que se desarrollara durante este año "/>
    <s v="Documento PAF y Politica en la ruta de calidad  y publicaciones de prensa "/>
    <m/>
    <n v="1"/>
    <x v="0"/>
    <x v="0"/>
    <n v="0.2"/>
    <n v="0.15"/>
    <n v="0.2"/>
    <n v="0.15"/>
    <s v="Se actualiza programa de acondicionamiento físico el se encuentra en la ruta de la calidad "/>
    <s v="Documento en la ruta de calidad "/>
    <s v="NA"/>
    <n v="1"/>
    <s v="EXCELENTE"/>
    <s v="EN EJECUCIÓN"/>
    <n v="0.2"/>
    <n v="1"/>
    <s v="Estructuración definición del programa "/>
    <n v="0.15"/>
    <d v="2018-02-01T00:00:00"/>
    <d v="2018-03-31T00:00:00"/>
    <n v="0.03"/>
    <s v="Líder Grupo Seguridad y Salud en el Trabajo - Ing. William Cabrejo"/>
    <n v="1"/>
    <s v="Se actualiza programa de acondicionamiento físico el se encuentra en la ruta de la calidad "/>
    <n v="0.15"/>
    <n v="0.03"/>
    <n v="0.03"/>
  </r>
  <r>
    <x v="0"/>
    <s v="71. Incrementar a un 90% la sostenibilidad del SIG en el Gobierno Distrital"/>
    <s v="4. Fortalecer la capacidad de gestión y desarrollo institucional e interinstitucional, para consolidar la modernización de la UAECOB y llevarla a la excelencia"/>
    <s v="Gestión del Talento Humano"/>
    <x v="8"/>
    <n v="2"/>
    <x v="70"/>
    <n v="0.2"/>
    <n v="100"/>
    <s v="Porcentaje"/>
    <s v="Desarrollar e implementar un programa de prevención de Desórdenes Musculoesqueléticos"/>
    <s v="Líder Grupo Seguridad y Salud en el Trabajo - Ing. William Cabrejo"/>
    <n v="0.25"/>
    <n v="0.5"/>
    <n v="0.85"/>
    <n v="1"/>
    <n v="0.5"/>
    <n v="0.2"/>
    <n v="0.5"/>
    <s v="Se realizan las pausas activas por los estudiantes de la Uniminuto -sena (Estado joven) se publica publicación el tema referente a la prevención de enfermedades osteomusculares,además lo que se desarrollara durante este año "/>
    <s v="listados de asistencia a las pausas activas y registro fotografico ,campañas de expectativa por prensa "/>
    <m/>
    <n v="1"/>
    <x v="0"/>
    <x v="0"/>
    <n v="0.2"/>
    <n v="0.25"/>
    <n v="0.2"/>
    <n v="0.25"/>
    <s v="Se actualiza programa de prevención de desordenes musculo esqueléticos "/>
    <s v="Documento en físico "/>
    <s v="NA"/>
    <n v="1"/>
    <s v="EXCELENTE"/>
    <s v="EN EJECUCIÓN"/>
    <n v="0.2"/>
    <n v="1"/>
    <s v=" Estructuración definición del programa "/>
    <n v="0.15"/>
    <d v="2018-02-01T00:00:00"/>
    <d v="2018-03-31T00:00:00"/>
    <n v="0.03"/>
    <s v="Líder Grupo Seguridad y Salud en el Trabajo - Ing. William Cabrejo"/>
    <n v="1"/>
    <s v="Se actualiza programa de prevención de desordenes musculo esqueléticos "/>
    <n v="0.15"/>
    <n v="0.03"/>
    <n v="0.03"/>
  </r>
  <r>
    <x v="0"/>
    <s v="71. Incrementar a un 90% la sostenibilidad del SIG en el Gobierno Distrital"/>
    <s v="4. Fortalecer la capacidad de gestión y desarrollo institucional e interinstitucional, para consolidar la modernización de la UAECOB y llevarla a la excelencia"/>
    <s v="Gestión del Talento Humano"/>
    <x v="8"/>
    <n v="3"/>
    <x v="71"/>
    <n v="0.2"/>
    <n v="100"/>
    <s v="Personas reentrenadas"/>
    <s v="ejecución del plan de reentrenamiento para 192 servidores para los cargos bombero y cabo"/>
    <s v="Líder de Grupo - Eduardo Cruz"/>
    <n v="0.25"/>
    <n v="0.5"/>
    <n v="0.75"/>
    <n v="1"/>
    <n v="0.5"/>
    <n v="0.2"/>
    <n v="0.5"/>
    <s v="El día 19 de junio se realizó adición al contrato de suministro N° 421 de 2017 con el fin de suministrar la alimentación necesaria a los procesos académicos y de capacitación,de igual manera los Subdirectores de Gestion Humana, Logistica y Gestion del Riesgo acordaron el tiempo de prorroga que se hará al contrato, esto con el fin de garantizar la logística requerida para los procesos."/>
    <s v="Documento Modificatorio del contrato de suministros N° 421 de 2017"/>
    <m/>
    <n v="1"/>
    <x v="0"/>
    <x v="0"/>
    <n v="0.2"/>
    <n v="0.25"/>
    <n v="0.2"/>
    <n v="0.25"/>
    <m/>
    <s v="1 acta de reunión donde se acordaron las fechas para impartir los procesos de capacitación."/>
    <s v="NA"/>
    <n v="1"/>
    <s v="EXCELENTE"/>
    <s v="EN EJECUCIÓN"/>
    <n v="0.2"/>
    <n v="1"/>
    <s v="definir los temas y consolidar  el material de formación."/>
    <n v="0.2"/>
    <d v="2018-02-01T00:00:00"/>
    <d v="2018-03-31T00:00:00"/>
    <n v="4.0000000000000008E-2"/>
    <s v="Líder de Grupo - Eduardo Cruz"/>
    <n v="1"/>
    <s v="se realizó una reunión con personal del grupo MATPEL con el fin de acordar las fechas y la logística que se requiere para realizar (4) cursos PRIMAP dirigidos al personal uniformados como parte del reentrenamiento para el año 2018"/>
    <n v="0.2"/>
    <n v="4.0000000000000008E-2"/>
    <n v="4.0000000000000008E-2"/>
  </r>
  <r>
    <x v="1"/>
    <s v="115. Crear (1) Escuela de Formación y Capacitación de Bomberos"/>
    <s v="4. Fortalecer la capacidad de gestión y desarrollo institucional e interinstitucional, para consolidar la modernización de la UAECOB y llevarla a la excelencia"/>
    <s v="Gestión del Talento Humano"/>
    <x v="8"/>
    <n v="4"/>
    <x v="72"/>
    <n v="0.2"/>
    <n v="100"/>
    <s v="Porcentaje"/>
    <s v="100% de actividades propuestas ejecutadas"/>
    <s v="Líder de Grupo - Eduardo Cruz"/>
    <n v="0.25"/>
    <n v="0.5"/>
    <n v="0.75"/>
    <n v="1"/>
    <n v="0.5"/>
    <n v="0.2"/>
    <n v="0.5"/>
    <s v="se expidieron las Resoluciones 369 de 2018 “Por medio de la cual se crea la Escuela de Formación Bomberil- Academia de la UAE Cuerpo Oficial de Bomberos de Bogotá, y la Resolución 365 de 2018 “Por medio de la cual se asignan las áreas y equipos exigidos para la creación y reconocimiento de la Escuela de Formación y Capacitación de Bomberos de la UAE Cuerpo Oficial de Bomberos, Nivel I: Escuela de Capacitación Básica y Nivel II: Escuela de Capacitación Intermedia”. y el día 29 de junio de 2018 se radicaron ante la secretaria de Educación Distrital la solicitud de licencia de funcionamiento como institución para el trabajo y desarrollo Humano y la secretaria Distrital de salud la solicitud de licencia para la prestación de servicios en seguridad y salud en el Trabajo como persona Juridica"/>
    <s v="Resolucion 369 de 2018, Resolución 365 de 2018, radicado secretaria Distrital de Salud 2018ER49224 y Radicado Secretaria Distrital de Educacion  E-2018-104447"/>
    <m/>
    <n v="1"/>
    <x v="0"/>
    <x v="0"/>
    <n v="0.2"/>
    <n v="0.25"/>
    <n v="0.2"/>
    <n v="0"/>
    <s v="Se desarrolló la primera actividad programada que sustenta el 25% de cumplimiento que corresponde a la solicitud de la licencia de funcionamiento, como resultado se realiza el acto administrativo"/>
    <s v="PEI, acta visita Hospital de Fontibón, plan de emergencias, hojas de vida de los instructores, memorando donde se entregan las áreas correspondientes a la escuela de formación bomberil."/>
    <s v="Generar una mesa de trabajo con la OAJ con el fin de que el documento sea firmado por el Director de la entidad."/>
    <n v="0"/>
    <s v="MALO"/>
    <s v="SIN EJECUTAR"/>
    <n v="0"/>
    <n v="1"/>
    <s v="Realizar la solicitud de la licencia de  funcionamiento de la Escuela ante la Secretaria Distrital de Educación. "/>
    <n v="0.25"/>
    <d v="2018-02-01T00:00:00"/>
    <d v="2018-03-31T00:00:00"/>
    <n v="0.05"/>
    <s v="Líder de Grupo - Eduardo Cruz"/>
    <n v="1"/>
    <s v="Acto administrativo firmado "/>
    <n v="0.25"/>
    <n v="0.05"/>
    <n v="0.05"/>
  </r>
  <r>
    <x v="0"/>
    <s v="71. Incrementar a un 90% la sostenibilidad del SIG en el Gobierno Distrital"/>
    <s v="4. Fortalecer la capacidad de gestión y desarrollo institucional e interinstitucional, para consolidar la modernización de la UAECOB y llevarla a la excelencia"/>
    <s v="Gestión del Talento Humano"/>
    <x v="8"/>
    <n v="5"/>
    <x v="73"/>
    <n v="0.2"/>
    <n v="100"/>
    <s v="Porcentaje"/>
    <s v="100% de actividades propuestas ejecutadas"/>
    <s v="Líder de Grupo - Eduardo Cruz"/>
    <n v="0.25"/>
    <n v="0.5"/>
    <n v="0.75"/>
    <n v="1"/>
    <n v="0.5"/>
    <n v="0.2"/>
    <n v="0.5"/>
    <s v="Se contacto a la Directora de la Organización Iberoamericana de Protección Contra Incendio quien oferta de manera gratuita el material Virtual para ser implementado en la UAECOB"/>
    <s v="Acta de reunion del 04 de abril con OPCI"/>
    <m/>
    <n v="1"/>
    <x v="0"/>
    <x v="0"/>
    <n v="0.2"/>
    <n v="0.25"/>
    <n v="0.2"/>
    <n v="0.5"/>
    <s v="Se realizaron reuniones antes de lo acordado ya que el personal operativo y del área de Academia organizaron agilmente las citaciones que estaban proyectadas a dos trimestres, contando con una participación activa de los involucrados"/>
    <s v="7 actas de mesas de trabajo con el personal de los diferentes grupos."/>
    <s v="NA"/>
    <n v="1"/>
    <s v="EXCELENTE"/>
    <s v="EN EJECUCIÓN"/>
    <n v="0.2"/>
    <n v="1"/>
    <s v="Realizar mesas de trabajo con las diferentes áreas con el fin de identificar los contenidos que se deben digitalizar."/>
    <n v="0.5"/>
    <d v="2018-02-02T00:00:00"/>
    <s v="30/06/2018"/>
    <n v="0.1"/>
    <s v="Líder de Grupo - Eduardo Cruz"/>
    <n v="1"/>
    <s v="se realizaron 7 mesas de trabajo con personal de las diferentes especialidades con el fin de identificar los módulos y material para la implementación de la Biblioteca virtual."/>
    <n v="0.5"/>
    <n v="0.1"/>
    <n v="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1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rowHeaderCaption="Producto">
  <location ref="F43:J117" firstHeaderRow="0" firstDataRow="1" firstDataCol="2"/>
  <pivotFields count="49">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75">
        <item x="35"/>
        <item x="70"/>
        <item x="59"/>
        <item x="9"/>
        <item x="11"/>
        <item x="12"/>
        <item x="10"/>
        <item x="8"/>
        <item x="13"/>
        <item x="14"/>
        <item x="3"/>
        <item x="16"/>
        <item x="32"/>
        <item x="34"/>
        <item x="21"/>
        <item x="20"/>
        <item x="64"/>
        <item x="61"/>
        <item x="1"/>
        <item x="53"/>
        <item x="60"/>
        <item x="58"/>
        <item m="1" x="74"/>
        <item x="23"/>
        <item x="22"/>
        <item x="2"/>
        <item x="49"/>
        <item x="56"/>
        <item x="55"/>
        <item x="50"/>
        <item x="65"/>
        <item x="69"/>
        <item x="52"/>
        <item x="48"/>
        <item x="38"/>
        <item x="44"/>
        <item x="68"/>
        <item x="15"/>
        <item x="6"/>
        <item x="26"/>
        <item x="51"/>
        <item x="4"/>
        <item x="54"/>
        <item x="66"/>
        <item x="63"/>
        <item x="37"/>
        <item x="25"/>
        <item x="67"/>
        <item x="47"/>
        <item x="30"/>
        <item x="71"/>
        <item x="7"/>
        <item x="18"/>
        <item x="5"/>
        <item x="19"/>
        <item x="46"/>
        <item x="73"/>
        <item x="43"/>
        <item x="24"/>
        <item x="72"/>
        <item x="27"/>
        <item x="33"/>
        <item x="0"/>
        <item x="36"/>
        <item x="42"/>
        <item x="40"/>
        <item x="41"/>
        <item x="39"/>
        <item x="31"/>
        <item x="29"/>
        <item x="28"/>
        <item x="45"/>
        <item x="17"/>
        <item x="57"/>
        <item x="6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defaultSubtotal="0"/>
    <pivotField compact="0" numFmtId="9" outline="0" showAll="0" defaultSubtotal="0"/>
    <pivotField dataField="1" compact="0" outline="0" showAll="0" defaultSubtotal="0"/>
    <pivotField compact="0" outline="0" subtotalTop="0" showAll="0" defaultSubtotal="0"/>
    <pivotField compact="0" outline="0" subtotalTop="0" showAll="0" defaultSubtotal="0"/>
    <pivotField compact="0" outline="0" subtotalTop="0" showAll="0" defaultSubtotal="0"/>
    <pivotField dataField="1" compact="0" numFmtId="9" outline="0" showAll="0" defaultSubtotal="0"/>
    <pivotField axis="axisRow" compact="0" outline="0" subtotalTop="0" showAll="0" defaultSubtotal="0">
      <items count="5">
        <item x="1"/>
        <item x="0"/>
        <item x="2"/>
        <item x="3"/>
        <item x="4"/>
      </items>
    </pivotField>
    <pivotField compact="0" outline="0" subtotalTop="0" showAll="0" defaultSubtotal="0">
      <items count="2">
        <item x="0"/>
        <item x="1"/>
      </items>
    </pivotField>
    <pivotField compact="0" numFmtId="9" outline="0" subtotalTop="0" showAll="0" defaultSubtotal="0"/>
    <pivotField compact="0" outline="0" subtotalTop="0" showAll="0" defaultSubtotal="0"/>
    <pivotField compact="0" numFmtId="9"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numFmtId="9" outline="0" showAll="0" defaultSubtotal="0"/>
    <pivotField compact="0" outline="0" showAll="0" defaultSubtotal="0"/>
    <pivotField compact="0" outline="0" showAll="0" defaultSubtotal="0"/>
    <pivotField compact="0" numFmtId="9" outline="0" showAll="0" defaultSubtotal="0"/>
    <pivotField compact="0" outline="0" subtotalTop="0" showAll="0" defaultSubtotal="0"/>
    <pivotField compact="0" outline="0" subtotalTop="0" showAll="0" defaultSubtotal="0"/>
    <pivotField compact="0" numFmtId="9" outline="0" subtotalTop="0" showAll="0" defaultSubtotal="0"/>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numFmtId="9" outline="0" subtotalTop="0" showAll="0" defaultSubtotal="0"/>
    <pivotField compact="0" outline="0" subtotalTop="0" showAll="0" defaultSubtotal="0"/>
    <pivotField compact="0" outline="0" subtotalTop="0" showAll="0" defaultSubtotal="0"/>
    <pivotField compact="0" outline="0" subtotalTop="0" dragToRow="0" dragToCol="0" dragToPage="0" showAll="0" defaultSubtotal="0"/>
  </pivotFields>
  <rowFields count="2">
    <field x="6"/>
    <field x="23"/>
  </rowFields>
  <rowItems count="74">
    <i>
      <x/>
      <x v="1"/>
    </i>
    <i>
      <x v="1"/>
      <x v="1"/>
    </i>
    <i>
      <x v="2"/>
      <x v="1"/>
    </i>
    <i>
      <x v="3"/>
      <x/>
    </i>
    <i>
      <x v="4"/>
      <x v="2"/>
    </i>
    <i>
      <x v="5"/>
      <x v="1"/>
    </i>
    <i>
      <x v="6"/>
      <x v="1"/>
    </i>
    <i>
      <x v="7"/>
      <x v="3"/>
    </i>
    <i>
      <x v="8"/>
      <x v="1"/>
    </i>
    <i>
      <x v="9"/>
      <x v="2"/>
    </i>
    <i>
      <x v="10"/>
      <x v="1"/>
    </i>
    <i>
      <x v="11"/>
      <x v="1"/>
    </i>
    <i>
      <x v="12"/>
      <x v="1"/>
    </i>
    <i>
      <x v="13"/>
      <x v="1"/>
    </i>
    <i>
      <x v="14"/>
      <x v="4"/>
    </i>
    <i>
      <x v="15"/>
      <x v="3"/>
    </i>
    <i>
      <x v="16"/>
      <x v="1"/>
    </i>
    <i>
      <x v="17"/>
      <x v="1"/>
    </i>
    <i>
      <x v="18"/>
      <x v="1"/>
    </i>
    <i>
      <x v="19"/>
      <x v="1"/>
    </i>
    <i>
      <x v="20"/>
      <x v="1"/>
    </i>
    <i>
      <x v="21"/>
      <x v="1"/>
    </i>
    <i>
      <x v="23"/>
      <x v="1"/>
    </i>
    <i>
      <x v="24"/>
      <x v="1"/>
    </i>
    <i>
      <x v="25"/>
      <x v="1"/>
    </i>
    <i>
      <x v="26"/>
      <x v="1"/>
    </i>
    <i>
      <x v="27"/>
      <x v="1"/>
    </i>
    <i>
      <x v="28"/>
      <x v="1"/>
    </i>
    <i>
      <x v="29"/>
      <x v="1"/>
    </i>
    <i>
      <x v="30"/>
      <x v="1"/>
    </i>
    <i>
      <x v="31"/>
      <x v="1"/>
    </i>
    <i>
      <x v="32"/>
      <x v="1"/>
    </i>
    <i>
      <x v="33"/>
      <x v="1"/>
    </i>
    <i>
      <x v="34"/>
      <x v="1"/>
    </i>
    <i>
      <x v="35"/>
      <x v="1"/>
    </i>
    <i>
      <x v="36"/>
      <x/>
    </i>
    <i>
      <x v="37"/>
      <x v="1"/>
    </i>
    <i>
      <x v="38"/>
      <x v="1"/>
    </i>
    <i>
      <x v="39"/>
      <x v="1"/>
    </i>
    <i>
      <x v="40"/>
      <x v="1"/>
    </i>
    <i>
      <x v="41"/>
      <x v="1"/>
    </i>
    <i>
      <x v="42"/>
      <x v="1"/>
    </i>
    <i>
      <x v="43"/>
      <x v="1"/>
    </i>
    <i>
      <x v="44"/>
      <x/>
    </i>
    <i>
      <x v="45"/>
      <x v="1"/>
    </i>
    <i>
      <x v="46"/>
      <x v="1"/>
    </i>
    <i>
      <x v="47"/>
      <x/>
    </i>
    <i>
      <x v="48"/>
      <x v="2"/>
    </i>
    <i>
      <x v="49"/>
      <x v="1"/>
    </i>
    <i>
      <x v="50"/>
      <x v="1"/>
    </i>
    <i>
      <x v="51"/>
      <x v="2"/>
    </i>
    <i>
      <x v="52"/>
      <x v="4"/>
    </i>
    <i>
      <x v="53"/>
      <x/>
    </i>
    <i>
      <x v="54"/>
      <x v="4"/>
    </i>
    <i>
      <x v="55"/>
      <x v="2"/>
    </i>
    <i>
      <x v="56"/>
      <x v="1"/>
    </i>
    <i>
      <x v="57"/>
      <x v="1"/>
    </i>
    <i>
      <x v="58"/>
      <x v="1"/>
    </i>
    <i>
      <x v="59"/>
      <x v="1"/>
    </i>
    <i>
      <x v="60"/>
      <x v="1"/>
    </i>
    <i>
      <x v="61"/>
      <x v="1"/>
    </i>
    <i>
      <x v="62"/>
      <x v="1"/>
    </i>
    <i>
      <x v="63"/>
      <x v="1"/>
    </i>
    <i>
      <x v="64"/>
      <x v="3"/>
    </i>
    <i>
      <x v="65"/>
      <x v="2"/>
    </i>
    <i>
      <x v="66"/>
      <x v="2"/>
    </i>
    <i>
      <x v="67"/>
      <x v="2"/>
    </i>
    <i>
      <x v="68"/>
      <x v="1"/>
    </i>
    <i>
      <x v="69"/>
      <x v="3"/>
    </i>
    <i>
      <x v="70"/>
      <x v="3"/>
    </i>
    <i>
      <x v="71"/>
      <x v="2"/>
    </i>
    <i>
      <x v="72"/>
      <x v="1"/>
    </i>
    <i>
      <x v="73"/>
      <x v="1"/>
    </i>
    <i>
      <x v="74"/>
      <x v="1"/>
    </i>
  </rowItems>
  <colFields count="1">
    <field x="-2"/>
  </colFields>
  <colItems count="3">
    <i>
      <x/>
    </i>
    <i i="1">
      <x v="1"/>
    </i>
    <i i="2">
      <x v="2"/>
    </i>
  </colItems>
  <dataFields count="3">
    <dataField name="META 2° TRIM" fld="16" baseField="0" baseItem="0"/>
    <dataField name="AVANCE 2° TRI" fld="18" baseField="0" baseItem="0"/>
    <dataField name="Cumplimiento% " fld="22" baseField="0" baseItem="0"/>
  </dataFields>
  <formats count="441">
    <format dxfId="5195">
      <pivotArea field="4" type="button" dataOnly="0" labelOnly="1" outline="0"/>
    </format>
    <format dxfId="5196">
      <pivotArea type="all" dataOnly="0" outline="0" fieldPosition="0"/>
    </format>
    <format dxfId="5197">
      <pivotArea outline="0" collapsedLevelsAreSubtotals="1" fieldPosition="0"/>
    </format>
    <format dxfId="5198">
      <pivotArea field="4" type="button" dataOnly="0" labelOnly="1" outline="0"/>
    </format>
    <format dxfId="5199">
      <pivotArea dataOnly="0" labelOnly="1" grandRow="1" outline="0" fieldPosition="0"/>
    </format>
    <format dxfId="5200">
      <pivotArea type="all" dataOnly="0" outline="0" fieldPosition="0"/>
    </format>
    <format dxfId="5201">
      <pivotArea outline="0" collapsedLevelsAreSubtotals="1" fieldPosition="0"/>
    </format>
    <format dxfId="5202">
      <pivotArea field="4" type="button" dataOnly="0" labelOnly="1" outline="0"/>
    </format>
    <format dxfId="5203">
      <pivotArea type="all" dataOnly="0" outline="0" fieldPosition="0"/>
    </format>
    <format dxfId="5204">
      <pivotArea outline="0" collapsedLevelsAreSubtotals="1" fieldPosition="0"/>
    </format>
    <format dxfId="5205">
      <pivotArea field="4" type="button" dataOnly="0" labelOnly="1" outline="0"/>
    </format>
    <format dxfId="5206">
      <pivotArea field="6" type="button" dataOnly="0" labelOnly="1" outline="0" axis="axisRow" fieldPosition="0"/>
    </format>
    <format dxfId="5207">
      <pivotArea type="all" dataOnly="0" outline="0" fieldPosition="0"/>
    </format>
    <format dxfId="5208">
      <pivotArea field="6" type="button" dataOnly="0" labelOnly="1" outline="0" axis="axisRow" fieldPosition="0"/>
    </format>
    <format dxfId="5209">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10">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5211">
      <pivotArea type="all" dataOnly="0" outline="0" fieldPosition="0"/>
    </format>
    <format dxfId="5212">
      <pivotArea field="6" type="button" dataOnly="0" labelOnly="1" outline="0" axis="axisRow" fieldPosition="0"/>
    </format>
    <format dxfId="5213">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14">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5215">
      <pivotArea type="all" dataOnly="0" outline="0" fieldPosition="0"/>
    </format>
    <format dxfId="5216">
      <pivotArea field="6" type="button" dataOnly="0" labelOnly="1" outline="0" axis="axisRow" fieldPosition="0"/>
    </format>
    <format dxfId="5217">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18">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5219">
      <pivotArea outline="0" collapsedLevelsAreSubtotals="1" fieldPosition="0"/>
    </format>
    <format dxfId="5220">
      <pivotArea outline="0" collapsedLevelsAreSubtotals="1" fieldPosition="0"/>
    </format>
    <format dxfId="5221">
      <pivotArea field="6" type="button" dataOnly="0" labelOnly="1" outline="0" axis="axisRow" fieldPosition="0"/>
    </format>
    <format dxfId="5222">
      <pivotArea collapsedLevelsAreSubtotals="1" fieldPosition="0">
        <references count="1">
          <reference field="6" count="7">
            <x v="11"/>
            <x v="37"/>
            <x v="38"/>
            <x v="51"/>
            <x v="52"/>
            <x v="54"/>
            <x v="72"/>
          </reference>
        </references>
      </pivotArea>
    </format>
    <format dxfId="5223">
      <pivotArea collapsedLevelsAreSubtotals="1" fieldPosition="0">
        <references count="1">
          <reference field="6" count="1">
            <x v="71"/>
          </reference>
        </references>
      </pivotArea>
    </format>
    <format dxfId="5224">
      <pivotArea collapsedLevelsAreSubtotals="1" fieldPosition="0">
        <references count="1">
          <reference field="6" count="1">
            <x v="48"/>
          </reference>
        </references>
      </pivotArea>
    </format>
    <format dxfId="5225">
      <pivotArea collapsedLevelsAreSubtotals="1" fieldPosition="0">
        <references count="1">
          <reference field="6" count="1">
            <x v="26"/>
          </reference>
        </references>
      </pivotArea>
    </format>
    <format dxfId="5226">
      <pivotArea collapsedLevelsAreSubtotals="1" fieldPosition="0">
        <references count="1">
          <reference field="6" count="2">
            <x v="20"/>
            <x v="21"/>
          </reference>
        </references>
      </pivotArea>
    </format>
    <format dxfId="5227">
      <pivotArea collapsedLevelsAreSubtotals="1" fieldPosition="0">
        <references count="1">
          <reference field="6" count="1">
            <x v="73"/>
          </reference>
        </references>
      </pivotArea>
    </format>
    <format dxfId="5228">
      <pivotArea type="all" dataOnly="0" outline="0" fieldPosition="0"/>
    </format>
    <format dxfId="5229">
      <pivotArea outline="0" collapsedLevelsAreSubtotals="1" fieldPosition="0"/>
    </format>
    <format dxfId="5230">
      <pivotArea field="6" type="button" dataOnly="0" labelOnly="1" outline="0" axis="axisRow" fieldPosition="0"/>
    </format>
    <format dxfId="5231">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32">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5233">
      <pivotArea field="6" type="button" dataOnly="0" labelOnly="1" outline="0" axis="axisRow" fieldPosition="0"/>
    </format>
    <format dxfId="5234">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235">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5236">
      <pivotArea dataOnly="0" labelOnly="1" outline="0" fieldPosition="0">
        <references count="2">
          <reference field="6" count="1" selected="0">
            <x v="0"/>
          </reference>
          <reference field="23" count="1">
            <x v="1"/>
          </reference>
        </references>
      </pivotArea>
    </format>
    <format dxfId="5237">
      <pivotArea dataOnly="0" labelOnly="1" outline="0" fieldPosition="0">
        <references count="2">
          <reference field="6" count="1" selected="0">
            <x v="1"/>
          </reference>
          <reference field="23" count="1">
            <x v="1"/>
          </reference>
        </references>
      </pivotArea>
    </format>
    <format dxfId="5238">
      <pivotArea dataOnly="0" labelOnly="1" outline="0" fieldPosition="0">
        <references count="2">
          <reference field="6" count="1" selected="0">
            <x v="2"/>
          </reference>
          <reference field="23" count="1">
            <x v="1"/>
          </reference>
        </references>
      </pivotArea>
    </format>
    <format dxfId="5239">
      <pivotArea dataOnly="0" labelOnly="1" outline="0" fieldPosition="0">
        <references count="2">
          <reference field="6" count="1" selected="0">
            <x v="3"/>
          </reference>
          <reference field="23" count="1">
            <x v="1"/>
          </reference>
        </references>
      </pivotArea>
    </format>
    <format dxfId="5240">
      <pivotArea dataOnly="0" labelOnly="1" outline="0" fieldPosition="0">
        <references count="2">
          <reference field="6" count="1" selected="0">
            <x v="4"/>
          </reference>
          <reference field="23" count="1">
            <x v="0"/>
          </reference>
        </references>
      </pivotArea>
    </format>
    <format dxfId="5241">
      <pivotArea dataOnly="0" labelOnly="1" outline="0" fieldPosition="0">
        <references count="2">
          <reference field="6" count="1" selected="0">
            <x v="5"/>
          </reference>
          <reference field="23" count="1">
            <x v="1"/>
          </reference>
        </references>
      </pivotArea>
    </format>
    <format dxfId="5242">
      <pivotArea dataOnly="0" labelOnly="1" outline="0" fieldPosition="0">
        <references count="2">
          <reference field="6" count="1" selected="0">
            <x v="6"/>
          </reference>
          <reference field="23" count="1">
            <x v="1"/>
          </reference>
        </references>
      </pivotArea>
    </format>
    <format dxfId="5243">
      <pivotArea dataOnly="0" labelOnly="1" outline="0" fieldPosition="0">
        <references count="2">
          <reference field="6" count="1" selected="0">
            <x v="7"/>
          </reference>
          <reference field="23" count="1">
            <x v="1"/>
          </reference>
        </references>
      </pivotArea>
    </format>
    <format dxfId="5244">
      <pivotArea dataOnly="0" labelOnly="1" outline="0" fieldPosition="0">
        <references count="2">
          <reference field="6" count="1" selected="0">
            <x v="8"/>
          </reference>
          <reference field="23" count="1">
            <x v="3"/>
          </reference>
        </references>
      </pivotArea>
    </format>
    <format dxfId="5245">
      <pivotArea dataOnly="0" labelOnly="1" outline="0" fieldPosition="0">
        <references count="2">
          <reference field="6" count="1" selected="0">
            <x v="9"/>
          </reference>
          <reference field="23" count="1">
            <x v="2"/>
          </reference>
        </references>
      </pivotArea>
    </format>
    <format dxfId="5246">
      <pivotArea dataOnly="0" labelOnly="1" outline="0" fieldPosition="0">
        <references count="2">
          <reference field="6" count="1" selected="0">
            <x v="10"/>
          </reference>
          <reference field="23" count="1">
            <x v="1"/>
          </reference>
        </references>
      </pivotArea>
    </format>
    <format dxfId="5247">
      <pivotArea dataOnly="0" labelOnly="1" outline="0" fieldPosition="0">
        <references count="2">
          <reference field="6" count="1" selected="0">
            <x v="11"/>
          </reference>
          <reference field="23" count="1">
            <x v="2"/>
          </reference>
        </references>
      </pivotArea>
    </format>
    <format dxfId="5248">
      <pivotArea dataOnly="0" labelOnly="1" outline="0" fieldPosition="0">
        <references count="2">
          <reference field="6" count="1" selected="0">
            <x v="12"/>
          </reference>
          <reference field="23" count="1">
            <x v="1"/>
          </reference>
        </references>
      </pivotArea>
    </format>
    <format dxfId="5249">
      <pivotArea dataOnly="0" labelOnly="1" outline="0" fieldPosition="0">
        <references count="2">
          <reference field="6" count="1" selected="0">
            <x v="13"/>
          </reference>
          <reference field="23" count="1">
            <x v="1"/>
          </reference>
        </references>
      </pivotArea>
    </format>
    <format dxfId="5250">
      <pivotArea dataOnly="0" labelOnly="1" outline="0" fieldPosition="0">
        <references count="2">
          <reference field="6" count="1" selected="0">
            <x v="14"/>
          </reference>
          <reference field="23" count="1">
            <x v="2"/>
          </reference>
        </references>
      </pivotArea>
    </format>
    <format dxfId="5251">
      <pivotArea dataOnly="0" labelOnly="1" outline="0" fieldPosition="0">
        <references count="2">
          <reference field="6" count="1" selected="0">
            <x v="15"/>
          </reference>
          <reference field="23" count="1">
            <x v="2"/>
          </reference>
        </references>
      </pivotArea>
    </format>
    <format dxfId="5252">
      <pivotArea dataOnly="0" labelOnly="1" outline="0" fieldPosition="0">
        <references count="2">
          <reference field="6" count="1" selected="0">
            <x v="16"/>
          </reference>
          <reference field="23" count="1">
            <x v="2"/>
          </reference>
        </references>
      </pivotArea>
    </format>
    <format dxfId="5253">
      <pivotArea dataOnly="0" labelOnly="1" outline="0" fieldPosition="0">
        <references count="2">
          <reference field="6" count="1" selected="0">
            <x v="17"/>
          </reference>
          <reference field="23" count="1">
            <x v="3"/>
          </reference>
        </references>
      </pivotArea>
    </format>
    <format dxfId="5254">
      <pivotArea dataOnly="0" labelOnly="1" outline="0" fieldPosition="0">
        <references count="2">
          <reference field="6" count="1" selected="0">
            <x v="18"/>
          </reference>
          <reference field="23" count="1">
            <x v="1"/>
          </reference>
        </references>
      </pivotArea>
    </format>
    <format dxfId="5255">
      <pivotArea dataOnly="0" labelOnly="1" outline="0" fieldPosition="0">
        <references count="2">
          <reference field="6" count="1" selected="0">
            <x v="19"/>
          </reference>
          <reference field="23" count="1">
            <x v="1"/>
          </reference>
        </references>
      </pivotArea>
    </format>
    <format dxfId="5256">
      <pivotArea dataOnly="0" labelOnly="1" outline="0" fieldPosition="0">
        <references count="2">
          <reference field="6" count="1" selected="0">
            <x v="20"/>
          </reference>
          <reference field="23" count="1">
            <x v="1"/>
          </reference>
        </references>
      </pivotArea>
    </format>
    <format dxfId="5257">
      <pivotArea dataOnly="0" labelOnly="1" outline="0" fieldPosition="0">
        <references count="2">
          <reference field="6" count="1" selected="0">
            <x v="21"/>
          </reference>
          <reference field="23" count="1">
            <x v="2"/>
          </reference>
        </references>
      </pivotArea>
    </format>
    <format dxfId="5258">
      <pivotArea dataOnly="0" labelOnly="1" outline="0" fieldPosition="0">
        <references count="2">
          <reference field="6" count="1" selected="0">
            <x v="22"/>
          </reference>
          <reference field="23" count="1">
            <x v="3"/>
          </reference>
        </references>
      </pivotArea>
    </format>
    <format dxfId="5259">
      <pivotArea dataOnly="0" labelOnly="1" outline="0" fieldPosition="0">
        <references count="2">
          <reference field="6" count="1" selected="0">
            <x v="23"/>
          </reference>
          <reference field="23" count="1">
            <x v="2"/>
          </reference>
        </references>
      </pivotArea>
    </format>
    <format dxfId="5260">
      <pivotArea dataOnly="0" labelOnly="1" outline="0" fieldPosition="0">
        <references count="2">
          <reference field="6" count="1" selected="0">
            <x v="24"/>
          </reference>
          <reference field="23" count="1">
            <x v="2"/>
          </reference>
        </references>
      </pivotArea>
    </format>
    <format dxfId="5261">
      <pivotArea dataOnly="0" labelOnly="1" outline="0" fieldPosition="0">
        <references count="2">
          <reference field="6" count="1" selected="0">
            <x v="25"/>
          </reference>
          <reference field="23" count="1">
            <x v="1"/>
          </reference>
        </references>
      </pivotArea>
    </format>
    <format dxfId="5262">
      <pivotArea dataOnly="0" labelOnly="1" outline="0" fieldPosition="0">
        <references count="2">
          <reference field="6" count="1" selected="0">
            <x v="26"/>
          </reference>
          <reference field="23" count="1">
            <x v="2"/>
          </reference>
        </references>
      </pivotArea>
    </format>
    <format dxfId="5263">
      <pivotArea dataOnly="0" labelOnly="1" outline="0" fieldPosition="0">
        <references count="2">
          <reference field="6" count="1" selected="0">
            <x v="27"/>
          </reference>
          <reference field="23" count="1">
            <x v="1"/>
          </reference>
        </references>
      </pivotArea>
    </format>
    <format dxfId="5264">
      <pivotArea dataOnly="0" labelOnly="1" outline="0" fieldPosition="0">
        <references count="2">
          <reference field="6" count="1" selected="0">
            <x v="28"/>
          </reference>
          <reference field="23" count="1">
            <x v="2"/>
          </reference>
        </references>
      </pivotArea>
    </format>
    <format dxfId="5265">
      <pivotArea dataOnly="0" labelOnly="1" outline="0" fieldPosition="0">
        <references count="2">
          <reference field="6" count="1" selected="0">
            <x v="29"/>
          </reference>
          <reference field="23" count="1">
            <x v="1"/>
          </reference>
        </references>
      </pivotArea>
    </format>
    <format dxfId="5266">
      <pivotArea dataOnly="0" labelOnly="1" outline="0" fieldPosition="0">
        <references count="2">
          <reference field="6" count="1" selected="0">
            <x v="30"/>
          </reference>
          <reference field="23" count="1">
            <x v="1"/>
          </reference>
        </references>
      </pivotArea>
    </format>
    <format dxfId="5267">
      <pivotArea dataOnly="0" labelOnly="1" outline="0" fieldPosition="0">
        <references count="2">
          <reference field="6" count="1" selected="0">
            <x v="31"/>
          </reference>
          <reference field="23" count="1">
            <x v="1"/>
          </reference>
        </references>
      </pivotArea>
    </format>
    <format dxfId="5268">
      <pivotArea dataOnly="0" labelOnly="1" outline="0" fieldPosition="0">
        <references count="2">
          <reference field="6" count="1" selected="0">
            <x v="32"/>
          </reference>
          <reference field="23" count="1">
            <x v="1"/>
          </reference>
        </references>
      </pivotArea>
    </format>
    <format dxfId="5269">
      <pivotArea dataOnly="0" labelOnly="1" outline="0" fieldPosition="0">
        <references count="2">
          <reference field="6" count="1" selected="0">
            <x v="33"/>
          </reference>
          <reference field="23" count="1">
            <x v="1"/>
          </reference>
        </references>
      </pivotArea>
    </format>
    <format dxfId="5270">
      <pivotArea dataOnly="0" labelOnly="1" outline="0" fieldPosition="0">
        <references count="2">
          <reference field="6" count="1" selected="0">
            <x v="34"/>
          </reference>
          <reference field="23" count="1">
            <x v="1"/>
          </reference>
        </references>
      </pivotArea>
    </format>
    <format dxfId="5271">
      <pivotArea dataOnly="0" labelOnly="1" outline="0" fieldPosition="0">
        <references count="2">
          <reference field="6" count="1" selected="0">
            <x v="35"/>
          </reference>
          <reference field="23" count="1">
            <x v="1"/>
          </reference>
        </references>
      </pivotArea>
    </format>
    <format dxfId="5272">
      <pivotArea dataOnly="0" labelOnly="1" outline="0" fieldPosition="0">
        <references count="2">
          <reference field="6" count="1" selected="0">
            <x v="36"/>
          </reference>
          <reference field="23" count="1">
            <x v="2"/>
          </reference>
        </references>
      </pivotArea>
    </format>
    <format dxfId="5273">
      <pivotArea dataOnly="0" labelOnly="1" outline="0" fieldPosition="0">
        <references count="2">
          <reference field="6" count="1" selected="0">
            <x v="37"/>
          </reference>
          <reference field="23" count="1">
            <x v="2"/>
          </reference>
        </references>
      </pivotArea>
    </format>
    <format dxfId="5274">
      <pivotArea dataOnly="0" labelOnly="1" outline="0" fieldPosition="0">
        <references count="2">
          <reference field="6" count="1" selected="0">
            <x v="38"/>
          </reference>
          <reference field="23" count="1">
            <x v="1"/>
          </reference>
        </references>
      </pivotArea>
    </format>
    <format dxfId="5275">
      <pivotArea dataOnly="0" labelOnly="1" outline="0" fieldPosition="0">
        <references count="2">
          <reference field="6" count="1" selected="0">
            <x v="39"/>
          </reference>
          <reference field="23" count="1">
            <x v="2"/>
          </reference>
        </references>
      </pivotArea>
    </format>
    <format dxfId="5276">
      <pivotArea dataOnly="0" labelOnly="1" outline="0" fieldPosition="0">
        <references count="2">
          <reference field="6" count="1" selected="0">
            <x v="40"/>
          </reference>
          <reference field="23" count="1">
            <x v="1"/>
          </reference>
        </references>
      </pivotArea>
    </format>
    <format dxfId="5277">
      <pivotArea dataOnly="0" labelOnly="1" outline="0" fieldPosition="0">
        <references count="2">
          <reference field="6" count="1" selected="0">
            <x v="41"/>
          </reference>
          <reference field="23" count="1">
            <x v="1"/>
          </reference>
        </references>
      </pivotArea>
    </format>
    <format dxfId="5278">
      <pivotArea dataOnly="0" labelOnly="1" outline="0" fieldPosition="0">
        <references count="2">
          <reference field="6" count="1" selected="0">
            <x v="42"/>
          </reference>
          <reference field="23" count="1">
            <x v="1"/>
          </reference>
        </references>
      </pivotArea>
    </format>
    <format dxfId="5279">
      <pivotArea dataOnly="0" labelOnly="1" outline="0" fieldPosition="0">
        <references count="2">
          <reference field="6" count="1" selected="0">
            <x v="43"/>
          </reference>
          <reference field="23" count="1">
            <x v="1"/>
          </reference>
        </references>
      </pivotArea>
    </format>
    <format dxfId="5280">
      <pivotArea dataOnly="0" labelOnly="1" outline="0" fieldPosition="0">
        <references count="2">
          <reference field="6" count="1" selected="0">
            <x v="44"/>
          </reference>
          <reference field="23" count="1">
            <x v="1"/>
          </reference>
        </references>
      </pivotArea>
    </format>
    <format dxfId="5281">
      <pivotArea dataOnly="0" labelOnly="1" outline="0" fieldPosition="0">
        <references count="2">
          <reference field="6" count="1" selected="0">
            <x v="45"/>
          </reference>
          <reference field="23" count="1">
            <x v="1"/>
          </reference>
        </references>
      </pivotArea>
    </format>
    <format dxfId="5282">
      <pivotArea dataOnly="0" labelOnly="1" outline="0" fieldPosition="0">
        <references count="2">
          <reference field="6" count="1" selected="0">
            <x v="46"/>
          </reference>
          <reference field="23" count="1">
            <x v="1"/>
          </reference>
        </references>
      </pivotArea>
    </format>
    <format dxfId="5283">
      <pivotArea dataOnly="0" labelOnly="1" outline="0" fieldPosition="0">
        <references count="2">
          <reference field="6" count="1" selected="0">
            <x v="47"/>
          </reference>
          <reference field="23" count="1">
            <x v="1"/>
          </reference>
        </references>
      </pivotArea>
    </format>
    <format dxfId="5284">
      <pivotArea dataOnly="0" labelOnly="1" outline="0" fieldPosition="0">
        <references count="2">
          <reference field="6" count="1" selected="0">
            <x v="48"/>
          </reference>
          <reference field="23" count="1">
            <x v="2"/>
          </reference>
        </references>
      </pivotArea>
    </format>
    <format dxfId="5285">
      <pivotArea dataOnly="0" labelOnly="1" outline="0" fieldPosition="0">
        <references count="2">
          <reference field="6" count="1" selected="0">
            <x v="49"/>
          </reference>
          <reference field="23" count="1">
            <x v="1"/>
          </reference>
        </references>
      </pivotArea>
    </format>
    <format dxfId="5286">
      <pivotArea dataOnly="0" labelOnly="1" outline="0" fieldPosition="0">
        <references count="2">
          <reference field="6" count="1" selected="0">
            <x v="50"/>
          </reference>
          <reference field="23" count="1">
            <x v="1"/>
          </reference>
        </references>
      </pivotArea>
    </format>
    <format dxfId="5287">
      <pivotArea dataOnly="0" labelOnly="1" outline="0" fieldPosition="0">
        <references count="2">
          <reference field="6" count="1" selected="0">
            <x v="51"/>
          </reference>
          <reference field="23" count="1">
            <x v="1"/>
          </reference>
        </references>
      </pivotArea>
    </format>
    <format dxfId="5288">
      <pivotArea dataOnly="0" labelOnly="1" outline="0" fieldPosition="0">
        <references count="2">
          <reference field="6" count="1" selected="0">
            <x v="52"/>
          </reference>
          <reference field="23" count="1">
            <x v="2"/>
          </reference>
        </references>
      </pivotArea>
    </format>
    <format dxfId="5289">
      <pivotArea dataOnly="0" labelOnly="1" outline="0" fieldPosition="0">
        <references count="2">
          <reference field="6" count="1" selected="0">
            <x v="53"/>
          </reference>
          <reference field="23" count="1">
            <x v="1"/>
          </reference>
        </references>
      </pivotArea>
    </format>
    <format dxfId="5290">
      <pivotArea dataOnly="0" labelOnly="1" outline="0" fieldPosition="0">
        <references count="2">
          <reference field="6" count="1" selected="0">
            <x v="54"/>
          </reference>
          <reference field="23" count="1">
            <x v="2"/>
          </reference>
        </references>
      </pivotArea>
    </format>
    <format dxfId="5291">
      <pivotArea dataOnly="0" labelOnly="1" outline="0" fieldPosition="0">
        <references count="2">
          <reference field="6" count="1" selected="0">
            <x v="55"/>
          </reference>
          <reference field="23" count="1">
            <x v="1"/>
          </reference>
        </references>
      </pivotArea>
    </format>
    <format dxfId="5292">
      <pivotArea dataOnly="0" labelOnly="1" outline="0" fieldPosition="0">
        <references count="2">
          <reference field="6" count="1" selected="0">
            <x v="56"/>
          </reference>
          <reference field="23" count="1">
            <x v="1"/>
          </reference>
        </references>
      </pivotArea>
    </format>
    <format dxfId="5293">
      <pivotArea dataOnly="0" labelOnly="1" outline="0" fieldPosition="0">
        <references count="2">
          <reference field="6" count="1" selected="0">
            <x v="57"/>
          </reference>
          <reference field="23" count="1">
            <x v="2"/>
          </reference>
        </references>
      </pivotArea>
    </format>
    <format dxfId="5294">
      <pivotArea dataOnly="0" labelOnly="1" outline="0" fieldPosition="0">
        <references count="2">
          <reference field="6" count="1" selected="0">
            <x v="58"/>
          </reference>
          <reference field="23" count="1">
            <x v="1"/>
          </reference>
        </references>
      </pivotArea>
    </format>
    <format dxfId="5295">
      <pivotArea dataOnly="0" labelOnly="1" outline="0" fieldPosition="0">
        <references count="2">
          <reference field="6" count="1" selected="0">
            <x v="59"/>
          </reference>
          <reference field="23" count="1">
            <x v="1"/>
          </reference>
        </references>
      </pivotArea>
    </format>
    <format dxfId="5296">
      <pivotArea dataOnly="0" labelOnly="1" outline="0" fieldPosition="0">
        <references count="2">
          <reference field="6" count="1" selected="0">
            <x v="60"/>
          </reference>
          <reference field="23" count="1">
            <x v="1"/>
          </reference>
        </references>
      </pivotArea>
    </format>
    <format dxfId="5297">
      <pivotArea dataOnly="0" labelOnly="1" outline="0" fieldPosition="0">
        <references count="2">
          <reference field="6" count="1" selected="0">
            <x v="61"/>
          </reference>
          <reference field="23" count="1">
            <x v="1"/>
          </reference>
        </references>
      </pivotArea>
    </format>
    <format dxfId="5298">
      <pivotArea dataOnly="0" labelOnly="1" outline="0" fieldPosition="0">
        <references count="2">
          <reference field="6" count="1" selected="0">
            <x v="62"/>
          </reference>
          <reference field="23" count="1">
            <x v="1"/>
          </reference>
        </references>
      </pivotArea>
    </format>
    <format dxfId="5299">
      <pivotArea dataOnly="0" labelOnly="1" outline="0" fieldPosition="0">
        <references count="2">
          <reference field="6" count="1" selected="0">
            <x v="63"/>
          </reference>
          <reference field="23" count="1">
            <x v="1"/>
          </reference>
        </references>
      </pivotArea>
    </format>
    <format dxfId="5300">
      <pivotArea dataOnly="0" labelOnly="1" outline="0" fieldPosition="0">
        <references count="2">
          <reference field="6" count="1" selected="0">
            <x v="64"/>
          </reference>
          <reference field="23" count="1">
            <x v="1"/>
          </reference>
        </references>
      </pivotArea>
    </format>
    <format dxfId="5301">
      <pivotArea dataOnly="0" labelOnly="1" outline="0" fieldPosition="0">
        <references count="2">
          <reference field="6" count="1" selected="0">
            <x v="65"/>
          </reference>
          <reference field="23" count="1">
            <x v="2"/>
          </reference>
        </references>
      </pivotArea>
    </format>
    <format dxfId="5302">
      <pivotArea dataOnly="0" labelOnly="1" outline="0" fieldPosition="0">
        <references count="2">
          <reference field="6" count="1" selected="0">
            <x v="66"/>
          </reference>
          <reference field="23" count="1">
            <x v="1"/>
          </reference>
        </references>
      </pivotArea>
    </format>
    <format dxfId="5303">
      <pivotArea dataOnly="0" labelOnly="1" outline="0" fieldPosition="0">
        <references count="2">
          <reference field="6" count="1" selected="0">
            <x v="67"/>
          </reference>
          <reference field="23" count="1">
            <x v="2"/>
          </reference>
        </references>
      </pivotArea>
    </format>
    <format dxfId="5304">
      <pivotArea dataOnly="0" labelOnly="1" outline="0" fieldPosition="0">
        <references count="2">
          <reference field="6" count="1" selected="0">
            <x v="68"/>
          </reference>
          <reference field="23" count="1">
            <x v="2"/>
          </reference>
        </references>
      </pivotArea>
    </format>
    <format dxfId="5305">
      <pivotArea dataOnly="0" labelOnly="1" outline="0" fieldPosition="0">
        <references count="2">
          <reference field="6" count="1" selected="0">
            <x v="69"/>
          </reference>
          <reference field="23" count="1">
            <x v="1"/>
          </reference>
        </references>
      </pivotArea>
    </format>
    <format dxfId="5306">
      <pivotArea dataOnly="0" labelOnly="1" outline="0" fieldPosition="0">
        <references count="2">
          <reference field="6" count="1" selected="0">
            <x v="70"/>
          </reference>
          <reference field="23" count="1">
            <x v="1"/>
          </reference>
        </references>
      </pivotArea>
    </format>
    <format dxfId="5307">
      <pivotArea dataOnly="0" labelOnly="1" outline="0" fieldPosition="0">
        <references count="2">
          <reference field="6" count="1" selected="0">
            <x v="71"/>
          </reference>
          <reference field="23" count="1">
            <x v="2"/>
          </reference>
        </references>
      </pivotArea>
    </format>
    <format dxfId="5308">
      <pivotArea dataOnly="0" labelOnly="1" outline="0" fieldPosition="0">
        <references count="2">
          <reference field="6" count="1" selected="0">
            <x v="72"/>
          </reference>
          <reference field="23" count="1">
            <x v="2"/>
          </reference>
        </references>
      </pivotArea>
    </format>
    <format dxfId="5309">
      <pivotArea dataOnly="0" labelOnly="1" outline="0" fieldPosition="0">
        <references count="2">
          <reference field="6" count="1" selected="0">
            <x v="73"/>
          </reference>
          <reference field="23" count="1">
            <x v="2"/>
          </reference>
        </references>
      </pivotArea>
    </format>
    <format dxfId="5310">
      <pivotArea dataOnly="0" labelOnly="1" outline="0" fieldPosition="0">
        <references count="2">
          <reference field="6" count="1" selected="0">
            <x v="0"/>
          </reference>
          <reference field="23" count="1">
            <x v="1"/>
          </reference>
        </references>
      </pivotArea>
    </format>
    <format dxfId="5311">
      <pivotArea dataOnly="0" labelOnly="1" outline="0" fieldPosition="0">
        <references count="2">
          <reference field="6" count="1" selected="0">
            <x v="1"/>
          </reference>
          <reference field="23" count="1">
            <x v="1"/>
          </reference>
        </references>
      </pivotArea>
    </format>
    <format dxfId="5312">
      <pivotArea dataOnly="0" labelOnly="1" outline="0" fieldPosition="0">
        <references count="2">
          <reference field="6" count="1" selected="0">
            <x v="2"/>
          </reference>
          <reference field="23" count="1">
            <x v="1"/>
          </reference>
        </references>
      </pivotArea>
    </format>
    <format dxfId="5313">
      <pivotArea dataOnly="0" labelOnly="1" outline="0" fieldPosition="0">
        <references count="2">
          <reference field="6" count="1" selected="0">
            <x v="3"/>
          </reference>
          <reference field="23" count="1">
            <x v="1"/>
          </reference>
        </references>
      </pivotArea>
    </format>
    <format dxfId="5314">
      <pivotArea dataOnly="0" labelOnly="1" outline="0" fieldPosition="0">
        <references count="2">
          <reference field="6" count="1" selected="0">
            <x v="4"/>
          </reference>
          <reference field="23" count="1">
            <x v="0"/>
          </reference>
        </references>
      </pivotArea>
    </format>
    <format dxfId="5315">
      <pivotArea dataOnly="0" labelOnly="1" outline="0" fieldPosition="0">
        <references count="2">
          <reference field="6" count="1" selected="0">
            <x v="5"/>
          </reference>
          <reference field="23" count="1">
            <x v="1"/>
          </reference>
        </references>
      </pivotArea>
    </format>
    <format dxfId="5316">
      <pivotArea dataOnly="0" labelOnly="1" outline="0" fieldPosition="0">
        <references count="2">
          <reference field="6" count="1" selected="0">
            <x v="6"/>
          </reference>
          <reference field="23" count="1">
            <x v="1"/>
          </reference>
        </references>
      </pivotArea>
    </format>
    <format dxfId="5317">
      <pivotArea dataOnly="0" labelOnly="1" outline="0" fieldPosition="0">
        <references count="2">
          <reference field="6" count="1" selected="0">
            <x v="7"/>
          </reference>
          <reference field="23" count="1">
            <x v="1"/>
          </reference>
        </references>
      </pivotArea>
    </format>
    <format dxfId="5318">
      <pivotArea dataOnly="0" labelOnly="1" outline="0" fieldPosition="0">
        <references count="2">
          <reference field="6" count="1" selected="0">
            <x v="8"/>
          </reference>
          <reference field="23" count="1">
            <x v="3"/>
          </reference>
        </references>
      </pivotArea>
    </format>
    <format dxfId="5319">
      <pivotArea dataOnly="0" labelOnly="1" outline="0" fieldPosition="0">
        <references count="2">
          <reference field="6" count="1" selected="0">
            <x v="9"/>
          </reference>
          <reference field="23" count="1">
            <x v="2"/>
          </reference>
        </references>
      </pivotArea>
    </format>
    <format dxfId="5320">
      <pivotArea dataOnly="0" labelOnly="1" outline="0" fieldPosition="0">
        <references count="2">
          <reference field="6" count="1" selected="0">
            <x v="10"/>
          </reference>
          <reference field="23" count="1">
            <x v="1"/>
          </reference>
        </references>
      </pivotArea>
    </format>
    <format dxfId="5321">
      <pivotArea dataOnly="0" labelOnly="1" outline="0" fieldPosition="0">
        <references count="2">
          <reference field="6" count="1" selected="0">
            <x v="11"/>
          </reference>
          <reference field="23" count="1">
            <x v="4"/>
          </reference>
        </references>
      </pivotArea>
    </format>
    <format dxfId="5322">
      <pivotArea dataOnly="0" labelOnly="1" outline="0" fieldPosition="0">
        <references count="2">
          <reference field="6" count="1" selected="0">
            <x v="12"/>
          </reference>
          <reference field="23" count="1">
            <x v="1"/>
          </reference>
        </references>
      </pivotArea>
    </format>
    <format dxfId="5323">
      <pivotArea dataOnly="0" labelOnly="1" outline="0" fieldPosition="0">
        <references count="2">
          <reference field="6" count="1" selected="0">
            <x v="13"/>
          </reference>
          <reference field="23" count="1">
            <x v="1"/>
          </reference>
        </references>
      </pivotArea>
    </format>
    <format dxfId="5324">
      <pivotArea dataOnly="0" labelOnly="1" outline="0" fieldPosition="0">
        <references count="2">
          <reference field="6" count="1" selected="0">
            <x v="14"/>
          </reference>
          <reference field="23" count="1">
            <x v="4"/>
          </reference>
        </references>
      </pivotArea>
    </format>
    <format dxfId="5325">
      <pivotArea dataOnly="0" labelOnly="1" outline="0" fieldPosition="0">
        <references count="2">
          <reference field="6" count="1" selected="0">
            <x v="15"/>
          </reference>
          <reference field="23" count="1">
            <x v="4"/>
          </reference>
        </references>
      </pivotArea>
    </format>
    <format dxfId="5326">
      <pivotArea dataOnly="0" labelOnly="1" outline="0" fieldPosition="0">
        <references count="2">
          <reference field="6" count="1" selected="0">
            <x v="16"/>
          </reference>
          <reference field="23" count="1">
            <x v="2"/>
          </reference>
        </references>
      </pivotArea>
    </format>
    <format dxfId="5327">
      <pivotArea dataOnly="0" labelOnly="1" outline="0" fieldPosition="0">
        <references count="2">
          <reference field="6" count="1" selected="0">
            <x v="17"/>
          </reference>
          <reference field="23" count="1">
            <x v="3"/>
          </reference>
        </references>
      </pivotArea>
    </format>
    <format dxfId="5328">
      <pivotArea dataOnly="0" labelOnly="1" outline="0" fieldPosition="0">
        <references count="2">
          <reference field="6" count="1" selected="0">
            <x v="18"/>
          </reference>
          <reference field="23" count="1">
            <x v="1"/>
          </reference>
        </references>
      </pivotArea>
    </format>
    <format dxfId="5329">
      <pivotArea dataOnly="0" labelOnly="1" outline="0" fieldPosition="0">
        <references count="2">
          <reference field="6" count="1" selected="0">
            <x v="19"/>
          </reference>
          <reference field="23" count="1">
            <x v="1"/>
          </reference>
        </references>
      </pivotArea>
    </format>
    <format dxfId="5330">
      <pivotArea dataOnly="0" labelOnly="1" outline="0" fieldPosition="0">
        <references count="2">
          <reference field="6" count="1" selected="0">
            <x v="20"/>
          </reference>
          <reference field="23" count="1">
            <x v="1"/>
          </reference>
        </references>
      </pivotArea>
    </format>
    <format dxfId="5331">
      <pivotArea dataOnly="0" labelOnly="1" outline="0" fieldPosition="0">
        <references count="2">
          <reference field="6" count="1" selected="0">
            <x v="21"/>
          </reference>
          <reference field="23" count="1">
            <x v="4"/>
          </reference>
        </references>
      </pivotArea>
    </format>
    <format dxfId="5332">
      <pivotArea dataOnly="0" labelOnly="1" outline="0" fieldPosition="0">
        <references count="2">
          <reference field="6" count="1" selected="0">
            <x v="22"/>
          </reference>
          <reference field="23" count="1">
            <x v="3"/>
          </reference>
        </references>
      </pivotArea>
    </format>
    <format dxfId="5333">
      <pivotArea dataOnly="0" labelOnly="1" outline="0" fieldPosition="0">
        <references count="2">
          <reference field="6" count="1" selected="0">
            <x v="23"/>
          </reference>
          <reference field="23" count="1">
            <x v="2"/>
          </reference>
        </references>
      </pivotArea>
    </format>
    <format dxfId="5334">
      <pivotArea dataOnly="0" labelOnly="1" outline="0" fieldPosition="0">
        <references count="2">
          <reference field="6" count="1" selected="0">
            <x v="24"/>
          </reference>
          <reference field="23" count="1">
            <x v="2"/>
          </reference>
        </references>
      </pivotArea>
    </format>
    <format dxfId="5335">
      <pivotArea dataOnly="0" labelOnly="1" outline="0" fieldPosition="0">
        <references count="2">
          <reference field="6" count="1" selected="0">
            <x v="25"/>
          </reference>
          <reference field="23" count="1">
            <x v="1"/>
          </reference>
        </references>
      </pivotArea>
    </format>
    <format dxfId="5336">
      <pivotArea dataOnly="0" labelOnly="1" outline="0" fieldPosition="0">
        <references count="2">
          <reference field="6" count="1" selected="0">
            <x v="26"/>
          </reference>
          <reference field="23" count="1">
            <x v="4"/>
          </reference>
        </references>
      </pivotArea>
    </format>
    <format dxfId="5337">
      <pivotArea dataOnly="0" labelOnly="1" outline="0" fieldPosition="0">
        <references count="2">
          <reference field="6" count="1" selected="0">
            <x v="27"/>
          </reference>
          <reference field="23" count="1">
            <x v="1"/>
          </reference>
        </references>
      </pivotArea>
    </format>
    <format dxfId="5338">
      <pivotArea dataOnly="0" labelOnly="1" outline="0" fieldPosition="0">
        <references count="2">
          <reference field="6" count="1" selected="0">
            <x v="28"/>
          </reference>
          <reference field="23" count="1">
            <x v="2"/>
          </reference>
        </references>
      </pivotArea>
    </format>
    <format dxfId="5339">
      <pivotArea dataOnly="0" labelOnly="1" outline="0" fieldPosition="0">
        <references count="2">
          <reference field="6" count="1" selected="0">
            <x v="29"/>
          </reference>
          <reference field="23" count="1">
            <x v="1"/>
          </reference>
        </references>
      </pivotArea>
    </format>
    <format dxfId="5340">
      <pivotArea dataOnly="0" labelOnly="1" outline="0" fieldPosition="0">
        <references count="2">
          <reference field="6" count="1" selected="0">
            <x v="30"/>
          </reference>
          <reference field="23" count="1">
            <x v="1"/>
          </reference>
        </references>
      </pivotArea>
    </format>
    <format dxfId="5341">
      <pivotArea dataOnly="0" labelOnly="1" outline="0" fieldPosition="0">
        <references count="2">
          <reference field="6" count="1" selected="0">
            <x v="31"/>
          </reference>
          <reference field="23" count="1">
            <x v="1"/>
          </reference>
        </references>
      </pivotArea>
    </format>
    <format dxfId="5342">
      <pivotArea dataOnly="0" labelOnly="1" outline="0" fieldPosition="0">
        <references count="2">
          <reference field="6" count="1" selected="0">
            <x v="32"/>
          </reference>
          <reference field="23" count="1">
            <x v="1"/>
          </reference>
        </references>
      </pivotArea>
    </format>
    <format dxfId="5343">
      <pivotArea dataOnly="0" labelOnly="1" outline="0" fieldPosition="0">
        <references count="2">
          <reference field="6" count="1" selected="0">
            <x v="33"/>
          </reference>
          <reference field="23" count="1">
            <x v="1"/>
          </reference>
        </references>
      </pivotArea>
    </format>
    <format dxfId="5344">
      <pivotArea dataOnly="0" labelOnly="1" outline="0" fieldPosition="0">
        <references count="2">
          <reference field="6" count="1" selected="0">
            <x v="34"/>
          </reference>
          <reference field="23" count="1">
            <x v="1"/>
          </reference>
        </references>
      </pivotArea>
    </format>
    <format dxfId="5345">
      <pivotArea dataOnly="0" labelOnly="1" outline="0" fieldPosition="0">
        <references count="2">
          <reference field="6" count="1" selected="0">
            <x v="35"/>
          </reference>
          <reference field="23" count="1">
            <x v="1"/>
          </reference>
        </references>
      </pivotArea>
    </format>
    <format dxfId="5346">
      <pivotArea dataOnly="0" labelOnly="1" outline="0" fieldPosition="0">
        <references count="2">
          <reference field="6" count="1" selected="0">
            <x v="36"/>
          </reference>
          <reference field="23" count="1">
            <x v="2"/>
          </reference>
        </references>
      </pivotArea>
    </format>
    <format dxfId="5347">
      <pivotArea dataOnly="0" labelOnly="1" outline="0" fieldPosition="0">
        <references count="2">
          <reference field="6" count="1" selected="0">
            <x v="37"/>
          </reference>
          <reference field="23" count="1">
            <x v="2"/>
          </reference>
        </references>
      </pivotArea>
    </format>
    <format dxfId="5348">
      <pivotArea dataOnly="0" labelOnly="1" outline="0" fieldPosition="0">
        <references count="2">
          <reference field="6" count="1" selected="0">
            <x v="38"/>
          </reference>
          <reference field="23" count="1">
            <x v="1"/>
          </reference>
        </references>
      </pivotArea>
    </format>
    <format dxfId="5349">
      <pivotArea dataOnly="0" labelOnly="1" outline="0" fieldPosition="0">
        <references count="2">
          <reference field="6" count="1" selected="0">
            <x v="39"/>
          </reference>
          <reference field="23" count="1">
            <x v="4"/>
          </reference>
        </references>
      </pivotArea>
    </format>
    <format dxfId="5350">
      <pivotArea dataOnly="0" labelOnly="1" outline="0" fieldPosition="0">
        <references count="2">
          <reference field="6" count="1" selected="0">
            <x v="40"/>
          </reference>
          <reference field="23" count="1">
            <x v="1"/>
          </reference>
        </references>
      </pivotArea>
    </format>
    <format dxfId="5351">
      <pivotArea dataOnly="0" labelOnly="1" outline="0" fieldPosition="0">
        <references count="2">
          <reference field="6" count="1" selected="0">
            <x v="41"/>
          </reference>
          <reference field="23" count="1">
            <x v="1"/>
          </reference>
        </references>
      </pivotArea>
    </format>
    <format dxfId="5352">
      <pivotArea dataOnly="0" labelOnly="1" outline="0" fieldPosition="0">
        <references count="2">
          <reference field="6" count="1" selected="0">
            <x v="42"/>
          </reference>
          <reference field="23" count="1">
            <x v="1"/>
          </reference>
        </references>
      </pivotArea>
    </format>
    <format dxfId="5353">
      <pivotArea dataOnly="0" labelOnly="1" outline="0" fieldPosition="0">
        <references count="2">
          <reference field="6" count="1" selected="0">
            <x v="43"/>
          </reference>
          <reference field="23" count="1">
            <x v="1"/>
          </reference>
        </references>
      </pivotArea>
    </format>
    <format dxfId="5354">
      <pivotArea dataOnly="0" labelOnly="1" outline="0" fieldPosition="0">
        <references count="2">
          <reference field="6" count="1" selected="0">
            <x v="44"/>
          </reference>
          <reference field="23" count="1">
            <x v="1"/>
          </reference>
        </references>
      </pivotArea>
    </format>
    <format dxfId="5355">
      <pivotArea dataOnly="0" labelOnly="1" outline="0" fieldPosition="0">
        <references count="2">
          <reference field="6" count="1" selected="0">
            <x v="45"/>
          </reference>
          <reference field="23" count="1">
            <x v="1"/>
          </reference>
        </references>
      </pivotArea>
    </format>
    <format dxfId="5356">
      <pivotArea dataOnly="0" labelOnly="1" outline="0" fieldPosition="0">
        <references count="2">
          <reference field="6" count="1" selected="0">
            <x v="46"/>
          </reference>
          <reference field="23" count="1">
            <x v="1"/>
          </reference>
        </references>
      </pivotArea>
    </format>
    <format dxfId="5357">
      <pivotArea dataOnly="0" labelOnly="1" outline="0" fieldPosition="0">
        <references count="2">
          <reference field="6" count="1" selected="0">
            <x v="47"/>
          </reference>
          <reference field="23" count="1">
            <x v="1"/>
          </reference>
        </references>
      </pivotArea>
    </format>
    <format dxfId="5358">
      <pivotArea dataOnly="0" labelOnly="1" outline="0" fieldPosition="0">
        <references count="2">
          <reference field="6" count="1" selected="0">
            <x v="48"/>
          </reference>
          <reference field="23" count="1">
            <x v="2"/>
          </reference>
        </references>
      </pivotArea>
    </format>
    <format dxfId="5359">
      <pivotArea dataOnly="0" labelOnly="1" outline="0" fieldPosition="0">
        <references count="2">
          <reference field="6" count="1" selected="0">
            <x v="49"/>
          </reference>
          <reference field="23" count="1">
            <x v="1"/>
          </reference>
        </references>
      </pivotArea>
    </format>
    <format dxfId="5360">
      <pivotArea dataOnly="0" labelOnly="1" outline="0" fieldPosition="0">
        <references count="2">
          <reference field="6" count="1" selected="0">
            <x v="50"/>
          </reference>
          <reference field="23" count="1">
            <x v="1"/>
          </reference>
        </references>
      </pivotArea>
    </format>
    <format dxfId="5361">
      <pivotArea dataOnly="0" labelOnly="1" outline="0" fieldPosition="0">
        <references count="2">
          <reference field="6" count="1" selected="0">
            <x v="51"/>
          </reference>
          <reference field="23" count="1">
            <x v="1"/>
          </reference>
        </references>
      </pivotArea>
    </format>
    <format dxfId="5362">
      <pivotArea dataOnly="0" labelOnly="1" outline="0" fieldPosition="0">
        <references count="2">
          <reference field="6" count="1" selected="0">
            <x v="52"/>
          </reference>
          <reference field="23" count="1">
            <x v="4"/>
          </reference>
        </references>
      </pivotArea>
    </format>
    <format dxfId="5363">
      <pivotArea dataOnly="0" labelOnly="1" outline="0" fieldPosition="0">
        <references count="2">
          <reference field="6" count="1" selected="0">
            <x v="53"/>
          </reference>
          <reference field="23" count="1">
            <x v="1"/>
          </reference>
        </references>
      </pivotArea>
    </format>
    <format dxfId="5364">
      <pivotArea dataOnly="0" labelOnly="1" outline="0" fieldPosition="0">
        <references count="2">
          <reference field="6" count="1" selected="0">
            <x v="54"/>
          </reference>
          <reference field="23" count="1">
            <x v="4"/>
          </reference>
        </references>
      </pivotArea>
    </format>
    <format dxfId="5365">
      <pivotArea dataOnly="0" labelOnly="1" outline="0" fieldPosition="0">
        <references count="2">
          <reference field="6" count="1" selected="0">
            <x v="55"/>
          </reference>
          <reference field="23" count="1">
            <x v="1"/>
          </reference>
        </references>
      </pivotArea>
    </format>
    <format dxfId="5366">
      <pivotArea dataOnly="0" labelOnly="1" outline="0" fieldPosition="0">
        <references count="2">
          <reference field="6" count="1" selected="0">
            <x v="56"/>
          </reference>
          <reference field="23" count="1">
            <x v="1"/>
          </reference>
        </references>
      </pivotArea>
    </format>
    <format dxfId="5367">
      <pivotArea dataOnly="0" labelOnly="1" outline="0" fieldPosition="0">
        <references count="2">
          <reference field="6" count="1" selected="0">
            <x v="57"/>
          </reference>
          <reference field="23" count="1">
            <x v="2"/>
          </reference>
        </references>
      </pivotArea>
    </format>
    <format dxfId="5368">
      <pivotArea dataOnly="0" labelOnly="1" outline="0" fieldPosition="0">
        <references count="2">
          <reference field="6" count="1" selected="0">
            <x v="58"/>
          </reference>
          <reference field="23" count="1">
            <x v="1"/>
          </reference>
        </references>
      </pivotArea>
    </format>
    <format dxfId="5369">
      <pivotArea dataOnly="0" labelOnly="1" outline="0" fieldPosition="0">
        <references count="2">
          <reference field="6" count="1" selected="0">
            <x v="59"/>
          </reference>
          <reference field="23" count="1">
            <x v="1"/>
          </reference>
        </references>
      </pivotArea>
    </format>
    <format dxfId="5370">
      <pivotArea dataOnly="0" labelOnly="1" outline="0" fieldPosition="0">
        <references count="2">
          <reference field="6" count="1" selected="0">
            <x v="60"/>
          </reference>
          <reference field="23" count="1">
            <x v="1"/>
          </reference>
        </references>
      </pivotArea>
    </format>
    <format dxfId="5371">
      <pivotArea dataOnly="0" labelOnly="1" outline="0" fieldPosition="0">
        <references count="2">
          <reference field="6" count="1" selected="0">
            <x v="61"/>
          </reference>
          <reference field="23" count="1">
            <x v="1"/>
          </reference>
        </references>
      </pivotArea>
    </format>
    <format dxfId="5372">
      <pivotArea dataOnly="0" labelOnly="1" outline="0" fieldPosition="0">
        <references count="2">
          <reference field="6" count="1" selected="0">
            <x v="62"/>
          </reference>
          <reference field="23" count="1">
            <x v="1"/>
          </reference>
        </references>
      </pivotArea>
    </format>
    <format dxfId="5373">
      <pivotArea dataOnly="0" labelOnly="1" outline="0" fieldPosition="0">
        <references count="2">
          <reference field="6" count="1" selected="0">
            <x v="63"/>
          </reference>
          <reference field="23" count="1">
            <x v="1"/>
          </reference>
        </references>
      </pivotArea>
    </format>
    <format dxfId="5374">
      <pivotArea dataOnly="0" labelOnly="1" outline="0" fieldPosition="0">
        <references count="2">
          <reference field="6" count="1" selected="0">
            <x v="64"/>
          </reference>
          <reference field="23" count="1">
            <x v="1"/>
          </reference>
        </references>
      </pivotArea>
    </format>
    <format dxfId="5375">
      <pivotArea dataOnly="0" labelOnly="1" outline="0" fieldPosition="0">
        <references count="2">
          <reference field="6" count="1" selected="0">
            <x v="65"/>
          </reference>
          <reference field="23" count="1">
            <x v="2"/>
          </reference>
        </references>
      </pivotArea>
    </format>
    <format dxfId="5376">
      <pivotArea dataOnly="0" labelOnly="1" outline="0" fieldPosition="0">
        <references count="2">
          <reference field="6" count="1" selected="0">
            <x v="66"/>
          </reference>
          <reference field="23" count="1">
            <x v="1"/>
          </reference>
        </references>
      </pivotArea>
    </format>
    <format dxfId="5377">
      <pivotArea dataOnly="0" labelOnly="1" outline="0" fieldPosition="0">
        <references count="2">
          <reference field="6" count="1" selected="0">
            <x v="67"/>
          </reference>
          <reference field="23" count="1">
            <x v="2"/>
          </reference>
        </references>
      </pivotArea>
    </format>
    <format dxfId="5378">
      <pivotArea dataOnly="0" labelOnly="1" outline="0" fieldPosition="0">
        <references count="2">
          <reference field="6" count="1" selected="0">
            <x v="68"/>
          </reference>
          <reference field="23" count="1">
            <x v="1"/>
          </reference>
        </references>
      </pivotArea>
    </format>
    <format dxfId="5379">
      <pivotArea dataOnly="0" labelOnly="1" outline="0" fieldPosition="0">
        <references count="2">
          <reference field="6" count="1" selected="0">
            <x v="69"/>
          </reference>
          <reference field="23" count="1">
            <x v="1"/>
          </reference>
        </references>
      </pivotArea>
    </format>
    <format dxfId="5380">
      <pivotArea dataOnly="0" labelOnly="1" outline="0" fieldPosition="0">
        <references count="2">
          <reference field="6" count="1" selected="0">
            <x v="70"/>
          </reference>
          <reference field="23" count="1">
            <x v="1"/>
          </reference>
        </references>
      </pivotArea>
    </format>
    <format dxfId="5381">
      <pivotArea dataOnly="0" labelOnly="1" outline="0" fieldPosition="0">
        <references count="2">
          <reference field="6" count="1" selected="0">
            <x v="71"/>
          </reference>
          <reference field="23" count="1">
            <x v="2"/>
          </reference>
        </references>
      </pivotArea>
    </format>
    <format dxfId="5382">
      <pivotArea dataOnly="0" labelOnly="1" outline="0" fieldPosition="0">
        <references count="2">
          <reference field="6" count="1" selected="0">
            <x v="72"/>
          </reference>
          <reference field="23" count="1">
            <x v="4"/>
          </reference>
        </references>
      </pivotArea>
    </format>
    <format dxfId="5383">
      <pivotArea dataOnly="0" labelOnly="1" outline="0" fieldPosition="0">
        <references count="2">
          <reference field="6" count="1" selected="0">
            <x v="73"/>
          </reference>
          <reference field="23" count="1">
            <x v="4"/>
          </reference>
        </references>
      </pivotArea>
    </format>
    <format dxfId="5384">
      <pivotArea dataOnly="0" labelOnly="1" outline="0" fieldPosition="0">
        <references count="2">
          <reference field="6" count="1" selected="0">
            <x v="0"/>
          </reference>
          <reference field="23" count="1">
            <x v="1"/>
          </reference>
        </references>
      </pivotArea>
    </format>
    <format dxfId="5385">
      <pivotArea dataOnly="0" labelOnly="1" outline="0" fieldPosition="0">
        <references count="2">
          <reference field="6" count="1" selected="0">
            <x v="1"/>
          </reference>
          <reference field="23" count="1">
            <x v="1"/>
          </reference>
        </references>
      </pivotArea>
    </format>
    <format dxfId="5386">
      <pivotArea dataOnly="0" labelOnly="1" outline="0" fieldPosition="0">
        <references count="2">
          <reference field="6" count="1" selected="0">
            <x v="2"/>
          </reference>
          <reference field="23" count="1">
            <x v="1"/>
          </reference>
        </references>
      </pivotArea>
    </format>
    <format dxfId="5387">
      <pivotArea dataOnly="0" labelOnly="1" outline="0" fieldPosition="0">
        <references count="2">
          <reference field="6" count="1" selected="0">
            <x v="3"/>
          </reference>
          <reference field="23" count="1">
            <x v="1"/>
          </reference>
        </references>
      </pivotArea>
    </format>
    <format dxfId="5388">
      <pivotArea dataOnly="0" labelOnly="1" outline="0" fieldPosition="0">
        <references count="2">
          <reference field="6" count="1" selected="0">
            <x v="4"/>
          </reference>
          <reference field="23" count="1">
            <x v="0"/>
          </reference>
        </references>
      </pivotArea>
    </format>
    <format dxfId="5389">
      <pivotArea dataOnly="0" labelOnly="1" outline="0" fieldPosition="0">
        <references count="2">
          <reference field="6" count="1" selected="0">
            <x v="5"/>
          </reference>
          <reference field="23" count="1">
            <x v="1"/>
          </reference>
        </references>
      </pivotArea>
    </format>
    <format dxfId="5390">
      <pivotArea dataOnly="0" labelOnly="1" outline="0" fieldPosition="0">
        <references count="2">
          <reference field="6" count="1" selected="0">
            <x v="6"/>
          </reference>
          <reference field="23" count="1">
            <x v="1"/>
          </reference>
        </references>
      </pivotArea>
    </format>
    <format dxfId="5391">
      <pivotArea dataOnly="0" labelOnly="1" outline="0" fieldPosition="0">
        <references count="2">
          <reference field="6" count="1" selected="0">
            <x v="7"/>
          </reference>
          <reference field="23" count="1">
            <x v="1"/>
          </reference>
        </references>
      </pivotArea>
    </format>
    <format dxfId="5392">
      <pivotArea dataOnly="0" labelOnly="1" outline="0" fieldPosition="0">
        <references count="2">
          <reference field="6" count="1" selected="0">
            <x v="8"/>
          </reference>
          <reference field="23" count="1">
            <x v="3"/>
          </reference>
        </references>
      </pivotArea>
    </format>
    <format dxfId="5393">
      <pivotArea dataOnly="0" labelOnly="1" outline="0" fieldPosition="0">
        <references count="2">
          <reference field="6" count="1" selected="0">
            <x v="9"/>
          </reference>
          <reference field="23" count="1">
            <x v="2"/>
          </reference>
        </references>
      </pivotArea>
    </format>
    <format dxfId="5394">
      <pivotArea dataOnly="0" labelOnly="1" outline="0" fieldPosition="0">
        <references count="2">
          <reference field="6" count="1" selected="0">
            <x v="10"/>
          </reference>
          <reference field="23" count="1">
            <x v="1"/>
          </reference>
        </references>
      </pivotArea>
    </format>
    <format dxfId="5395">
      <pivotArea dataOnly="0" labelOnly="1" outline="0" fieldPosition="0">
        <references count="2">
          <reference field="6" count="1" selected="0">
            <x v="11"/>
          </reference>
          <reference field="23" count="1">
            <x v="4"/>
          </reference>
        </references>
      </pivotArea>
    </format>
    <format dxfId="5396">
      <pivotArea dataOnly="0" labelOnly="1" outline="0" fieldPosition="0">
        <references count="2">
          <reference field="6" count="1" selected="0">
            <x v="12"/>
          </reference>
          <reference field="23" count="1">
            <x v="1"/>
          </reference>
        </references>
      </pivotArea>
    </format>
    <format dxfId="5397">
      <pivotArea dataOnly="0" labelOnly="1" outline="0" fieldPosition="0">
        <references count="2">
          <reference field="6" count="1" selected="0">
            <x v="13"/>
          </reference>
          <reference field="23" count="1">
            <x v="1"/>
          </reference>
        </references>
      </pivotArea>
    </format>
    <format dxfId="5398">
      <pivotArea dataOnly="0" labelOnly="1" outline="0" fieldPosition="0">
        <references count="2">
          <reference field="6" count="1" selected="0">
            <x v="14"/>
          </reference>
          <reference field="23" count="1">
            <x v="4"/>
          </reference>
        </references>
      </pivotArea>
    </format>
    <format dxfId="5399">
      <pivotArea dataOnly="0" labelOnly="1" outline="0" fieldPosition="0">
        <references count="2">
          <reference field="6" count="1" selected="0">
            <x v="15"/>
          </reference>
          <reference field="23" count="1">
            <x v="4"/>
          </reference>
        </references>
      </pivotArea>
    </format>
    <format dxfId="5400">
      <pivotArea dataOnly="0" labelOnly="1" outline="0" fieldPosition="0">
        <references count="2">
          <reference field="6" count="1" selected="0">
            <x v="16"/>
          </reference>
          <reference field="23" count="1">
            <x v="2"/>
          </reference>
        </references>
      </pivotArea>
    </format>
    <format dxfId="5401">
      <pivotArea dataOnly="0" labelOnly="1" outline="0" fieldPosition="0">
        <references count="2">
          <reference field="6" count="1" selected="0">
            <x v="17"/>
          </reference>
          <reference field="23" count="1">
            <x v="3"/>
          </reference>
        </references>
      </pivotArea>
    </format>
    <format dxfId="5402">
      <pivotArea dataOnly="0" labelOnly="1" outline="0" fieldPosition="0">
        <references count="2">
          <reference field="6" count="1" selected="0">
            <x v="18"/>
          </reference>
          <reference field="23" count="1">
            <x v="1"/>
          </reference>
        </references>
      </pivotArea>
    </format>
    <format dxfId="5403">
      <pivotArea dataOnly="0" labelOnly="1" outline="0" fieldPosition="0">
        <references count="2">
          <reference field="6" count="1" selected="0">
            <x v="19"/>
          </reference>
          <reference field="23" count="1">
            <x v="1"/>
          </reference>
        </references>
      </pivotArea>
    </format>
    <format dxfId="5404">
      <pivotArea dataOnly="0" labelOnly="1" outline="0" fieldPosition="0">
        <references count="2">
          <reference field="6" count="1" selected="0">
            <x v="20"/>
          </reference>
          <reference field="23" count="1">
            <x v="1"/>
          </reference>
        </references>
      </pivotArea>
    </format>
    <format dxfId="5405">
      <pivotArea dataOnly="0" labelOnly="1" outline="0" fieldPosition="0">
        <references count="2">
          <reference field="6" count="1" selected="0">
            <x v="21"/>
          </reference>
          <reference field="23" count="1">
            <x v="4"/>
          </reference>
        </references>
      </pivotArea>
    </format>
    <format dxfId="5406">
      <pivotArea dataOnly="0" labelOnly="1" outline="0" fieldPosition="0">
        <references count="2">
          <reference field="6" count="1" selected="0">
            <x v="22"/>
          </reference>
          <reference field="23" count="1">
            <x v="3"/>
          </reference>
        </references>
      </pivotArea>
    </format>
    <format dxfId="5407">
      <pivotArea dataOnly="0" labelOnly="1" outline="0" fieldPosition="0">
        <references count="2">
          <reference field="6" count="1" selected="0">
            <x v="23"/>
          </reference>
          <reference field="23" count="1">
            <x v="2"/>
          </reference>
        </references>
      </pivotArea>
    </format>
    <format dxfId="5408">
      <pivotArea dataOnly="0" labelOnly="1" outline="0" fieldPosition="0">
        <references count="2">
          <reference field="6" count="1" selected="0">
            <x v="24"/>
          </reference>
          <reference field="23" count="1">
            <x v="2"/>
          </reference>
        </references>
      </pivotArea>
    </format>
    <format dxfId="5409">
      <pivotArea dataOnly="0" labelOnly="1" outline="0" fieldPosition="0">
        <references count="2">
          <reference field="6" count="1" selected="0">
            <x v="25"/>
          </reference>
          <reference field="23" count="1">
            <x v="1"/>
          </reference>
        </references>
      </pivotArea>
    </format>
    <format dxfId="5410">
      <pivotArea dataOnly="0" labelOnly="1" outline="0" fieldPosition="0">
        <references count="2">
          <reference field="6" count="1" selected="0">
            <x v="26"/>
          </reference>
          <reference field="23" count="1">
            <x v="4"/>
          </reference>
        </references>
      </pivotArea>
    </format>
    <format dxfId="5411">
      <pivotArea dataOnly="0" labelOnly="1" outline="0" fieldPosition="0">
        <references count="2">
          <reference field="6" count="1" selected="0">
            <x v="27"/>
          </reference>
          <reference field="23" count="1">
            <x v="1"/>
          </reference>
        </references>
      </pivotArea>
    </format>
    <format dxfId="5412">
      <pivotArea dataOnly="0" labelOnly="1" outline="0" fieldPosition="0">
        <references count="2">
          <reference field="6" count="1" selected="0">
            <x v="28"/>
          </reference>
          <reference field="23" count="1">
            <x v="2"/>
          </reference>
        </references>
      </pivotArea>
    </format>
    <format dxfId="5413">
      <pivotArea dataOnly="0" labelOnly="1" outline="0" fieldPosition="0">
        <references count="2">
          <reference field="6" count="1" selected="0">
            <x v="29"/>
          </reference>
          <reference field="23" count="1">
            <x v="1"/>
          </reference>
        </references>
      </pivotArea>
    </format>
    <format dxfId="5414">
      <pivotArea dataOnly="0" labelOnly="1" outline="0" fieldPosition="0">
        <references count="2">
          <reference field="6" count="1" selected="0">
            <x v="30"/>
          </reference>
          <reference field="23" count="1">
            <x v="1"/>
          </reference>
        </references>
      </pivotArea>
    </format>
    <format dxfId="5415">
      <pivotArea dataOnly="0" labelOnly="1" outline="0" fieldPosition="0">
        <references count="2">
          <reference field="6" count="1" selected="0">
            <x v="31"/>
          </reference>
          <reference field="23" count="1">
            <x v="1"/>
          </reference>
        </references>
      </pivotArea>
    </format>
    <format dxfId="5416">
      <pivotArea dataOnly="0" labelOnly="1" outline="0" fieldPosition="0">
        <references count="2">
          <reference field="6" count="1" selected="0">
            <x v="32"/>
          </reference>
          <reference field="23" count="1">
            <x v="1"/>
          </reference>
        </references>
      </pivotArea>
    </format>
    <format dxfId="5417">
      <pivotArea dataOnly="0" labelOnly="1" outline="0" fieldPosition="0">
        <references count="2">
          <reference field="6" count="1" selected="0">
            <x v="33"/>
          </reference>
          <reference field="23" count="1">
            <x v="1"/>
          </reference>
        </references>
      </pivotArea>
    </format>
    <format dxfId="5418">
      <pivotArea dataOnly="0" labelOnly="1" outline="0" fieldPosition="0">
        <references count="2">
          <reference field="6" count="1" selected="0">
            <x v="34"/>
          </reference>
          <reference field="23" count="1">
            <x v="1"/>
          </reference>
        </references>
      </pivotArea>
    </format>
    <format dxfId="5419">
      <pivotArea dataOnly="0" labelOnly="1" outline="0" fieldPosition="0">
        <references count="2">
          <reference field="6" count="1" selected="0">
            <x v="35"/>
          </reference>
          <reference field="23" count="1">
            <x v="1"/>
          </reference>
        </references>
      </pivotArea>
    </format>
    <format dxfId="5420">
      <pivotArea dataOnly="0" labelOnly="1" outline="0" fieldPosition="0">
        <references count="2">
          <reference field="6" count="1" selected="0">
            <x v="36"/>
          </reference>
          <reference field="23" count="1">
            <x v="2"/>
          </reference>
        </references>
      </pivotArea>
    </format>
    <format dxfId="5421">
      <pivotArea dataOnly="0" labelOnly="1" outline="0" fieldPosition="0">
        <references count="2">
          <reference field="6" count="1" selected="0">
            <x v="37"/>
          </reference>
          <reference field="23" count="1">
            <x v="2"/>
          </reference>
        </references>
      </pivotArea>
    </format>
    <format dxfId="5422">
      <pivotArea dataOnly="0" labelOnly="1" outline="0" fieldPosition="0">
        <references count="2">
          <reference field="6" count="1" selected="0">
            <x v="38"/>
          </reference>
          <reference field="23" count="1">
            <x v="1"/>
          </reference>
        </references>
      </pivotArea>
    </format>
    <format dxfId="5423">
      <pivotArea dataOnly="0" labelOnly="1" outline="0" fieldPosition="0">
        <references count="2">
          <reference field="6" count="1" selected="0">
            <x v="39"/>
          </reference>
          <reference field="23" count="1">
            <x v="4"/>
          </reference>
        </references>
      </pivotArea>
    </format>
    <format dxfId="5424">
      <pivotArea dataOnly="0" labelOnly="1" outline="0" fieldPosition="0">
        <references count="2">
          <reference field="6" count="1" selected="0">
            <x v="40"/>
          </reference>
          <reference field="23" count="1">
            <x v="1"/>
          </reference>
        </references>
      </pivotArea>
    </format>
    <format dxfId="5425">
      <pivotArea dataOnly="0" labelOnly="1" outline="0" fieldPosition="0">
        <references count="2">
          <reference field="6" count="1" selected="0">
            <x v="41"/>
          </reference>
          <reference field="23" count="1">
            <x v="1"/>
          </reference>
        </references>
      </pivotArea>
    </format>
    <format dxfId="5426">
      <pivotArea dataOnly="0" labelOnly="1" outline="0" fieldPosition="0">
        <references count="2">
          <reference field="6" count="1" selected="0">
            <x v="42"/>
          </reference>
          <reference field="23" count="1">
            <x v="1"/>
          </reference>
        </references>
      </pivotArea>
    </format>
    <format dxfId="5427">
      <pivotArea dataOnly="0" labelOnly="1" outline="0" fieldPosition="0">
        <references count="2">
          <reference field="6" count="1" selected="0">
            <x v="43"/>
          </reference>
          <reference field="23" count="1">
            <x v="1"/>
          </reference>
        </references>
      </pivotArea>
    </format>
    <format dxfId="5428">
      <pivotArea dataOnly="0" labelOnly="1" outline="0" fieldPosition="0">
        <references count="2">
          <reference field="6" count="1" selected="0">
            <x v="44"/>
          </reference>
          <reference field="23" count="1">
            <x v="1"/>
          </reference>
        </references>
      </pivotArea>
    </format>
    <format dxfId="5429">
      <pivotArea dataOnly="0" labelOnly="1" outline="0" fieldPosition="0">
        <references count="2">
          <reference field="6" count="1" selected="0">
            <x v="45"/>
          </reference>
          <reference field="23" count="1">
            <x v="1"/>
          </reference>
        </references>
      </pivotArea>
    </format>
    <format dxfId="5430">
      <pivotArea dataOnly="0" labelOnly="1" outline="0" fieldPosition="0">
        <references count="2">
          <reference field="6" count="1" selected="0">
            <x v="46"/>
          </reference>
          <reference field="23" count="1">
            <x v="1"/>
          </reference>
        </references>
      </pivotArea>
    </format>
    <format dxfId="5431">
      <pivotArea dataOnly="0" labelOnly="1" outline="0" fieldPosition="0">
        <references count="2">
          <reference field="6" count="1" selected="0">
            <x v="47"/>
          </reference>
          <reference field="23" count="1">
            <x v="1"/>
          </reference>
        </references>
      </pivotArea>
    </format>
    <format dxfId="5432">
      <pivotArea dataOnly="0" labelOnly="1" outline="0" fieldPosition="0">
        <references count="2">
          <reference field="6" count="1" selected="0">
            <x v="48"/>
          </reference>
          <reference field="23" count="1">
            <x v="2"/>
          </reference>
        </references>
      </pivotArea>
    </format>
    <format dxfId="5433">
      <pivotArea dataOnly="0" labelOnly="1" outline="0" fieldPosition="0">
        <references count="2">
          <reference field="6" count="1" selected="0">
            <x v="49"/>
          </reference>
          <reference field="23" count="1">
            <x v="1"/>
          </reference>
        </references>
      </pivotArea>
    </format>
    <format dxfId="5434">
      <pivotArea dataOnly="0" labelOnly="1" outline="0" fieldPosition="0">
        <references count="2">
          <reference field="6" count="1" selected="0">
            <x v="50"/>
          </reference>
          <reference field="23" count="1">
            <x v="1"/>
          </reference>
        </references>
      </pivotArea>
    </format>
    <format dxfId="5435">
      <pivotArea dataOnly="0" labelOnly="1" outline="0" fieldPosition="0">
        <references count="2">
          <reference field="6" count="1" selected="0">
            <x v="51"/>
          </reference>
          <reference field="23" count="1">
            <x v="1"/>
          </reference>
        </references>
      </pivotArea>
    </format>
    <format dxfId="5436">
      <pivotArea dataOnly="0" labelOnly="1" outline="0" fieldPosition="0">
        <references count="2">
          <reference field="6" count="1" selected="0">
            <x v="52"/>
          </reference>
          <reference field="23" count="1">
            <x v="4"/>
          </reference>
        </references>
      </pivotArea>
    </format>
    <format dxfId="5437">
      <pivotArea dataOnly="0" labelOnly="1" outline="0" fieldPosition="0">
        <references count="2">
          <reference field="6" count="1" selected="0">
            <x v="53"/>
          </reference>
          <reference field="23" count="1">
            <x v="1"/>
          </reference>
        </references>
      </pivotArea>
    </format>
    <format dxfId="5438">
      <pivotArea dataOnly="0" labelOnly="1" outline="0" fieldPosition="0">
        <references count="2">
          <reference field="6" count="1" selected="0">
            <x v="54"/>
          </reference>
          <reference field="23" count="1">
            <x v="4"/>
          </reference>
        </references>
      </pivotArea>
    </format>
    <format dxfId="5439">
      <pivotArea dataOnly="0" labelOnly="1" outline="0" fieldPosition="0">
        <references count="2">
          <reference field="6" count="1" selected="0">
            <x v="55"/>
          </reference>
          <reference field="23" count="1">
            <x v="1"/>
          </reference>
        </references>
      </pivotArea>
    </format>
    <format dxfId="5440">
      <pivotArea dataOnly="0" labelOnly="1" outline="0" fieldPosition="0">
        <references count="2">
          <reference field="6" count="1" selected="0">
            <x v="56"/>
          </reference>
          <reference field="23" count="1">
            <x v="1"/>
          </reference>
        </references>
      </pivotArea>
    </format>
    <format dxfId="5441">
      <pivotArea dataOnly="0" labelOnly="1" outline="0" fieldPosition="0">
        <references count="2">
          <reference field="6" count="1" selected="0">
            <x v="57"/>
          </reference>
          <reference field="23" count="1">
            <x v="2"/>
          </reference>
        </references>
      </pivotArea>
    </format>
    <format dxfId="5442">
      <pivotArea dataOnly="0" labelOnly="1" outline="0" fieldPosition="0">
        <references count="2">
          <reference field="6" count="1" selected="0">
            <x v="58"/>
          </reference>
          <reference field="23" count="1">
            <x v="1"/>
          </reference>
        </references>
      </pivotArea>
    </format>
    <format dxfId="5443">
      <pivotArea dataOnly="0" labelOnly="1" outline="0" fieldPosition="0">
        <references count="2">
          <reference field="6" count="1" selected="0">
            <x v="59"/>
          </reference>
          <reference field="23" count="1">
            <x v="1"/>
          </reference>
        </references>
      </pivotArea>
    </format>
    <format dxfId="5444">
      <pivotArea dataOnly="0" labelOnly="1" outline="0" fieldPosition="0">
        <references count="2">
          <reference field="6" count="1" selected="0">
            <x v="60"/>
          </reference>
          <reference field="23" count="1">
            <x v="1"/>
          </reference>
        </references>
      </pivotArea>
    </format>
    <format dxfId="5445">
      <pivotArea dataOnly="0" labelOnly="1" outline="0" fieldPosition="0">
        <references count="2">
          <reference field="6" count="1" selected="0">
            <x v="61"/>
          </reference>
          <reference field="23" count="1">
            <x v="1"/>
          </reference>
        </references>
      </pivotArea>
    </format>
    <format dxfId="5446">
      <pivotArea dataOnly="0" labelOnly="1" outline="0" fieldPosition="0">
        <references count="2">
          <reference field="6" count="1" selected="0">
            <x v="62"/>
          </reference>
          <reference field="23" count="1">
            <x v="1"/>
          </reference>
        </references>
      </pivotArea>
    </format>
    <format dxfId="5447">
      <pivotArea dataOnly="0" labelOnly="1" outline="0" fieldPosition="0">
        <references count="2">
          <reference field="6" count="1" selected="0">
            <x v="63"/>
          </reference>
          <reference field="23" count="1">
            <x v="1"/>
          </reference>
        </references>
      </pivotArea>
    </format>
    <format dxfId="5448">
      <pivotArea dataOnly="0" labelOnly="1" outline="0" fieldPosition="0">
        <references count="2">
          <reference field="6" count="1" selected="0">
            <x v="64"/>
          </reference>
          <reference field="23" count="1">
            <x v="1"/>
          </reference>
        </references>
      </pivotArea>
    </format>
    <format dxfId="5449">
      <pivotArea dataOnly="0" labelOnly="1" outline="0" fieldPosition="0">
        <references count="2">
          <reference field="6" count="1" selected="0">
            <x v="65"/>
          </reference>
          <reference field="23" count="1">
            <x v="2"/>
          </reference>
        </references>
      </pivotArea>
    </format>
    <format dxfId="5450">
      <pivotArea dataOnly="0" labelOnly="1" outline="0" fieldPosition="0">
        <references count="2">
          <reference field="6" count="1" selected="0">
            <x v="66"/>
          </reference>
          <reference field="23" count="1">
            <x v="1"/>
          </reference>
        </references>
      </pivotArea>
    </format>
    <format dxfId="5451">
      <pivotArea dataOnly="0" labelOnly="1" outline="0" fieldPosition="0">
        <references count="2">
          <reference field="6" count="1" selected="0">
            <x v="67"/>
          </reference>
          <reference field="23" count="1">
            <x v="2"/>
          </reference>
        </references>
      </pivotArea>
    </format>
    <format dxfId="5452">
      <pivotArea dataOnly="0" labelOnly="1" outline="0" fieldPosition="0">
        <references count="2">
          <reference field="6" count="1" selected="0">
            <x v="68"/>
          </reference>
          <reference field="23" count="1">
            <x v="1"/>
          </reference>
        </references>
      </pivotArea>
    </format>
    <format dxfId="5453">
      <pivotArea dataOnly="0" labelOnly="1" outline="0" fieldPosition="0">
        <references count="2">
          <reference field="6" count="1" selected="0">
            <x v="69"/>
          </reference>
          <reference field="23" count="1">
            <x v="1"/>
          </reference>
        </references>
      </pivotArea>
    </format>
    <format dxfId="5454">
      <pivotArea dataOnly="0" labelOnly="1" outline="0" fieldPosition="0">
        <references count="2">
          <reference field="6" count="1" selected="0">
            <x v="70"/>
          </reference>
          <reference field="23" count="1">
            <x v="1"/>
          </reference>
        </references>
      </pivotArea>
    </format>
    <format dxfId="5455">
      <pivotArea dataOnly="0" labelOnly="1" outline="0" fieldPosition="0">
        <references count="2">
          <reference field="6" count="1" selected="0">
            <x v="71"/>
          </reference>
          <reference field="23" count="1">
            <x v="2"/>
          </reference>
        </references>
      </pivotArea>
    </format>
    <format dxfId="5456">
      <pivotArea dataOnly="0" labelOnly="1" outline="0" fieldPosition="0">
        <references count="2">
          <reference field="6" count="1" selected="0">
            <x v="72"/>
          </reference>
          <reference field="23" count="1">
            <x v="4"/>
          </reference>
        </references>
      </pivotArea>
    </format>
    <format dxfId="5457">
      <pivotArea dataOnly="0" labelOnly="1" outline="0" fieldPosition="0">
        <references count="2">
          <reference field="6" count="1" selected="0">
            <x v="73"/>
          </reference>
          <reference field="23" count="1">
            <x v="4"/>
          </reference>
        </references>
      </pivotArea>
    </format>
    <format dxfId="5458">
      <pivotArea field="23" type="button" dataOnly="0" labelOnly="1" outline="0" axis="axisRow" fieldPosition="1"/>
    </format>
    <format dxfId="5459">
      <pivotArea field="6" type="button" dataOnly="0" labelOnly="1" outline="0" axis="axisRow" fieldPosition="0"/>
    </format>
    <format dxfId="5460">
      <pivotArea field="23" type="button" dataOnly="0" labelOnly="1" outline="0" axis="axisRow" fieldPosition="1"/>
    </format>
    <format dxfId="5461">
      <pivotArea dataOnly="0" labelOnly="1" outline="0" fieldPosition="0">
        <references count="1">
          <reference field="6" count="14">
            <x v="0"/>
            <x v="12"/>
            <x v="13"/>
            <x v="39"/>
            <x v="45"/>
            <x v="46"/>
            <x v="49"/>
            <x v="58"/>
            <x v="60"/>
            <x v="61"/>
            <x v="63"/>
            <x v="68"/>
            <x v="69"/>
            <x v="70"/>
          </reference>
        </references>
      </pivotArea>
    </format>
    <format dxfId="5462">
      <pivotArea dataOnly="0" labelOnly="1" outline="0" fieldPosition="0">
        <references count="1">
          <reference field="6" count="14">
            <x v="0"/>
            <x v="12"/>
            <x v="13"/>
            <x v="39"/>
            <x v="45"/>
            <x v="46"/>
            <x v="49"/>
            <x v="58"/>
            <x v="60"/>
            <x v="61"/>
            <x v="63"/>
            <x v="68"/>
            <x v="69"/>
            <x v="70"/>
          </reference>
        </references>
      </pivotArea>
    </format>
    <format dxfId="5463">
      <pivotArea dataOnly="0" labelOnly="1" outline="0" fieldPosition="0">
        <references count="1">
          <reference field="6" count="1">
            <x v="70"/>
          </reference>
        </references>
      </pivotArea>
    </format>
    <format dxfId="5464">
      <pivotArea dataOnly="0" labelOnly="1" outline="0" fieldPosition="0">
        <references count="1">
          <reference field="6" count="1">
            <x v="70"/>
          </reference>
        </references>
      </pivotArea>
    </format>
    <format dxfId="5465">
      <pivotArea dataOnly="0" labelOnly="1" outline="0" fieldPosition="0">
        <references count="2">
          <reference field="6" count="1" selected="0">
            <x v="0"/>
          </reference>
          <reference field="23" count="1">
            <x v="1"/>
          </reference>
        </references>
      </pivotArea>
    </format>
    <format dxfId="5466">
      <pivotArea dataOnly="0" labelOnly="1" outline="0" fieldPosition="0">
        <references count="2">
          <reference field="6" count="1" selected="0">
            <x v="1"/>
          </reference>
          <reference field="23" count="1">
            <x v="1"/>
          </reference>
        </references>
      </pivotArea>
    </format>
    <format dxfId="5467">
      <pivotArea dataOnly="0" labelOnly="1" outline="0" fieldPosition="0">
        <references count="2">
          <reference field="6" count="1" selected="0">
            <x v="2"/>
          </reference>
          <reference field="23" count="1">
            <x v="1"/>
          </reference>
        </references>
      </pivotArea>
    </format>
    <format dxfId="5468">
      <pivotArea dataOnly="0" labelOnly="1" outline="0" fieldPosition="0">
        <references count="2">
          <reference field="6" count="1" selected="0">
            <x v="3"/>
          </reference>
          <reference field="23" count="1">
            <x v="0"/>
          </reference>
        </references>
      </pivotArea>
    </format>
    <format dxfId="5469">
      <pivotArea dataOnly="0" labelOnly="1" outline="0" fieldPosition="0">
        <references count="2">
          <reference field="6" count="1" selected="0">
            <x v="4"/>
          </reference>
          <reference field="23" count="1">
            <x v="2"/>
          </reference>
        </references>
      </pivotArea>
    </format>
    <format dxfId="5470">
      <pivotArea dataOnly="0" labelOnly="1" outline="0" fieldPosition="0">
        <references count="2">
          <reference field="6" count="1" selected="0">
            <x v="5"/>
          </reference>
          <reference field="23" count="1">
            <x v="1"/>
          </reference>
        </references>
      </pivotArea>
    </format>
    <format dxfId="5471">
      <pivotArea dataOnly="0" labelOnly="1" outline="0" fieldPosition="0">
        <references count="2">
          <reference field="6" count="1" selected="0">
            <x v="6"/>
          </reference>
          <reference field="23" count="1">
            <x v="1"/>
          </reference>
        </references>
      </pivotArea>
    </format>
    <format dxfId="5472">
      <pivotArea dataOnly="0" labelOnly="1" outline="0" fieldPosition="0">
        <references count="2">
          <reference field="6" count="1" selected="0">
            <x v="7"/>
          </reference>
          <reference field="23" count="1">
            <x v="3"/>
          </reference>
        </references>
      </pivotArea>
    </format>
    <format dxfId="5473">
      <pivotArea dataOnly="0" labelOnly="1" outline="0" fieldPosition="0">
        <references count="2">
          <reference field="6" count="1" selected="0">
            <x v="8"/>
          </reference>
          <reference field="23" count="1">
            <x v="1"/>
          </reference>
        </references>
      </pivotArea>
    </format>
    <format dxfId="5474">
      <pivotArea dataOnly="0" labelOnly="1" outline="0" fieldPosition="0">
        <references count="2">
          <reference field="6" count="1" selected="0">
            <x v="9"/>
          </reference>
          <reference field="23" count="1">
            <x v="2"/>
          </reference>
        </references>
      </pivotArea>
    </format>
    <format dxfId="5475">
      <pivotArea dataOnly="0" labelOnly="1" outline="0" fieldPosition="0">
        <references count="2">
          <reference field="6" count="1" selected="0">
            <x v="10"/>
          </reference>
          <reference field="23" count="1">
            <x v="1"/>
          </reference>
        </references>
      </pivotArea>
    </format>
    <format dxfId="5476">
      <pivotArea dataOnly="0" labelOnly="1" outline="0" fieldPosition="0">
        <references count="2">
          <reference field="6" count="1" selected="0">
            <x v="11"/>
          </reference>
          <reference field="23" count="1">
            <x v="1"/>
          </reference>
        </references>
      </pivotArea>
    </format>
    <format dxfId="5477">
      <pivotArea dataOnly="0" labelOnly="1" outline="0" fieldPosition="0">
        <references count="2">
          <reference field="6" count="1" selected="0">
            <x v="12"/>
          </reference>
          <reference field="23" count="1">
            <x v="1"/>
          </reference>
        </references>
      </pivotArea>
    </format>
    <format dxfId="5478">
      <pivotArea dataOnly="0" labelOnly="1" outline="0" fieldPosition="0">
        <references count="2">
          <reference field="6" count="1" selected="0">
            <x v="13"/>
          </reference>
          <reference field="23" count="1">
            <x v="1"/>
          </reference>
        </references>
      </pivotArea>
    </format>
    <format dxfId="5479">
      <pivotArea dataOnly="0" labelOnly="1" outline="0" fieldPosition="0">
        <references count="2">
          <reference field="6" count="1" selected="0">
            <x v="14"/>
          </reference>
          <reference field="23" count="1">
            <x v="2"/>
          </reference>
        </references>
      </pivotArea>
    </format>
    <format dxfId="5480">
      <pivotArea dataOnly="0" labelOnly="1" outline="0" fieldPosition="0">
        <references count="2">
          <reference field="6" count="1" selected="0">
            <x v="15"/>
          </reference>
          <reference field="23" count="1">
            <x v="1"/>
          </reference>
        </references>
      </pivotArea>
    </format>
    <format dxfId="5481">
      <pivotArea dataOnly="0" labelOnly="1" outline="0" fieldPosition="0">
        <references count="2">
          <reference field="6" count="1" selected="0">
            <x v="16"/>
          </reference>
          <reference field="23" count="1">
            <x v="1"/>
          </reference>
        </references>
      </pivotArea>
    </format>
    <format dxfId="5482">
      <pivotArea dataOnly="0" labelOnly="1" outline="0" fieldPosition="0">
        <references count="2">
          <reference field="6" count="1" selected="0">
            <x v="17"/>
          </reference>
          <reference field="23" count="1">
            <x v="1"/>
          </reference>
        </references>
      </pivotArea>
    </format>
    <format dxfId="5483">
      <pivotArea dataOnly="0" labelOnly="1" outline="0" fieldPosition="0">
        <references count="2">
          <reference field="6" count="1" selected="0">
            <x v="18"/>
          </reference>
          <reference field="23" count="1">
            <x v="1"/>
          </reference>
        </references>
      </pivotArea>
    </format>
    <format dxfId="5484">
      <pivotArea dataOnly="0" labelOnly="1" outline="0" fieldPosition="0">
        <references count="2">
          <reference field="6" count="1" selected="0">
            <x v="19"/>
          </reference>
          <reference field="23" count="1">
            <x v="1"/>
          </reference>
        </references>
      </pivotArea>
    </format>
    <format dxfId="5485">
      <pivotArea dataOnly="0" labelOnly="1" outline="0" fieldPosition="0">
        <references count="2">
          <reference field="6" count="1" selected="0">
            <x v="20"/>
          </reference>
          <reference field="23" count="1">
            <x v="1"/>
          </reference>
        </references>
      </pivotArea>
    </format>
    <format dxfId="5486">
      <pivotArea dataOnly="0" labelOnly="1" outline="0" fieldPosition="0">
        <references count="2">
          <reference field="6" count="1" selected="0">
            <x v="21"/>
          </reference>
          <reference field="23" count="1">
            <x v="1"/>
          </reference>
        </references>
      </pivotArea>
    </format>
    <format dxfId="5487">
      <pivotArea dataOnly="0" labelOnly="1" outline="0" fieldPosition="0">
        <references count="2">
          <reference field="6" count="1" selected="0">
            <x v="23"/>
          </reference>
          <reference field="23" count="1">
            <x v="1"/>
          </reference>
        </references>
      </pivotArea>
    </format>
    <format dxfId="5488">
      <pivotArea dataOnly="0" labelOnly="1" outline="0" fieldPosition="0">
        <references count="2">
          <reference field="6" count="1" selected="0">
            <x v="24"/>
          </reference>
          <reference field="23" count="1">
            <x v="1"/>
          </reference>
        </references>
      </pivotArea>
    </format>
    <format dxfId="5489">
      <pivotArea dataOnly="0" labelOnly="1" outline="0" fieldPosition="0">
        <references count="2">
          <reference field="6" count="1" selected="0">
            <x v="25"/>
          </reference>
          <reference field="23" count="1">
            <x v="1"/>
          </reference>
        </references>
      </pivotArea>
    </format>
    <format dxfId="5490">
      <pivotArea dataOnly="0" labelOnly="1" outline="0" fieldPosition="0">
        <references count="2">
          <reference field="6" count="1" selected="0">
            <x v="26"/>
          </reference>
          <reference field="23" count="1">
            <x v="1"/>
          </reference>
        </references>
      </pivotArea>
    </format>
    <format dxfId="5491">
      <pivotArea dataOnly="0" labelOnly="1" outline="0" fieldPosition="0">
        <references count="2">
          <reference field="6" count="1" selected="0">
            <x v="27"/>
          </reference>
          <reference field="23" count="1">
            <x v="1"/>
          </reference>
        </references>
      </pivotArea>
    </format>
    <format dxfId="5492">
      <pivotArea dataOnly="0" labelOnly="1" outline="0" fieldPosition="0">
        <references count="2">
          <reference field="6" count="1" selected="0">
            <x v="28"/>
          </reference>
          <reference field="23" count="1">
            <x v="1"/>
          </reference>
        </references>
      </pivotArea>
    </format>
    <format dxfId="5493">
      <pivotArea dataOnly="0" labelOnly="1" outline="0" fieldPosition="0">
        <references count="2">
          <reference field="6" count="1" selected="0">
            <x v="29"/>
          </reference>
          <reference field="23" count="1">
            <x v="1"/>
          </reference>
        </references>
      </pivotArea>
    </format>
    <format dxfId="5494">
      <pivotArea dataOnly="0" labelOnly="1" outline="0" fieldPosition="0">
        <references count="2">
          <reference field="6" count="1" selected="0">
            <x v="30"/>
          </reference>
          <reference field="23" count="1">
            <x v="1"/>
          </reference>
        </references>
      </pivotArea>
    </format>
    <format dxfId="5495">
      <pivotArea dataOnly="0" labelOnly="1" outline="0" fieldPosition="0">
        <references count="2">
          <reference field="6" count="1" selected="0">
            <x v="31"/>
          </reference>
          <reference field="23" count="1">
            <x v="1"/>
          </reference>
        </references>
      </pivotArea>
    </format>
    <format dxfId="5496">
      <pivotArea dataOnly="0" labelOnly="1" outline="0" fieldPosition="0">
        <references count="2">
          <reference field="6" count="1" selected="0">
            <x v="32"/>
          </reference>
          <reference field="23" count="1">
            <x v="1"/>
          </reference>
        </references>
      </pivotArea>
    </format>
    <format dxfId="5497">
      <pivotArea dataOnly="0" labelOnly="1" outline="0" fieldPosition="0">
        <references count="2">
          <reference field="6" count="1" selected="0">
            <x v="33"/>
          </reference>
          <reference field="23" count="1">
            <x v="1"/>
          </reference>
        </references>
      </pivotArea>
    </format>
    <format dxfId="5498">
      <pivotArea dataOnly="0" labelOnly="1" outline="0" fieldPosition="0">
        <references count="2">
          <reference field="6" count="1" selected="0">
            <x v="34"/>
          </reference>
          <reference field="23" count="1">
            <x v="1"/>
          </reference>
        </references>
      </pivotArea>
    </format>
    <format dxfId="5499">
      <pivotArea dataOnly="0" labelOnly="1" outline="0" fieldPosition="0">
        <references count="2">
          <reference field="6" count="1" selected="0">
            <x v="35"/>
          </reference>
          <reference field="23" count="1">
            <x v="1"/>
          </reference>
        </references>
      </pivotArea>
    </format>
    <format dxfId="5500">
      <pivotArea dataOnly="0" labelOnly="1" outline="0" fieldPosition="0">
        <references count="2">
          <reference field="6" count="1" selected="0">
            <x v="36"/>
          </reference>
          <reference field="23" count="1">
            <x v="0"/>
          </reference>
        </references>
      </pivotArea>
    </format>
    <format dxfId="5501">
      <pivotArea dataOnly="0" labelOnly="1" outline="0" fieldPosition="0">
        <references count="2">
          <reference field="6" count="1" selected="0">
            <x v="37"/>
          </reference>
          <reference field="23" count="1">
            <x v="1"/>
          </reference>
        </references>
      </pivotArea>
    </format>
    <format dxfId="5502">
      <pivotArea dataOnly="0" labelOnly="1" outline="0" fieldPosition="0">
        <references count="2">
          <reference field="6" count="1" selected="0">
            <x v="38"/>
          </reference>
          <reference field="23" count="1">
            <x v="1"/>
          </reference>
        </references>
      </pivotArea>
    </format>
    <format dxfId="5503">
      <pivotArea dataOnly="0" labelOnly="1" outline="0" fieldPosition="0">
        <references count="2">
          <reference field="6" count="1" selected="0">
            <x v="39"/>
          </reference>
          <reference field="23" count="1">
            <x v="1"/>
          </reference>
        </references>
      </pivotArea>
    </format>
    <format dxfId="5504">
      <pivotArea dataOnly="0" labelOnly="1" outline="0" fieldPosition="0">
        <references count="2">
          <reference field="6" count="1" selected="0">
            <x v="40"/>
          </reference>
          <reference field="23" count="1">
            <x v="1"/>
          </reference>
        </references>
      </pivotArea>
    </format>
    <format dxfId="5505">
      <pivotArea dataOnly="0" labelOnly="1" outline="0" fieldPosition="0">
        <references count="2">
          <reference field="6" count="1" selected="0">
            <x v="41"/>
          </reference>
          <reference field="23" count="1">
            <x v="1"/>
          </reference>
        </references>
      </pivotArea>
    </format>
    <format dxfId="5506">
      <pivotArea dataOnly="0" labelOnly="1" outline="0" fieldPosition="0">
        <references count="2">
          <reference field="6" count="1" selected="0">
            <x v="42"/>
          </reference>
          <reference field="23" count="1">
            <x v="1"/>
          </reference>
        </references>
      </pivotArea>
    </format>
    <format dxfId="5507">
      <pivotArea dataOnly="0" labelOnly="1" outline="0" fieldPosition="0">
        <references count="2">
          <reference field="6" count="1" selected="0">
            <x v="43"/>
          </reference>
          <reference field="23" count="1">
            <x v="0"/>
          </reference>
        </references>
      </pivotArea>
    </format>
    <format dxfId="5508">
      <pivotArea dataOnly="0" labelOnly="1" outline="0" fieldPosition="0">
        <references count="2">
          <reference field="6" count="1" selected="0">
            <x v="44"/>
          </reference>
          <reference field="23" count="1">
            <x v="3"/>
          </reference>
        </references>
      </pivotArea>
    </format>
    <format dxfId="5509">
      <pivotArea dataOnly="0" labelOnly="1" outline="0" fieldPosition="0">
        <references count="2">
          <reference field="6" count="1" selected="0">
            <x v="45"/>
          </reference>
          <reference field="23" count="1">
            <x v="1"/>
          </reference>
        </references>
      </pivotArea>
    </format>
    <format dxfId="5510">
      <pivotArea dataOnly="0" labelOnly="1" outline="0" fieldPosition="0">
        <references count="2">
          <reference field="6" count="1" selected="0">
            <x v="46"/>
          </reference>
          <reference field="23" count="1">
            <x v="1"/>
          </reference>
        </references>
      </pivotArea>
    </format>
    <format dxfId="5511">
      <pivotArea dataOnly="0" labelOnly="1" outline="0" fieldPosition="0">
        <references count="2">
          <reference field="6" count="1" selected="0">
            <x v="47"/>
          </reference>
          <reference field="23" count="1">
            <x v="0"/>
          </reference>
        </references>
      </pivotArea>
    </format>
    <format dxfId="5512">
      <pivotArea dataOnly="0" labelOnly="1" outline="0" fieldPosition="0">
        <references count="2">
          <reference field="6" count="1" selected="0">
            <x v="48"/>
          </reference>
          <reference field="23" count="1">
            <x v="2"/>
          </reference>
        </references>
      </pivotArea>
    </format>
    <format dxfId="5513">
      <pivotArea dataOnly="0" labelOnly="1" outline="0" fieldPosition="0">
        <references count="2">
          <reference field="6" count="1" selected="0">
            <x v="49"/>
          </reference>
          <reference field="23" count="1">
            <x v="1"/>
          </reference>
        </references>
      </pivotArea>
    </format>
    <format dxfId="5514">
      <pivotArea dataOnly="0" labelOnly="1" outline="0" fieldPosition="0">
        <references count="2">
          <reference field="6" count="1" selected="0">
            <x v="50"/>
          </reference>
          <reference field="23" count="1">
            <x v="1"/>
          </reference>
        </references>
      </pivotArea>
    </format>
    <format dxfId="5515">
      <pivotArea dataOnly="0" labelOnly="1" outline="0" fieldPosition="0">
        <references count="2">
          <reference field="6" count="1" selected="0">
            <x v="51"/>
          </reference>
          <reference field="23" count="1">
            <x v="1"/>
          </reference>
        </references>
      </pivotArea>
    </format>
    <format dxfId="5516">
      <pivotArea dataOnly="0" labelOnly="1" outline="0" fieldPosition="0">
        <references count="2">
          <reference field="6" count="1" selected="0">
            <x v="52"/>
          </reference>
          <reference field="23" count="1">
            <x v="2"/>
          </reference>
        </references>
      </pivotArea>
    </format>
    <format dxfId="5517">
      <pivotArea dataOnly="0" labelOnly="1" outline="0" fieldPosition="0">
        <references count="2">
          <reference field="6" count="1" selected="0">
            <x v="53"/>
          </reference>
          <reference field="23" count="1">
            <x v="0"/>
          </reference>
        </references>
      </pivotArea>
    </format>
    <format dxfId="5518">
      <pivotArea dataOnly="0" labelOnly="1" outline="0" fieldPosition="0">
        <references count="2">
          <reference field="6" count="1" selected="0">
            <x v="54"/>
          </reference>
          <reference field="23" count="1">
            <x v="2"/>
          </reference>
        </references>
      </pivotArea>
    </format>
    <format dxfId="5519">
      <pivotArea dataOnly="0" labelOnly="1" outline="0" fieldPosition="0">
        <references count="2">
          <reference field="6" count="1" selected="0">
            <x v="55"/>
          </reference>
          <reference field="23" count="1">
            <x v="2"/>
          </reference>
        </references>
      </pivotArea>
    </format>
    <format dxfId="5520">
      <pivotArea dataOnly="0" labelOnly="1" outline="0" fieldPosition="0">
        <references count="2">
          <reference field="6" count="1" selected="0">
            <x v="56"/>
          </reference>
          <reference field="23" count="1">
            <x v="1"/>
          </reference>
        </references>
      </pivotArea>
    </format>
    <format dxfId="5521">
      <pivotArea dataOnly="0" labelOnly="1" outline="0" fieldPosition="0">
        <references count="2">
          <reference field="6" count="1" selected="0">
            <x v="57"/>
          </reference>
          <reference field="23" count="1">
            <x v="1"/>
          </reference>
        </references>
      </pivotArea>
    </format>
    <format dxfId="5522">
      <pivotArea dataOnly="0" labelOnly="1" outline="0" fieldPosition="0">
        <references count="2">
          <reference field="6" count="1" selected="0">
            <x v="58"/>
          </reference>
          <reference field="23" count="1">
            <x v="1"/>
          </reference>
        </references>
      </pivotArea>
    </format>
    <format dxfId="5523">
      <pivotArea dataOnly="0" labelOnly="1" outline="0" fieldPosition="0">
        <references count="2">
          <reference field="6" count="1" selected="0">
            <x v="59"/>
          </reference>
          <reference field="23" count="1">
            <x v="1"/>
          </reference>
        </references>
      </pivotArea>
    </format>
    <format dxfId="5524">
      <pivotArea dataOnly="0" labelOnly="1" outline="0" fieldPosition="0">
        <references count="2">
          <reference field="6" count="1" selected="0">
            <x v="60"/>
          </reference>
          <reference field="23" count="1">
            <x v="1"/>
          </reference>
        </references>
      </pivotArea>
    </format>
    <format dxfId="5525">
      <pivotArea dataOnly="0" labelOnly="1" outline="0" fieldPosition="0">
        <references count="2">
          <reference field="6" count="1" selected="0">
            <x v="61"/>
          </reference>
          <reference field="23" count="1">
            <x v="1"/>
          </reference>
        </references>
      </pivotArea>
    </format>
    <format dxfId="5526">
      <pivotArea dataOnly="0" labelOnly="1" outline="0" fieldPosition="0">
        <references count="2">
          <reference field="6" count="1" selected="0">
            <x v="62"/>
          </reference>
          <reference field="23" count="1">
            <x v="1"/>
          </reference>
        </references>
      </pivotArea>
    </format>
    <format dxfId="5527">
      <pivotArea dataOnly="0" labelOnly="1" outline="0" fieldPosition="0">
        <references count="2">
          <reference field="6" count="1" selected="0">
            <x v="63"/>
          </reference>
          <reference field="23" count="1">
            <x v="1"/>
          </reference>
        </references>
      </pivotArea>
    </format>
    <format dxfId="5528">
      <pivotArea dataOnly="0" labelOnly="1" outline="0" fieldPosition="0">
        <references count="2">
          <reference field="6" count="1" selected="0">
            <x v="64"/>
          </reference>
          <reference field="23" count="1">
            <x v="3"/>
          </reference>
        </references>
      </pivotArea>
    </format>
    <format dxfId="5529">
      <pivotArea dataOnly="0" labelOnly="1" outline="0" fieldPosition="0">
        <references count="2">
          <reference field="6" count="1" selected="0">
            <x v="65"/>
          </reference>
          <reference field="23" count="1">
            <x v="2"/>
          </reference>
        </references>
      </pivotArea>
    </format>
    <format dxfId="5530">
      <pivotArea dataOnly="0" labelOnly="1" outline="0" fieldPosition="0">
        <references count="2">
          <reference field="6" count="1" selected="0">
            <x v="66"/>
          </reference>
          <reference field="23" count="1">
            <x v="2"/>
          </reference>
        </references>
      </pivotArea>
    </format>
    <format dxfId="5531">
      <pivotArea dataOnly="0" labelOnly="1" outline="0" fieldPosition="0">
        <references count="2">
          <reference field="6" count="1" selected="0">
            <x v="67"/>
          </reference>
          <reference field="23" count="1">
            <x v="2"/>
          </reference>
        </references>
      </pivotArea>
    </format>
    <format dxfId="5532">
      <pivotArea dataOnly="0" labelOnly="1" outline="0" fieldPosition="0">
        <references count="2">
          <reference field="6" count="1" selected="0">
            <x v="68"/>
          </reference>
          <reference field="23" count="1">
            <x v="1"/>
          </reference>
        </references>
      </pivotArea>
    </format>
    <format dxfId="5533">
      <pivotArea dataOnly="0" labelOnly="1" outline="0" fieldPosition="0">
        <references count="2">
          <reference field="6" count="1" selected="0">
            <x v="69"/>
          </reference>
          <reference field="23" count="1">
            <x v="3"/>
          </reference>
        </references>
      </pivotArea>
    </format>
    <format dxfId="5534">
      <pivotArea dataOnly="0" labelOnly="1" outline="0" fieldPosition="0">
        <references count="2">
          <reference field="6" count="1" selected="0">
            <x v="70"/>
          </reference>
          <reference field="23" count="1">
            <x v="3"/>
          </reference>
        </references>
      </pivotArea>
    </format>
    <format dxfId="5535">
      <pivotArea dataOnly="0" labelOnly="1" outline="0" fieldPosition="0">
        <references count="2">
          <reference field="6" count="1" selected="0">
            <x v="71"/>
          </reference>
          <reference field="23" count="1">
            <x v="2"/>
          </reference>
        </references>
      </pivotArea>
    </format>
    <format dxfId="5536">
      <pivotArea dataOnly="0" labelOnly="1" outline="0" fieldPosition="0">
        <references count="2">
          <reference field="6" count="1" selected="0">
            <x v="72"/>
          </reference>
          <reference field="23" count="1">
            <x v="1"/>
          </reference>
        </references>
      </pivotArea>
    </format>
    <format dxfId="5537">
      <pivotArea dataOnly="0" labelOnly="1" outline="0" fieldPosition="0">
        <references count="2">
          <reference field="6" count="1" selected="0">
            <x v="73"/>
          </reference>
          <reference field="23" count="1">
            <x v="1"/>
          </reference>
        </references>
      </pivotArea>
    </format>
    <format dxfId="5538">
      <pivotArea dataOnly="0" labelOnly="1" outline="0" fieldPosition="0">
        <references count="2">
          <reference field="6" count="1" selected="0">
            <x v="74"/>
          </reference>
          <reference field="23" count="1">
            <x v="1"/>
          </reference>
        </references>
      </pivotArea>
    </format>
    <format dxfId="5539">
      <pivotArea dataOnly="0" labelOnly="1" outline="0" fieldPosition="0">
        <references count="2">
          <reference field="6" count="1" selected="0">
            <x v="0"/>
          </reference>
          <reference field="23" count="1">
            <x v="1"/>
          </reference>
        </references>
      </pivotArea>
    </format>
    <format dxfId="5540">
      <pivotArea dataOnly="0" labelOnly="1" outline="0" fieldPosition="0">
        <references count="2">
          <reference field="6" count="1" selected="0">
            <x v="1"/>
          </reference>
          <reference field="23" count="1">
            <x v="1"/>
          </reference>
        </references>
      </pivotArea>
    </format>
    <format dxfId="5541">
      <pivotArea dataOnly="0" labelOnly="1" outline="0" fieldPosition="0">
        <references count="2">
          <reference field="6" count="1" selected="0">
            <x v="2"/>
          </reference>
          <reference field="23" count="1">
            <x v="1"/>
          </reference>
        </references>
      </pivotArea>
    </format>
    <format dxfId="5542">
      <pivotArea dataOnly="0" labelOnly="1" outline="0" fieldPosition="0">
        <references count="2">
          <reference field="6" count="1" selected="0">
            <x v="3"/>
          </reference>
          <reference field="23" count="1">
            <x v="0"/>
          </reference>
        </references>
      </pivotArea>
    </format>
    <format dxfId="5543">
      <pivotArea dataOnly="0" labelOnly="1" outline="0" fieldPosition="0">
        <references count="2">
          <reference field="6" count="1" selected="0">
            <x v="4"/>
          </reference>
          <reference field="23" count="1">
            <x v="2"/>
          </reference>
        </references>
      </pivotArea>
    </format>
    <format dxfId="5544">
      <pivotArea dataOnly="0" labelOnly="1" outline="0" fieldPosition="0">
        <references count="2">
          <reference field="6" count="1" selected="0">
            <x v="5"/>
          </reference>
          <reference field="23" count="1">
            <x v="1"/>
          </reference>
        </references>
      </pivotArea>
    </format>
    <format dxfId="5545">
      <pivotArea dataOnly="0" labelOnly="1" outline="0" fieldPosition="0">
        <references count="2">
          <reference field="6" count="1" selected="0">
            <x v="6"/>
          </reference>
          <reference field="23" count="1">
            <x v="1"/>
          </reference>
        </references>
      </pivotArea>
    </format>
    <format dxfId="5546">
      <pivotArea dataOnly="0" labelOnly="1" outline="0" fieldPosition="0">
        <references count="2">
          <reference field="6" count="1" selected="0">
            <x v="7"/>
          </reference>
          <reference field="23" count="1">
            <x v="3"/>
          </reference>
        </references>
      </pivotArea>
    </format>
    <format dxfId="5547">
      <pivotArea dataOnly="0" labelOnly="1" outline="0" fieldPosition="0">
        <references count="2">
          <reference field="6" count="1" selected="0">
            <x v="8"/>
          </reference>
          <reference field="23" count="1">
            <x v="1"/>
          </reference>
        </references>
      </pivotArea>
    </format>
    <format dxfId="5548">
      <pivotArea dataOnly="0" labelOnly="1" outline="0" fieldPosition="0">
        <references count="2">
          <reference field="6" count="1" selected="0">
            <x v="9"/>
          </reference>
          <reference field="23" count="1">
            <x v="2"/>
          </reference>
        </references>
      </pivotArea>
    </format>
    <format dxfId="5549">
      <pivotArea dataOnly="0" labelOnly="1" outline="0" fieldPosition="0">
        <references count="2">
          <reference field="6" count="1" selected="0">
            <x v="10"/>
          </reference>
          <reference field="23" count="1">
            <x v="1"/>
          </reference>
        </references>
      </pivotArea>
    </format>
    <format dxfId="5550">
      <pivotArea dataOnly="0" labelOnly="1" outline="0" fieldPosition="0">
        <references count="2">
          <reference field="6" count="1" selected="0">
            <x v="11"/>
          </reference>
          <reference field="23" count="1">
            <x v="1"/>
          </reference>
        </references>
      </pivotArea>
    </format>
    <format dxfId="5551">
      <pivotArea dataOnly="0" labelOnly="1" outline="0" fieldPosition="0">
        <references count="2">
          <reference field="6" count="1" selected="0">
            <x v="12"/>
          </reference>
          <reference field="23" count="1">
            <x v="1"/>
          </reference>
        </references>
      </pivotArea>
    </format>
    <format dxfId="5552">
      <pivotArea dataOnly="0" labelOnly="1" outline="0" fieldPosition="0">
        <references count="2">
          <reference field="6" count="1" selected="0">
            <x v="13"/>
          </reference>
          <reference field="23" count="1">
            <x v="1"/>
          </reference>
        </references>
      </pivotArea>
    </format>
    <format dxfId="5553">
      <pivotArea dataOnly="0" labelOnly="1" outline="0" fieldPosition="0">
        <references count="2">
          <reference field="6" count="1" selected="0">
            <x v="14"/>
          </reference>
          <reference field="23" count="1">
            <x v="2"/>
          </reference>
        </references>
      </pivotArea>
    </format>
    <format dxfId="5554">
      <pivotArea dataOnly="0" labelOnly="1" outline="0" fieldPosition="0">
        <references count="2">
          <reference field="6" count="1" selected="0">
            <x v="15"/>
          </reference>
          <reference field="23" count="1">
            <x v="1"/>
          </reference>
        </references>
      </pivotArea>
    </format>
    <format dxfId="5555">
      <pivotArea dataOnly="0" labelOnly="1" outline="0" fieldPosition="0">
        <references count="2">
          <reference field="6" count="1" selected="0">
            <x v="16"/>
          </reference>
          <reference field="23" count="1">
            <x v="1"/>
          </reference>
        </references>
      </pivotArea>
    </format>
    <format dxfId="5556">
      <pivotArea dataOnly="0" labelOnly="1" outline="0" fieldPosition="0">
        <references count="2">
          <reference field="6" count="1" selected="0">
            <x v="17"/>
          </reference>
          <reference field="23" count="1">
            <x v="1"/>
          </reference>
        </references>
      </pivotArea>
    </format>
    <format dxfId="5557">
      <pivotArea dataOnly="0" labelOnly="1" outline="0" fieldPosition="0">
        <references count="2">
          <reference field="6" count="1" selected="0">
            <x v="18"/>
          </reference>
          <reference field="23" count="1">
            <x v="1"/>
          </reference>
        </references>
      </pivotArea>
    </format>
    <format dxfId="5558">
      <pivotArea dataOnly="0" labelOnly="1" outline="0" fieldPosition="0">
        <references count="2">
          <reference field="6" count="1" selected="0">
            <x v="19"/>
          </reference>
          <reference field="23" count="1">
            <x v="1"/>
          </reference>
        </references>
      </pivotArea>
    </format>
    <format dxfId="5559">
      <pivotArea dataOnly="0" labelOnly="1" outline="0" fieldPosition="0">
        <references count="2">
          <reference field="6" count="1" selected="0">
            <x v="20"/>
          </reference>
          <reference field="23" count="1">
            <x v="1"/>
          </reference>
        </references>
      </pivotArea>
    </format>
    <format dxfId="5560">
      <pivotArea dataOnly="0" labelOnly="1" outline="0" fieldPosition="0">
        <references count="2">
          <reference field="6" count="1" selected="0">
            <x v="21"/>
          </reference>
          <reference field="23" count="1">
            <x v="1"/>
          </reference>
        </references>
      </pivotArea>
    </format>
    <format dxfId="5561">
      <pivotArea dataOnly="0" labelOnly="1" outline="0" fieldPosition="0">
        <references count="2">
          <reference field="6" count="1" selected="0">
            <x v="23"/>
          </reference>
          <reference field="23" count="1">
            <x v="1"/>
          </reference>
        </references>
      </pivotArea>
    </format>
    <format dxfId="5562">
      <pivotArea dataOnly="0" labelOnly="1" outline="0" fieldPosition="0">
        <references count="2">
          <reference field="6" count="1" selected="0">
            <x v="24"/>
          </reference>
          <reference field="23" count="1">
            <x v="1"/>
          </reference>
        </references>
      </pivotArea>
    </format>
    <format dxfId="5563">
      <pivotArea dataOnly="0" labelOnly="1" outline="0" fieldPosition="0">
        <references count="2">
          <reference field="6" count="1" selected="0">
            <x v="25"/>
          </reference>
          <reference field="23" count="1">
            <x v="1"/>
          </reference>
        </references>
      </pivotArea>
    </format>
    <format dxfId="5564">
      <pivotArea dataOnly="0" labelOnly="1" outline="0" fieldPosition="0">
        <references count="2">
          <reference field="6" count="1" selected="0">
            <x v="26"/>
          </reference>
          <reference field="23" count="1">
            <x v="1"/>
          </reference>
        </references>
      </pivotArea>
    </format>
    <format dxfId="5565">
      <pivotArea dataOnly="0" labelOnly="1" outline="0" fieldPosition="0">
        <references count="2">
          <reference field="6" count="1" selected="0">
            <x v="27"/>
          </reference>
          <reference field="23" count="1">
            <x v="1"/>
          </reference>
        </references>
      </pivotArea>
    </format>
    <format dxfId="5566">
      <pivotArea dataOnly="0" labelOnly="1" outline="0" fieldPosition="0">
        <references count="2">
          <reference field="6" count="1" selected="0">
            <x v="28"/>
          </reference>
          <reference field="23" count="1">
            <x v="1"/>
          </reference>
        </references>
      </pivotArea>
    </format>
    <format dxfId="5567">
      <pivotArea dataOnly="0" labelOnly="1" outline="0" fieldPosition="0">
        <references count="2">
          <reference field="6" count="1" selected="0">
            <x v="29"/>
          </reference>
          <reference field="23" count="1">
            <x v="1"/>
          </reference>
        </references>
      </pivotArea>
    </format>
    <format dxfId="5568">
      <pivotArea dataOnly="0" labelOnly="1" outline="0" fieldPosition="0">
        <references count="2">
          <reference field="6" count="1" selected="0">
            <x v="30"/>
          </reference>
          <reference field="23" count="1">
            <x v="1"/>
          </reference>
        </references>
      </pivotArea>
    </format>
    <format dxfId="5569">
      <pivotArea dataOnly="0" labelOnly="1" outline="0" fieldPosition="0">
        <references count="2">
          <reference field="6" count="1" selected="0">
            <x v="31"/>
          </reference>
          <reference field="23" count="1">
            <x v="1"/>
          </reference>
        </references>
      </pivotArea>
    </format>
    <format dxfId="5570">
      <pivotArea dataOnly="0" labelOnly="1" outline="0" fieldPosition="0">
        <references count="2">
          <reference field="6" count="1" selected="0">
            <x v="32"/>
          </reference>
          <reference field="23" count="1">
            <x v="1"/>
          </reference>
        </references>
      </pivotArea>
    </format>
    <format dxfId="5571">
      <pivotArea dataOnly="0" labelOnly="1" outline="0" fieldPosition="0">
        <references count="2">
          <reference field="6" count="1" selected="0">
            <x v="33"/>
          </reference>
          <reference field="23" count="1">
            <x v="1"/>
          </reference>
        </references>
      </pivotArea>
    </format>
    <format dxfId="5572">
      <pivotArea dataOnly="0" labelOnly="1" outline="0" fieldPosition="0">
        <references count="2">
          <reference field="6" count="1" selected="0">
            <x v="34"/>
          </reference>
          <reference field="23" count="1">
            <x v="1"/>
          </reference>
        </references>
      </pivotArea>
    </format>
    <format dxfId="5573">
      <pivotArea dataOnly="0" labelOnly="1" outline="0" fieldPosition="0">
        <references count="2">
          <reference field="6" count="1" selected="0">
            <x v="35"/>
          </reference>
          <reference field="23" count="1">
            <x v="1"/>
          </reference>
        </references>
      </pivotArea>
    </format>
    <format dxfId="5574">
      <pivotArea dataOnly="0" labelOnly="1" outline="0" fieldPosition="0">
        <references count="2">
          <reference field="6" count="1" selected="0">
            <x v="36"/>
          </reference>
          <reference field="23" count="1">
            <x v="0"/>
          </reference>
        </references>
      </pivotArea>
    </format>
    <format dxfId="5575">
      <pivotArea dataOnly="0" labelOnly="1" outline="0" fieldPosition="0">
        <references count="2">
          <reference field="6" count="1" selected="0">
            <x v="37"/>
          </reference>
          <reference field="23" count="1">
            <x v="1"/>
          </reference>
        </references>
      </pivotArea>
    </format>
    <format dxfId="5576">
      <pivotArea dataOnly="0" labelOnly="1" outline="0" fieldPosition="0">
        <references count="2">
          <reference field="6" count="1" selected="0">
            <x v="38"/>
          </reference>
          <reference field="23" count="1">
            <x v="1"/>
          </reference>
        </references>
      </pivotArea>
    </format>
    <format dxfId="5577">
      <pivotArea dataOnly="0" labelOnly="1" outline="0" fieldPosition="0">
        <references count="2">
          <reference field="6" count="1" selected="0">
            <x v="39"/>
          </reference>
          <reference field="23" count="1">
            <x v="1"/>
          </reference>
        </references>
      </pivotArea>
    </format>
    <format dxfId="5578">
      <pivotArea dataOnly="0" labelOnly="1" outline="0" fieldPosition="0">
        <references count="2">
          <reference field="6" count="1" selected="0">
            <x v="40"/>
          </reference>
          <reference field="23" count="1">
            <x v="1"/>
          </reference>
        </references>
      </pivotArea>
    </format>
    <format dxfId="5579">
      <pivotArea dataOnly="0" labelOnly="1" outline="0" fieldPosition="0">
        <references count="2">
          <reference field="6" count="1" selected="0">
            <x v="41"/>
          </reference>
          <reference field="23" count="1">
            <x v="1"/>
          </reference>
        </references>
      </pivotArea>
    </format>
    <format dxfId="5580">
      <pivotArea dataOnly="0" labelOnly="1" outline="0" fieldPosition="0">
        <references count="2">
          <reference field="6" count="1" selected="0">
            <x v="42"/>
          </reference>
          <reference field="23" count="1">
            <x v="1"/>
          </reference>
        </references>
      </pivotArea>
    </format>
    <format dxfId="5581">
      <pivotArea dataOnly="0" labelOnly="1" outline="0" fieldPosition="0">
        <references count="2">
          <reference field="6" count="1" selected="0">
            <x v="43"/>
          </reference>
          <reference field="23" count="1">
            <x v="0"/>
          </reference>
        </references>
      </pivotArea>
    </format>
    <format dxfId="5582">
      <pivotArea dataOnly="0" labelOnly="1" outline="0" fieldPosition="0">
        <references count="2">
          <reference field="6" count="1" selected="0">
            <x v="44"/>
          </reference>
          <reference field="23" count="1">
            <x v="3"/>
          </reference>
        </references>
      </pivotArea>
    </format>
    <format dxfId="5583">
      <pivotArea dataOnly="0" labelOnly="1" outline="0" fieldPosition="0">
        <references count="2">
          <reference field="6" count="1" selected="0">
            <x v="45"/>
          </reference>
          <reference field="23" count="1">
            <x v="1"/>
          </reference>
        </references>
      </pivotArea>
    </format>
    <format dxfId="5584">
      <pivotArea dataOnly="0" labelOnly="1" outline="0" fieldPosition="0">
        <references count="2">
          <reference field="6" count="1" selected="0">
            <x v="46"/>
          </reference>
          <reference field="23" count="1">
            <x v="1"/>
          </reference>
        </references>
      </pivotArea>
    </format>
    <format dxfId="5585">
      <pivotArea dataOnly="0" labelOnly="1" outline="0" fieldPosition="0">
        <references count="2">
          <reference field="6" count="1" selected="0">
            <x v="47"/>
          </reference>
          <reference field="23" count="1">
            <x v="0"/>
          </reference>
        </references>
      </pivotArea>
    </format>
    <format dxfId="5586">
      <pivotArea dataOnly="0" labelOnly="1" outline="0" fieldPosition="0">
        <references count="2">
          <reference field="6" count="1" selected="0">
            <x v="48"/>
          </reference>
          <reference field="23" count="1">
            <x v="2"/>
          </reference>
        </references>
      </pivotArea>
    </format>
    <format dxfId="5587">
      <pivotArea dataOnly="0" labelOnly="1" outline="0" fieldPosition="0">
        <references count="2">
          <reference field="6" count="1" selected="0">
            <x v="49"/>
          </reference>
          <reference field="23" count="1">
            <x v="1"/>
          </reference>
        </references>
      </pivotArea>
    </format>
    <format dxfId="5588">
      <pivotArea dataOnly="0" labelOnly="1" outline="0" fieldPosition="0">
        <references count="2">
          <reference field="6" count="1" selected="0">
            <x v="50"/>
          </reference>
          <reference field="23" count="1">
            <x v="1"/>
          </reference>
        </references>
      </pivotArea>
    </format>
    <format dxfId="5589">
      <pivotArea dataOnly="0" labelOnly="1" outline="0" fieldPosition="0">
        <references count="2">
          <reference field="6" count="1" selected="0">
            <x v="51"/>
          </reference>
          <reference field="23" count="1">
            <x v="1"/>
          </reference>
        </references>
      </pivotArea>
    </format>
    <format dxfId="5590">
      <pivotArea dataOnly="0" labelOnly="1" outline="0" fieldPosition="0">
        <references count="2">
          <reference field="6" count="1" selected="0">
            <x v="52"/>
          </reference>
          <reference field="23" count="1">
            <x v="2"/>
          </reference>
        </references>
      </pivotArea>
    </format>
    <format dxfId="5591">
      <pivotArea dataOnly="0" labelOnly="1" outline="0" fieldPosition="0">
        <references count="2">
          <reference field="6" count="1" selected="0">
            <x v="53"/>
          </reference>
          <reference field="23" count="1">
            <x v="0"/>
          </reference>
        </references>
      </pivotArea>
    </format>
    <format dxfId="5592">
      <pivotArea dataOnly="0" labelOnly="1" outline="0" fieldPosition="0">
        <references count="2">
          <reference field="6" count="1" selected="0">
            <x v="54"/>
          </reference>
          <reference field="23" count="1">
            <x v="2"/>
          </reference>
        </references>
      </pivotArea>
    </format>
    <format dxfId="5593">
      <pivotArea dataOnly="0" labelOnly="1" outline="0" fieldPosition="0">
        <references count="2">
          <reference field="6" count="1" selected="0">
            <x v="55"/>
          </reference>
          <reference field="23" count="1">
            <x v="2"/>
          </reference>
        </references>
      </pivotArea>
    </format>
    <format dxfId="5594">
      <pivotArea dataOnly="0" labelOnly="1" outline="0" fieldPosition="0">
        <references count="2">
          <reference field="6" count="1" selected="0">
            <x v="56"/>
          </reference>
          <reference field="23" count="1">
            <x v="1"/>
          </reference>
        </references>
      </pivotArea>
    </format>
    <format dxfId="5595">
      <pivotArea dataOnly="0" labelOnly="1" outline="0" fieldPosition="0">
        <references count="2">
          <reference field="6" count="1" selected="0">
            <x v="57"/>
          </reference>
          <reference field="23" count="1">
            <x v="1"/>
          </reference>
        </references>
      </pivotArea>
    </format>
    <format dxfId="5596">
      <pivotArea dataOnly="0" labelOnly="1" outline="0" fieldPosition="0">
        <references count="2">
          <reference field="6" count="1" selected="0">
            <x v="58"/>
          </reference>
          <reference field="23" count="1">
            <x v="1"/>
          </reference>
        </references>
      </pivotArea>
    </format>
    <format dxfId="5597">
      <pivotArea dataOnly="0" labelOnly="1" outline="0" fieldPosition="0">
        <references count="2">
          <reference field="6" count="1" selected="0">
            <x v="59"/>
          </reference>
          <reference field="23" count="1">
            <x v="1"/>
          </reference>
        </references>
      </pivotArea>
    </format>
    <format dxfId="5598">
      <pivotArea dataOnly="0" labelOnly="1" outline="0" fieldPosition="0">
        <references count="2">
          <reference field="6" count="1" selected="0">
            <x v="60"/>
          </reference>
          <reference field="23" count="1">
            <x v="1"/>
          </reference>
        </references>
      </pivotArea>
    </format>
    <format dxfId="5599">
      <pivotArea dataOnly="0" labelOnly="1" outline="0" fieldPosition="0">
        <references count="2">
          <reference field="6" count="1" selected="0">
            <x v="61"/>
          </reference>
          <reference field="23" count="1">
            <x v="1"/>
          </reference>
        </references>
      </pivotArea>
    </format>
    <format dxfId="5600">
      <pivotArea dataOnly="0" labelOnly="1" outline="0" fieldPosition="0">
        <references count="2">
          <reference field="6" count="1" selected="0">
            <x v="62"/>
          </reference>
          <reference field="23" count="1">
            <x v="1"/>
          </reference>
        </references>
      </pivotArea>
    </format>
    <format dxfId="5601">
      <pivotArea dataOnly="0" labelOnly="1" outline="0" fieldPosition="0">
        <references count="2">
          <reference field="6" count="1" selected="0">
            <x v="63"/>
          </reference>
          <reference field="23" count="1">
            <x v="1"/>
          </reference>
        </references>
      </pivotArea>
    </format>
    <format dxfId="5602">
      <pivotArea dataOnly="0" labelOnly="1" outline="0" fieldPosition="0">
        <references count="2">
          <reference field="6" count="1" selected="0">
            <x v="64"/>
          </reference>
          <reference field="23" count="1">
            <x v="3"/>
          </reference>
        </references>
      </pivotArea>
    </format>
    <format dxfId="5603">
      <pivotArea dataOnly="0" labelOnly="1" outline="0" fieldPosition="0">
        <references count="2">
          <reference field="6" count="1" selected="0">
            <x v="65"/>
          </reference>
          <reference field="23" count="1">
            <x v="2"/>
          </reference>
        </references>
      </pivotArea>
    </format>
    <format dxfId="5604">
      <pivotArea dataOnly="0" labelOnly="1" outline="0" fieldPosition="0">
        <references count="2">
          <reference field="6" count="1" selected="0">
            <x v="66"/>
          </reference>
          <reference field="23" count="1">
            <x v="2"/>
          </reference>
        </references>
      </pivotArea>
    </format>
    <format dxfId="5605">
      <pivotArea dataOnly="0" labelOnly="1" outline="0" fieldPosition="0">
        <references count="2">
          <reference field="6" count="1" selected="0">
            <x v="67"/>
          </reference>
          <reference field="23" count="1">
            <x v="2"/>
          </reference>
        </references>
      </pivotArea>
    </format>
    <format dxfId="5606">
      <pivotArea dataOnly="0" labelOnly="1" outline="0" fieldPosition="0">
        <references count="2">
          <reference field="6" count="1" selected="0">
            <x v="68"/>
          </reference>
          <reference field="23" count="1">
            <x v="1"/>
          </reference>
        </references>
      </pivotArea>
    </format>
    <format dxfId="5607">
      <pivotArea dataOnly="0" labelOnly="1" outline="0" fieldPosition="0">
        <references count="2">
          <reference field="6" count="1" selected="0">
            <x v="69"/>
          </reference>
          <reference field="23" count="1">
            <x v="3"/>
          </reference>
        </references>
      </pivotArea>
    </format>
    <format dxfId="5608">
      <pivotArea dataOnly="0" labelOnly="1" outline="0" fieldPosition="0">
        <references count="2">
          <reference field="6" count="1" selected="0">
            <x v="70"/>
          </reference>
          <reference field="23" count="1">
            <x v="3"/>
          </reference>
        </references>
      </pivotArea>
    </format>
    <format dxfId="5609">
      <pivotArea dataOnly="0" labelOnly="1" outline="0" fieldPosition="0">
        <references count="2">
          <reference field="6" count="1" selected="0">
            <x v="71"/>
          </reference>
          <reference field="23" count="1">
            <x v="2"/>
          </reference>
        </references>
      </pivotArea>
    </format>
    <format dxfId="5610">
      <pivotArea dataOnly="0" labelOnly="1" outline="0" fieldPosition="0">
        <references count="2">
          <reference field="6" count="1" selected="0">
            <x v="72"/>
          </reference>
          <reference field="23" count="1">
            <x v="1"/>
          </reference>
        </references>
      </pivotArea>
    </format>
    <format dxfId="5611">
      <pivotArea dataOnly="0" labelOnly="1" outline="0" fieldPosition="0">
        <references count="2">
          <reference field="6" count="1" selected="0">
            <x v="73"/>
          </reference>
          <reference field="23" count="1">
            <x v="1"/>
          </reference>
        </references>
      </pivotArea>
    </format>
    <format dxfId="5612">
      <pivotArea dataOnly="0" labelOnly="1" outline="0" fieldPosition="0">
        <references count="2">
          <reference field="6" count="1" selected="0">
            <x v="74"/>
          </reference>
          <reference field="23" count="1">
            <x v="1"/>
          </reference>
        </references>
      </pivotArea>
    </format>
    <format dxfId="5613">
      <pivotArea outline="0" collapsedLevelsAreSubtotals="1" fieldPosition="0">
        <references count="3">
          <reference field="4294967294" count="2" selected="0">
            <x v="0"/>
            <x v="1"/>
          </reference>
          <reference field="6" count="1" selected="0">
            <x v="15"/>
          </reference>
          <reference field="23" count="1" selected="0">
            <x v="3"/>
          </reference>
        </references>
      </pivotArea>
    </format>
    <format dxfId="5614">
      <pivotArea dataOnly="0" labelOnly="1" outline="0" fieldPosition="0">
        <references count="2">
          <reference field="6" count="1" selected="0">
            <x v="15"/>
          </reference>
          <reference field="23" count="1">
            <x v="3"/>
          </reference>
        </references>
      </pivotArea>
    </format>
    <format dxfId="5615">
      <pivotArea outline="0" collapsedLevelsAreSubtotals="1" fieldPosition="0">
        <references count="3">
          <reference field="4294967294" count="2" selected="0">
            <x v="0"/>
            <x v="1"/>
          </reference>
          <reference field="6" count="1" selected="0">
            <x v="62"/>
          </reference>
          <reference field="23" count="1" selected="0">
            <x v="1"/>
          </reference>
        </references>
      </pivotArea>
    </format>
    <format dxfId="5616">
      <pivotArea outline="0" collapsedLevelsAreSubtotals="1" fieldPosition="0">
        <references count="3">
          <reference field="4294967294" count="2" selected="0">
            <x v="0"/>
            <x v="1"/>
          </reference>
          <reference field="6" count="1" selected="0">
            <x v="10"/>
          </reference>
          <reference field="23" count="1" selected="0">
            <x v="1"/>
          </reference>
        </references>
      </pivotArea>
    </format>
    <format dxfId="5617">
      <pivotArea outline="0" collapsedLevelsAreSubtotals="1" fieldPosition="0">
        <references count="3">
          <reference field="4294967294" count="2" selected="0">
            <x v="0"/>
            <x v="1"/>
          </reference>
          <reference field="6" count="1" selected="0">
            <x v="11"/>
          </reference>
          <reference field="23" count="1" selected="0">
            <x v="1"/>
          </reference>
        </references>
      </pivotArea>
    </format>
    <format dxfId="5618">
      <pivotArea outline="0" collapsedLevelsAreSubtotals="1" fieldPosition="0">
        <references count="3">
          <reference field="4294967294" count="2" selected="0">
            <x v="0"/>
            <x v="1"/>
          </reference>
          <reference field="6" count="1" selected="0">
            <x v="18"/>
          </reference>
          <reference field="23" count="1" selected="0">
            <x v="1"/>
          </reference>
        </references>
      </pivotArea>
    </format>
    <format dxfId="5619">
      <pivotArea outline="0" collapsedLevelsAreSubtotals="1" fieldPosition="0">
        <references count="3">
          <reference field="4294967294" count="2" selected="0">
            <x v="0"/>
            <x v="1"/>
          </reference>
          <reference field="6" count="1" selected="0">
            <x v="25"/>
          </reference>
          <reference field="23" count="1" selected="0">
            <x v="1"/>
          </reference>
        </references>
      </pivotArea>
    </format>
    <format dxfId="5620">
      <pivotArea outline="0" collapsedLevelsAreSubtotals="1" fieldPosition="0">
        <references count="3">
          <reference field="4294967294" count="2" selected="0">
            <x v="0"/>
            <x v="1"/>
          </reference>
          <reference field="6" count="1" selected="0">
            <x v="26"/>
          </reference>
          <reference field="23" count="1" selected="0">
            <x v="1"/>
          </reference>
        </references>
      </pivotArea>
    </format>
    <format dxfId="5621">
      <pivotArea outline="0" collapsedLevelsAreSubtotals="1" fieldPosition="0">
        <references count="3">
          <reference field="4294967294" count="2" selected="0">
            <x v="0"/>
            <x v="1"/>
          </reference>
          <reference field="6" count="1" selected="0">
            <x v="41"/>
          </reference>
          <reference field="23" count="1" selected="0">
            <x v="1"/>
          </reference>
        </references>
      </pivotArea>
    </format>
    <format dxfId="5622">
      <pivotArea outline="0" collapsedLevelsAreSubtotals="1" fieldPosition="0">
        <references count="3">
          <reference field="4294967294" count="2" selected="0">
            <x v="0"/>
            <x v="1"/>
          </reference>
          <reference field="6" count="1" selected="0">
            <x v="38"/>
          </reference>
          <reference field="23" count="1" selected="0">
            <x v="1"/>
          </reference>
        </references>
      </pivotArea>
    </format>
    <format dxfId="5623">
      <pivotArea outline="0" collapsedLevelsAreSubtotals="1" fieldPosition="0">
        <references count="3">
          <reference field="4294967294" count="2" selected="0">
            <x v="0"/>
            <x v="1"/>
          </reference>
          <reference field="6" count="1" selected="0">
            <x v="51"/>
          </reference>
          <reference field="23" count="1" selected="0">
            <x v="2"/>
          </reference>
        </references>
      </pivotArea>
    </format>
    <format dxfId="5624">
      <pivotArea dataOnly="0" labelOnly="1" outline="0" fieldPosition="0">
        <references count="2">
          <reference field="6" count="1" selected="0">
            <x v="51"/>
          </reference>
          <reference field="23" count="1">
            <x v="2"/>
          </reference>
        </references>
      </pivotArea>
    </format>
    <format dxfId="5625">
      <pivotArea outline="0" collapsedLevelsAreSubtotals="1" fieldPosition="0">
        <references count="3">
          <reference field="4294967294" count="2" selected="0">
            <x v="0"/>
            <x v="1"/>
          </reference>
          <reference field="6" count="1" selected="0">
            <x v="72"/>
          </reference>
          <reference field="23" count="1" selected="0">
            <x v="1"/>
          </reference>
        </references>
      </pivotArea>
    </format>
    <format dxfId="5626">
      <pivotArea outline="0" collapsedLevelsAreSubtotals="1" fieldPosition="0">
        <references count="3">
          <reference field="4294967294" count="2" selected="0">
            <x v="0"/>
            <x v="1"/>
          </reference>
          <reference field="6" count="1" selected="0">
            <x v="52"/>
          </reference>
          <reference field="23" count="1" selected="0">
            <x v="4"/>
          </reference>
        </references>
      </pivotArea>
    </format>
    <format dxfId="5627">
      <pivotArea outline="0" collapsedLevelsAreSubtotals="1" fieldPosition="0">
        <references count="3">
          <reference field="4294967294" count="2" selected="0">
            <x v="0"/>
            <x v="1"/>
          </reference>
          <reference field="6" count="1" selected="0">
            <x v="54"/>
          </reference>
          <reference field="23" count="1" selected="0">
            <x v="4"/>
          </reference>
        </references>
      </pivotArea>
    </format>
    <format dxfId="5628">
      <pivotArea outline="0" collapsedLevelsAreSubtotals="1" fieldPosition="0">
        <references count="3">
          <reference field="4294967294" count="2" selected="0">
            <x v="0"/>
            <x v="1"/>
          </reference>
          <reference field="6" count="1" selected="0">
            <x v="71"/>
          </reference>
          <reference field="23" count="1" selected="0">
            <x v="2"/>
          </reference>
        </references>
      </pivotArea>
    </format>
    <format dxfId="5629">
      <pivotArea outline="0" collapsedLevelsAreSubtotals="1" fieldPosition="0">
        <references count="3">
          <reference field="4294967294" count="2" selected="0">
            <x v="0"/>
            <x v="1"/>
          </reference>
          <reference field="6" count="1" selected="0">
            <x v="48"/>
          </reference>
          <reference field="23" count="1" selected="0">
            <x v="2"/>
          </reference>
        </references>
      </pivotArea>
    </format>
    <format dxfId="5630">
      <pivotArea outline="0" collapsedLevelsAreSubtotals="1" fieldPosition="0">
        <references count="3">
          <reference field="4294967294" count="2" selected="0">
            <x v="0"/>
            <x v="1"/>
          </reference>
          <reference field="6" count="1" selected="0">
            <x v="73"/>
          </reference>
          <reference field="23" count="1" selected="0">
            <x v="1"/>
          </reference>
        </references>
      </pivotArea>
    </format>
    <format dxfId="5631">
      <pivotArea outline="0" collapsedLevelsAreSubtotals="1" fieldPosition="0">
        <references count="3">
          <reference field="4294967294" count="2" selected="0">
            <x v="0"/>
            <x v="1"/>
          </reference>
          <reference field="6" count="1" selected="0">
            <x v="21"/>
          </reference>
          <reference field="23" count="1" selected="0">
            <x v="1"/>
          </reference>
        </references>
      </pivotArea>
    </format>
    <format dxfId="5632">
      <pivotArea outline="0" collapsedLevelsAreSubtotals="1" fieldPosition="0">
        <references count="3">
          <reference field="4294967294" count="2" selected="0">
            <x v="0"/>
            <x v="1"/>
          </reference>
          <reference field="6" count="1" selected="0">
            <x v="20"/>
          </reference>
          <reference field="23" count="1" selected="0">
            <x v="1"/>
          </reference>
        </references>
      </pivotArea>
    </format>
    <format dxfId="5633">
      <pivotArea outline="0" collapsedLevelsAreSubtotals="1" fieldPosition="0">
        <references count="3">
          <reference field="4294967294" count="2" selected="0">
            <x v="0"/>
            <x v="1"/>
          </reference>
          <reference field="6" count="1" selected="0">
            <x v="37"/>
          </reference>
          <reference field="23" count="1" selected="0">
            <x v="1"/>
          </reference>
        </references>
      </pivotArea>
    </format>
    <format dxfId="5634">
      <pivotArea dataOnly="0" labelOnly="1" outline="0" fieldPosition="0">
        <references count="1">
          <reference field="4294967294" count="3">
            <x v="0"/>
            <x v="1"/>
            <x v="2"/>
          </reference>
        </references>
      </pivotArea>
    </format>
    <format dxfId="5635">
      <pivotArea dataOnly="0" labelOnly="1" outline="0" fieldPosition="0">
        <references count="1">
          <reference field="6" count="1">
            <x v="74"/>
          </reference>
        </references>
      </pivotArea>
    </format>
  </formats>
  <conditionalFormats count="1">
    <conditionalFormat priority="1">
      <pivotAreas count="1">
        <pivotArea type="data" outline="0" collapsedLevelsAreSubtotals="1" fieldPosition="0">
          <references count="1">
            <reference field="4294967294" count="1" selected="0">
              <x v="2"/>
            </reference>
          </references>
        </pivotArea>
      </pivotAreas>
    </conditionalFormat>
  </conditional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Avance Actividades periodo" cacheId="9"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location ref="A31:D40" firstHeaderRow="0" firstDataRow="1" firstDataCol="1"/>
  <pivotFields count="38">
    <pivotField showAll="0"/>
    <pivotField showAll="0"/>
    <pivotField showAll="0"/>
    <pivotField showAll="0"/>
    <pivotField axis="axisRow" showAll="0">
      <items count="11">
        <item x="0"/>
        <item x="1"/>
        <item x="2"/>
        <item x="3"/>
        <item x="4"/>
        <item x="5"/>
        <item x="6"/>
        <item x="7"/>
        <item x="8"/>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dataField="1" showAll="0"/>
    <pivotField showAll="0"/>
    <pivotField dataField="1" dragToRow="0" dragToCol="0" dragToPage="0" showAll="0" defaultSubtotal="0"/>
  </pivotFields>
  <rowFields count="1">
    <field x="4"/>
  </rowFields>
  <rowItems count="9">
    <i>
      <x/>
    </i>
    <i>
      <x v="1"/>
    </i>
    <i>
      <x v="2"/>
    </i>
    <i>
      <x v="3"/>
    </i>
    <i>
      <x v="4"/>
    </i>
    <i>
      <x v="5"/>
    </i>
    <i>
      <x v="6"/>
    </i>
    <i>
      <x v="7"/>
    </i>
    <i>
      <x v="8"/>
    </i>
  </rowItems>
  <colFields count="1">
    <field x="-2"/>
  </colFields>
  <colItems count="3">
    <i>
      <x/>
    </i>
    <i i="1">
      <x v="1"/>
    </i>
    <i i="2">
      <x v="2"/>
    </i>
  </colItems>
  <dataFields count="3">
    <dataField name="Suma de Reponderación actividad calculo en el periodo" fld="30" baseField="0" baseItem="0"/>
    <dataField name="Suma de AVANCE PONDERADO PERIODO EVALUADO PA" fld="35" baseField="0" baseItem="0"/>
    <dataField name="Suma de Cumplimiento Acti." fld="37" baseField="0" baseItem="0"/>
  </dataFields>
  <formats count="20">
    <format dxfId="5653">
      <pivotArea outline="0" collapsedLevelsAreSubtotals="1" fieldPosition="0"/>
    </format>
    <format dxfId="5652">
      <pivotArea dataOnly="0" labelOnly="1" outline="0" fieldPosition="0">
        <references count="1">
          <reference field="4294967294" count="2">
            <x v="0"/>
            <x v="1"/>
          </reference>
        </references>
      </pivotArea>
    </format>
    <format dxfId="5651">
      <pivotArea type="all" dataOnly="0" outline="0" fieldPosition="0"/>
    </format>
    <format dxfId="5650">
      <pivotArea outline="0" collapsedLevelsAreSubtotals="1" fieldPosition="0"/>
    </format>
    <format dxfId="5649">
      <pivotArea field="4" type="button" dataOnly="0" labelOnly="1" outline="0" axis="axisRow" fieldPosition="0"/>
    </format>
    <format dxfId="5648">
      <pivotArea dataOnly="0" labelOnly="1" fieldPosition="0">
        <references count="1">
          <reference field="4" count="0"/>
        </references>
      </pivotArea>
    </format>
    <format dxfId="5647">
      <pivotArea dataOnly="0" labelOnly="1" outline="0" fieldPosition="0">
        <references count="1">
          <reference field="4294967294" count="3">
            <x v="0"/>
            <x v="1"/>
            <x v="2"/>
          </reference>
        </references>
      </pivotArea>
    </format>
    <format dxfId="5646">
      <pivotArea type="all" dataOnly="0" outline="0" fieldPosition="0"/>
    </format>
    <format dxfId="5645">
      <pivotArea outline="0" collapsedLevelsAreSubtotals="1" fieldPosition="0"/>
    </format>
    <format dxfId="5644">
      <pivotArea field="4" type="button" dataOnly="0" labelOnly="1" outline="0" axis="axisRow" fieldPosition="0"/>
    </format>
    <format dxfId="5643">
      <pivotArea dataOnly="0" labelOnly="1" fieldPosition="0">
        <references count="1">
          <reference field="4" count="0"/>
        </references>
      </pivotArea>
    </format>
    <format dxfId="5642">
      <pivotArea dataOnly="0" labelOnly="1" outline="0" fieldPosition="0">
        <references count="1">
          <reference field="4294967294" count="3">
            <x v="0"/>
            <x v="1"/>
            <x v="2"/>
          </reference>
        </references>
      </pivotArea>
    </format>
    <format dxfId="5641">
      <pivotArea dataOnly="0" labelOnly="1" fieldPosition="0">
        <references count="1">
          <reference field="4" count="0"/>
        </references>
      </pivotArea>
    </format>
    <format dxfId="5640">
      <pivotArea dataOnly="0" labelOnly="1" outline="0" fieldPosition="0">
        <references count="1">
          <reference field="4294967294" count="1">
            <x v="0"/>
          </reference>
        </references>
      </pivotArea>
    </format>
    <format dxfId="5639">
      <pivotArea dataOnly="0" labelOnly="1" outline="0" fieldPosition="0">
        <references count="1">
          <reference field="4294967294" count="1">
            <x v="1"/>
          </reference>
        </references>
      </pivotArea>
    </format>
    <format dxfId="5638">
      <pivotArea dataOnly="0" labelOnly="1" outline="0" fieldPosition="0">
        <references count="1">
          <reference field="4294967294" count="1">
            <x v="2"/>
          </reference>
        </references>
      </pivotArea>
    </format>
    <format dxfId="5637">
      <pivotArea dataOnly="0" labelOnly="1" outline="0" fieldPosition="0">
        <references count="1">
          <reference field="4294967294" count="1">
            <x v="2"/>
          </reference>
        </references>
      </pivotArea>
    </format>
    <format dxfId="5636">
      <pivotArea dataOnly="0" labelOnly="1" outline="0" fieldPosition="0">
        <references count="1">
          <reference field="4294967294" count="1">
            <x v="2"/>
          </reference>
        </references>
      </pivotArea>
    </format>
    <format dxfId="4217">
      <pivotArea field="4" type="button" dataOnly="0" labelOnly="1" outline="0" axis="axisRow" fieldPosition="0"/>
    </format>
    <format dxfId="4216">
      <pivotArea dataOnly="0" labelOnly="1" outline="0" fieldPosition="0">
        <references count="1">
          <reference field="4294967294" count="3">
            <x v="0"/>
            <x v="1"/>
            <x v="2"/>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5" cacheId="16"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3" rowHeaderCaption="Dependencia">
  <location ref="A53:D64" firstHeaderRow="1" firstDataRow="2" firstDataCol="1"/>
  <pivotFields count="49">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numFmtId="9" showAll="0" defaultSubtotal="0"/>
    <pivotField showAll="0"/>
    <pivotField axis="axisCol" dataField="1" showAll="0">
      <items count="3">
        <item x="0"/>
        <item x="1"/>
        <item t="default"/>
      </items>
    </pivotField>
    <pivotField numFmtId="9" showAll="0"/>
    <pivotField showAll="0"/>
    <pivotField numFmtId="9" showAll="0"/>
    <pivotField showAll="0"/>
    <pivotField showAll="0"/>
    <pivotField showAll="0" defaultSubtotal="0"/>
    <pivotField showAll="0" defaultSubtotal="0"/>
    <pivotField numFmtId="9" showAll="0" defaultSubtotal="0"/>
    <pivotField showAll="0" defaultSubtotal="0"/>
    <pivotField showAll="0" defaultSubtotal="0"/>
    <pivotField numFmtId="9" showAll="0" defaultSubtotal="0"/>
    <pivotField showAll="0"/>
    <pivotField showAll="0"/>
    <pivotField numFmtId="9" showAll="0"/>
    <pivotField numFmtId="14" showAll="0"/>
    <pivotField showAll="0"/>
    <pivotField showAll="0"/>
    <pivotField showAll="0"/>
    <pivotField showAll="0"/>
    <pivotField showAll="0" defaultSubtotal="0"/>
    <pivotField numFmtId="9" showAll="0"/>
    <pivotField showAll="0"/>
    <pivotField showAll="0"/>
    <pivotField dragToRow="0" dragToCol="0" dragToPage="0" showAll="0" defaultSubtotal="0"/>
  </pivotFields>
  <rowFields count="1">
    <field x="4"/>
  </rowFields>
  <rowItems count="10">
    <i>
      <x/>
    </i>
    <i>
      <x v="1"/>
    </i>
    <i>
      <x v="2"/>
    </i>
    <i>
      <x v="3"/>
    </i>
    <i>
      <x v="4"/>
    </i>
    <i>
      <x v="5"/>
    </i>
    <i>
      <x v="6"/>
    </i>
    <i>
      <x v="7"/>
    </i>
    <i>
      <x v="8"/>
    </i>
    <i t="grand">
      <x/>
    </i>
  </rowItems>
  <colFields count="1">
    <field x="24"/>
  </colFields>
  <colItems count="3">
    <i>
      <x/>
    </i>
    <i>
      <x v="1"/>
    </i>
    <i t="grand">
      <x/>
    </i>
  </colItems>
  <dataFields count="1">
    <dataField name="Cuenta de Estado del Producto" fld="24" subtotal="count" baseField="0" baseItem="0"/>
  </dataFields>
  <formats count="13">
    <format dxfId="5666">
      <pivotArea outline="0" collapsedLevelsAreSubtotals="1" fieldPosition="0"/>
    </format>
    <format dxfId="5665">
      <pivotArea field="4" type="button" dataOnly="0" labelOnly="1" outline="0" axis="axisRow" fieldPosition="0"/>
    </format>
    <format dxfId="5664">
      <pivotArea dataOnly="0" labelOnly="1" fieldPosition="0">
        <references count="1">
          <reference field="4" count="0"/>
        </references>
      </pivotArea>
    </format>
    <format dxfId="5663">
      <pivotArea dataOnly="0" labelOnly="1" grandRow="1" outline="0" fieldPosition="0"/>
    </format>
    <format dxfId="5662">
      <pivotArea dataOnly="0" labelOnly="1" fieldPosition="0">
        <references count="1">
          <reference field="24" count="0"/>
        </references>
      </pivotArea>
    </format>
    <format dxfId="5661">
      <pivotArea dataOnly="0" labelOnly="1" grandCol="1" outline="0" fieldPosition="0"/>
    </format>
    <format dxfId="5660">
      <pivotArea dataOnly="0" labelOnly="1" fieldPosition="0">
        <references count="1">
          <reference field="4" count="0"/>
        </references>
      </pivotArea>
    </format>
    <format dxfId="5659">
      <pivotArea outline="0" collapsedLevelsAreSubtotals="1" fieldPosition="0"/>
    </format>
    <format dxfId="5658">
      <pivotArea field="4" type="button" dataOnly="0" labelOnly="1" outline="0" axis="axisRow" fieldPosition="0"/>
    </format>
    <format dxfId="5657">
      <pivotArea dataOnly="0" labelOnly="1" fieldPosition="0">
        <references count="1">
          <reference field="4" count="0"/>
        </references>
      </pivotArea>
    </format>
    <format dxfId="5656">
      <pivotArea dataOnly="0" labelOnly="1" grandRow="1" outline="0" fieldPosition="0"/>
    </format>
    <format dxfId="5655">
      <pivotArea dataOnly="0" labelOnly="1" fieldPosition="0">
        <references count="1">
          <reference field="24" count="0"/>
        </references>
      </pivotArea>
    </format>
    <format dxfId="5654">
      <pivotArea dataOnly="0" labelOnly="1" grandCol="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roductos Periodo" cacheId="16"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9" rowHeaderCaption="Dependencia">
  <location ref="A69:D78" firstHeaderRow="0" firstDataRow="1" firstDataCol="1"/>
  <pivotFields count="49">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numFmtId="9" showAll="0" defaultSubtotal="0"/>
    <pivotField showAll="0" defaultSubtotal="0"/>
    <pivotField showAll="0"/>
    <pivotField showAll="0"/>
    <pivotField showAll="0"/>
    <pivotField numFmtId="9" showAll="0" defaultSubtotal="0"/>
    <pivotField showAll="0">
      <items count="6">
        <item x="1"/>
        <item x="0"/>
        <item x="2"/>
        <item x="4"/>
        <item x="3"/>
        <item t="default"/>
      </items>
    </pivotField>
    <pivotField showAll="0">
      <items count="3">
        <item x="0"/>
        <item x="1"/>
        <item t="default"/>
      </items>
    </pivotField>
    <pivotField dataField="1" numFmtId="9" showAll="0"/>
    <pivotField showAll="0"/>
    <pivotField numFmtId="9" showAll="0"/>
    <pivotField showAll="0"/>
    <pivotField showAll="0"/>
    <pivotField showAll="0" defaultSubtotal="0"/>
    <pivotField showAll="0" defaultSubtotal="0"/>
    <pivotField numFmtId="9" showAll="0" defaultSubtotal="0"/>
    <pivotField showAll="0" defaultSubtotal="0"/>
    <pivotField showAll="0" defaultSubtotal="0"/>
    <pivotField numFmtId="9" showAll="0" defaultSubtotal="0"/>
    <pivotField showAll="0"/>
    <pivotField showAll="0"/>
    <pivotField numFmtId="9" showAll="0"/>
    <pivotField numFmtId="14" showAll="0"/>
    <pivotField showAll="0"/>
    <pivotField showAll="0"/>
    <pivotField showAll="0"/>
    <pivotField showAll="0"/>
    <pivotField showAll="0" defaultSubtotal="0"/>
    <pivotField numFmtId="9" showAll="0"/>
    <pivotField showAll="0"/>
    <pivotField showAll="0"/>
    <pivotField dataField="1" dragToRow="0" dragToCol="0" dragToPage="0" showAll="0" defaultSubtotal="0"/>
  </pivotFields>
  <rowFields count="1">
    <field x="4"/>
  </rowFields>
  <rowItems count="9">
    <i>
      <x/>
    </i>
    <i>
      <x v="1"/>
    </i>
    <i>
      <x v="2"/>
    </i>
    <i>
      <x v="3"/>
    </i>
    <i>
      <x v="4"/>
    </i>
    <i>
      <x v="5"/>
    </i>
    <i>
      <x v="6"/>
    </i>
    <i>
      <x v="7"/>
    </i>
    <i>
      <x v="8"/>
    </i>
  </rowItems>
  <colFields count="1">
    <field x="-2"/>
  </colFields>
  <colItems count="3">
    <i>
      <x/>
    </i>
    <i i="1">
      <x v="1"/>
    </i>
    <i i="2">
      <x v="2"/>
    </i>
  </colItems>
  <dataFields count="3">
    <dataField name="Programado 2do tri." fld="17" baseField="0" baseItem="0" numFmtId="9"/>
    <dataField name="Avance Ponderado 2do tri." fld="25" baseField="4" baseItem="0" numFmtId="9"/>
    <dataField name="Cumplimiento Producto 2do tri." fld="48" baseField="4" baseItem="0" numFmtId="9"/>
  </dataFields>
  <formats count="22">
    <format dxfId="5688">
      <pivotArea collapsedLevelsAreSubtotals="1" fieldPosition="0">
        <references count="2">
          <reference field="4294967294" count="1" selected="0">
            <x v="1"/>
          </reference>
          <reference field="4" count="1">
            <x v="1"/>
          </reference>
        </references>
      </pivotArea>
    </format>
    <format dxfId="5687">
      <pivotArea outline="0" collapsedLevelsAreSubtotals="1" fieldPosition="0">
        <references count="1">
          <reference field="4294967294" count="1" selected="0">
            <x v="1"/>
          </reference>
        </references>
      </pivotArea>
    </format>
    <format dxfId="5686">
      <pivotArea field="4" type="button" dataOnly="0" labelOnly="1" outline="0" axis="axisRow" fieldPosition="0"/>
    </format>
    <format dxfId="5685">
      <pivotArea type="all" dataOnly="0" outline="0" fieldPosition="0"/>
    </format>
    <format dxfId="5684">
      <pivotArea outline="0" collapsedLevelsAreSubtotals="1" fieldPosition="0"/>
    </format>
    <format dxfId="5683">
      <pivotArea field="4" type="button" dataOnly="0" labelOnly="1" outline="0" axis="axisRow" fieldPosition="0"/>
    </format>
    <format dxfId="5682">
      <pivotArea dataOnly="0" labelOnly="1" fieldPosition="0">
        <references count="1">
          <reference field="4" count="0"/>
        </references>
      </pivotArea>
    </format>
    <format dxfId="5681">
      <pivotArea dataOnly="0" labelOnly="1" grandRow="1" outline="0" fieldPosition="0"/>
    </format>
    <format dxfId="5680">
      <pivotArea dataOnly="0" labelOnly="1" outline="0" fieldPosition="0">
        <references count="1">
          <reference field="4294967294" count="2">
            <x v="1"/>
            <x v="2"/>
          </reference>
        </references>
      </pivotArea>
    </format>
    <format dxfId="5679">
      <pivotArea type="all" dataOnly="0" outline="0" fieldPosition="0"/>
    </format>
    <format dxfId="5678">
      <pivotArea outline="0" collapsedLevelsAreSubtotals="1" fieldPosition="0"/>
    </format>
    <format dxfId="5677">
      <pivotArea field="4" type="button" dataOnly="0" labelOnly="1" outline="0" axis="axisRow" fieldPosition="0"/>
    </format>
    <format dxfId="5676">
      <pivotArea dataOnly="0" labelOnly="1" fieldPosition="0">
        <references count="1">
          <reference field="4" count="0"/>
        </references>
      </pivotArea>
    </format>
    <format dxfId="5675">
      <pivotArea dataOnly="0" labelOnly="1" outline="0" fieldPosition="0">
        <references count="1">
          <reference field="4294967294" count="2">
            <x v="1"/>
            <x v="2"/>
          </reference>
        </references>
      </pivotArea>
    </format>
    <format dxfId="5674">
      <pivotArea type="all" dataOnly="0" outline="0" fieldPosition="0"/>
    </format>
    <format dxfId="5673">
      <pivotArea outline="0" collapsedLevelsAreSubtotals="1" fieldPosition="0"/>
    </format>
    <format dxfId="5672">
      <pivotArea field="4" type="button" dataOnly="0" labelOnly="1" outline="0" axis="axisRow" fieldPosition="0"/>
    </format>
    <format dxfId="5671">
      <pivotArea dataOnly="0" labelOnly="1" fieldPosition="0">
        <references count="1">
          <reference field="4" count="0"/>
        </references>
      </pivotArea>
    </format>
    <format dxfId="5670">
      <pivotArea dataOnly="0" labelOnly="1" outline="0" fieldPosition="0">
        <references count="1">
          <reference field="4294967294" count="2">
            <x v="1"/>
            <x v="2"/>
          </reference>
        </references>
      </pivotArea>
    </format>
    <format dxfId="5669">
      <pivotArea dataOnly="0" labelOnly="1" fieldPosition="0">
        <references count="1">
          <reference field="4" count="0"/>
        </references>
      </pivotArea>
    </format>
    <format dxfId="5668">
      <pivotArea dataOnly="0" labelOnly="1" outline="0" fieldPosition="0">
        <references count="1">
          <reference field="4294967294" count="2">
            <x v="1"/>
            <x v="2"/>
          </reference>
        </references>
      </pivotArea>
    </format>
    <format dxfId="5667">
      <pivotArea outline="0" collapsedLevelsAreSubtotals="1" fieldPosition="0">
        <references count="1">
          <reference field="4294967294" count="1" selected="0">
            <x v="0"/>
          </reference>
        </references>
      </pivotArea>
    </format>
  </formats>
  <chartFormats count="14">
    <chartFormat chart="2" format="11" series="1">
      <pivotArea type="data" outline="0" fieldPosition="0">
        <references count="1">
          <reference field="4294967294" count="1" selected="0">
            <x v="1"/>
          </reference>
        </references>
      </pivotArea>
    </chartFormat>
    <chartFormat chart="2" format="12" series="1">
      <pivotArea type="data" outline="0" fieldPosition="0">
        <references count="1">
          <reference field="4294967294" count="1" selected="0">
            <x v="2"/>
          </reference>
        </references>
      </pivotArea>
    </chartFormat>
    <chartFormat chart="7" format="17" series="1">
      <pivotArea type="data" outline="0" fieldPosition="0">
        <references count="1">
          <reference field="4294967294" count="1" selected="0">
            <x v="0"/>
          </reference>
        </references>
      </pivotArea>
    </chartFormat>
    <chartFormat chart="7" format="18" series="1">
      <pivotArea type="data" outline="0" fieldPosition="0">
        <references count="1">
          <reference field="4294967294" count="1" selected="0">
            <x v="1"/>
          </reference>
        </references>
      </pivotArea>
    </chartFormat>
    <chartFormat chart="7" format="19" series="1">
      <pivotArea type="data" outline="0" fieldPosition="0">
        <references count="1">
          <reference field="4294967294" count="1" selected="0">
            <x v="2"/>
          </reference>
        </references>
      </pivotArea>
    </chartFormat>
    <chartFormat chart="8" format="20" series="1">
      <pivotArea type="data" outline="0" fieldPosition="0">
        <references count="1">
          <reference field="4294967294" count="1" selected="0">
            <x v="0"/>
          </reference>
        </references>
      </pivotArea>
    </chartFormat>
    <chartFormat chart="8" format="21" series="1">
      <pivotArea type="data" outline="0" fieldPosition="0">
        <references count="1">
          <reference field="4294967294" count="1" selected="0">
            <x v="1"/>
          </reference>
        </references>
      </pivotArea>
    </chartFormat>
    <chartFormat chart="8" format="22" series="1">
      <pivotArea type="data" outline="0" fieldPosition="0">
        <references count="1">
          <reference field="4294967294" count="1" selected="0">
            <x v="2"/>
          </reference>
        </references>
      </pivotArea>
    </chartFormat>
    <chartFormat chart="1" format="17" series="1">
      <pivotArea type="data" outline="0" fieldPosition="0">
        <references count="1">
          <reference field="4294967294" count="1" selected="0">
            <x v="0"/>
          </reference>
        </references>
      </pivotArea>
    </chartFormat>
    <chartFormat chart="1" format="18" series="1">
      <pivotArea type="data" outline="0" fieldPosition="0">
        <references count="1">
          <reference field="4294967294" count="1" selected="0">
            <x v="1"/>
          </reference>
        </references>
      </pivotArea>
    </chartFormat>
    <chartFormat chart="1" format="19" series="1">
      <pivotArea type="data" outline="0" fieldPosition="0">
        <references count="1">
          <reference field="4294967294" count="1" selected="0">
            <x v="2"/>
          </reference>
        </references>
      </pivotArea>
    </chartFormat>
    <chartFormat chart="3" format="26" series="1">
      <pivotArea type="data" outline="0" fieldPosition="0">
        <references count="1">
          <reference field="4294967294" count="1" selected="0">
            <x v="2"/>
          </reference>
        </references>
      </pivotArea>
    </chartFormat>
    <chartFormat chart="3" format="27" series="1">
      <pivotArea type="data" outline="0" fieldPosition="0">
        <references count="1">
          <reference field="4294967294" count="1" selected="0">
            <x v="0"/>
          </reference>
        </references>
      </pivotArea>
    </chartFormat>
    <chartFormat chart="3" format="28" series="1">
      <pivotArea type="data" outline="0" fieldPosition="0">
        <references count="1">
          <reference field="4294967294" count="1" selected="0">
            <x v="1"/>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7" cacheId="16"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rowHeaderCaption="Dependencia">
  <location ref="A82:B84" firstHeaderRow="1" firstDataRow="1" firstDataCol="1"/>
  <pivotFields count="49">
    <pivotField axis="axisRow" showAll="0">
      <items count="3">
        <item x="1"/>
        <item x="0"/>
        <item t="default"/>
      </items>
    </pivotField>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numFmtId="9" showAll="0" defaultSubtotal="0"/>
    <pivotField showAll="0"/>
    <pivotField showAll="0"/>
    <pivotField dataField="1" numFmtId="9" showAll="0"/>
    <pivotField showAll="0"/>
    <pivotField numFmtId="9" showAll="0"/>
    <pivotField showAll="0"/>
    <pivotField showAll="0"/>
    <pivotField showAll="0" defaultSubtotal="0"/>
    <pivotField showAll="0" defaultSubtotal="0"/>
    <pivotField numFmtId="9" showAll="0" defaultSubtotal="0"/>
    <pivotField showAll="0" defaultSubtotal="0"/>
    <pivotField showAll="0" defaultSubtotal="0"/>
    <pivotField numFmtId="9" showAll="0" defaultSubtotal="0"/>
    <pivotField showAll="0"/>
    <pivotField showAll="0"/>
    <pivotField numFmtId="9" showAll="0"/>
    <pivotField numFmtId="14" showAll="0"/>
    <pivotField showAll="0"/>
    <pivotField showAll="0"/>
    <pivotField showAll="0"/>
    <pivotField showAll="0"/>
    <pivotField showAll="0" defaultSubtotal="0"/>
    <pivotField numFmtId="9" showAll="0"/>
    <pivotField showAll="0"/>
    <pivotField showAll="0"/>
    <pivotField dragToRow="0" dragToCol="0" dragToPage="0" showAll="0" defaultSubtotal="0"/>
  </pivotFields>
  <rowFields count="1">
    <field x="0"/>
  </rowFields>
  <rowItems count="2">
    <i>
      <x/>
    </i>
    <i>
      <x v="1"/>
    </i>
  </rowItems>
  <colItems count="1">
    <i/>
  </colItems>
  <dataFields count="1">
    <dataField name="Promedio de AVENCE PONDERADO" fld="25" subtotal="average" baseField="4" baseItem="0" numFmtId="9"/>
  </dataFields>
  <formats count="16">
    <format dxfId="5704">
      <pivotArea outline="0" collapsedLevelsAreSubtotals="1" fieldPosition="0">
        <references count="1">
          <reference field="4294967294" count="1" selected="0">
            <x v="0"/>
          </reference>
        </references>
      </pivotArea>
    </format>
    <format dxfId="5703">
      <pivotArea field="4" type="button" dataOnly="0" labelOnly="1" outline="0"/>
    </format>
    <format dxfId="5702">
      <pivotArea type="all" dataOnly="0" outline="0" fieldPosition="0"/>
    </format>
    <format dxfId="5701">
      <pivotArea outline="0" collapsedLevelsAreSubtotals="1" fieldPosition="0"/>
    </format>
    <format dxfId="5700">
      <pivotArea field="4" type="button" dataOnly="0" labelOnly="1" outline="0"/>
    </format>
    <format dxfId="5699">
      <pivotArea dataOnly="0" labelOnly="1" grandRow="1" outline="0" fieldPosition="0"/>
    </format>
    <format dxfId="5698">
      <pivotArea dataOnly="0" labelOnly="1" outline="0" fieldPosition="0">
        <references count="1">
          <reference field="4294967294" count="1">
            <x v="0"/>
          </reference>
        </references>
      </pivotArea>
    </format>
    <format dxfId="5697">
      <pivotArea type="all" dataOnly="0" outline="0" fieldPosition="0"/>
    </format>
    <format dxfId="5696">
      <pivotArea outline="0" collapsedLevelsAreSubtotals="1" fieldPosition="0"/>
    </format>
    <format dxfId="5695">
      <pivotArea field="4" type="button" dataOnly="0" labelOnly="1" outline="0"/>
    </format>
    <format dxfId="5694">
      <pivotArea dataOnly="0" labelOnly="1" outline="0" fieldPosition="0">
        <references count="1">
          <reference field="4294967294" count="1">
            <x v="0"/>
          </reference>
        </references>
      </pivotArea>
    </format>
    <format dxfId="5693">
      <pivotArea type="all" dataOnly="0" outline="0" fieldPosition="0"/>
    </format>
    <format dxfId="5692">
      <pivotArea outline="0" collapsedLevelsAreSubtotals="1" fieldPosition="0"/>
    </format>
    <format dxfId="5691">
      <pivotArea field="4" type="button" dataOnly="0" labelOnly="1" outline="0"/>
    </format>
    <format dxfId="5690">
      <pivotArea dataOnly="0" labelOnly="1" outline="0" fieldPosition="0">
        <references count="1">
          <reference field="4294967294" count="1">
            <x v="0"/>
          </reference>
        </references>
      </pivotArea>
    </format>
    <format dxfId="5689">
      <pivotArea dataOnly="0" labelOnly="1" outline="0" fieldPosition="0">
        <references count="1">
          <reference field="4294967294" count="1">
            <x v="0"/>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Productos" cacheId="16"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rowHeaderCaption="Producto">
  <location ref="A91:E165" firstHeaderRow="0" firstDataRow="1" firstDataCol="2" rowPageCount="1" colPageCount="1"/>
  <pivotFields count="49">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Page"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75">
        <item x="35"/>
        <item x="70"/>
        <item x="59"/>
        <item x="9"/>
        <item x="11"/>
        <item x="12"/>
        <item x="10"/>
        <item x="8"/>
        <item x="13"/>
        <item x="14"/>
        <item x="3"/>
        <item x="16"/>
        <item x="32"/>
        <item x="34"/>
        <item x="21"/>
        <item x="20"/>
        <item x="64"/>
        <item x="61"/>
        <item x="1"/>
        <item x="53"/>
        <item x="60"/>
        <item x="58"/>
        <item m="1" x="74"/>
        <item x="23"/>
        <item x="22"/>
        <item x="2"/>
        <item x="49"/>
        <item x="56"/>
        <item x="55"/>
        <item x="50"/>
        <item x="65"/>
        <item x="69"/>
        <item x="52"/>
        <item x="48"/>
        <item x="38"/>
        <item x="44"/>
        <item x="68"/>
        <item x="15"/>
        <item x="6"/>
        <item x="26"/>
        <item x="51"/>
        <item x="4"/>
        <item x="54"/>
        <item x="66"/>
        <item x="63"/>
        <item x="37"/>
        <item x="25"/>
        <item x="67"/>
        <item x="47"/>
        <item x="30"/>
        <item x="71"/>
        <item x="7"/>
        <item x="18"/>
        <item x="5"/>
        <item x="19"/>
        <item x="46"/>
        <item x="73"/>
        <item x="43"/>
        <item x="24"/>
        <item x="72"/>
        <item x="27"/>
        <item x="33"/>
        <item x="0"/>
        <item x="36"/>
        <item x="42"/>
        <item x="40"/>
        <item x="41"/>
        <item x="39"/>
        <item x="31"/>
        <item x="29"/>
        <item x="28"/>
        <item x="45"/>
        <item x="17"/>
        <item x="57"/>
        <item x="62"/>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defaultSubtotal="0"/>
    <pivotField compact="0" numFmtId="9" outline="0" showAll="0" defaultSubtotal="0"/>
    <pivotField dataField="1" compact="0" outline="0" showAll="0" defaultSubtotal="0"/>
    <pivotField compact="0" outline="0" subtotalTop="0" showAll="0" defaultSubtotal="0"/>
    <pivotField compact="0" outline="0" subtotalTop="0" showAll="0" defaultSubtotal="0"/>
    <pivotField compact="0" outline="0" subtotalTop="0" showAll="0" defaultSubtotal="0"/>
    <pivotField dataField="1" compact="0" numFmtId="9" outline="0" showAll="0" defaultSubtotal="0"/>
    <pivotField axis="axisRow" compact="0" outline="0" subtotalTop="0" showAll="0" defaultSubtotal="0">
      <items count="5">
        <item x="1"/>
        <item x="0"/>
        <item x="2"/>
        <item x="3"/>
        <item x="4"/>
      </items>
    </pivotField>
    <pivotField compact="0" outline="0" subtotalTop="0" showAll="0" defaultSubtotal="0"/>
    <pivotField compact="0" numFmtId="9" outline="0" subtotalTop="0" showAll="0" defaultSubtotal="0"/>
    <pivotField compact="0" outline="0" subtotalTop="0" showAll="0" defaultSubtotal="0"/>
    <pivotField compact="0" numFmtId="9" outline="0" subtotalTop="0" showAll="0" defaultSubtotal="0"/>
    <pivotField compact="0" outline="0" subtotalTop="0" showAll="0" defaultSubtotal="0"/>
    <pivotField compact="0" outline="0" subtotalTop="0" showAll="0" defaultSubtotal="0"/>
    <pivotField compact="0" outline="0" showAll="0" defaultSubtotal="0"/>
    <pivotField compact="0" outline="0" showAll="0" defaultSubtotal="0"/>
    <pivotField compact="0" numFmtId="9" outline="0" showAll="0" defaultSubtotal="0"/>
    <pivotField compact="0" outline="0" showAll="0" defaultSubtotal="0"/>
    <pivotField compact="0" outline="0" showAll="0" defaultSubtotal="0"/>
    <pivotField compact="0" numFmtId="9" outline="0" showAll="0" defaultSubtotal="0"/>
    <pivotField compact="0" outline="0" subtotalTop="0" showAll="0" defaultSubtotal="0"/>
    <pivotField compact="0" outline="0" subtotalTop="0" showAll="0" defaultSubtotal="0"/>
    <pivotField compact="0" numFmtId="9" outline="0" subtotalTop="0" showAll="0" defaultSubtotal="0"/>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compact="0" numFmtId="9" outline="0" subtotalTop="0" showAll="0" defaultSubtotal="0"/>
    <pivotField compact="0" outline="0" subtotalTop="0" showAll="0" defaultSubtotal="0"/>
    <pivotField compact="0" outline="0" subtotalTop="0" showAll="0" defaultSubtotal="0"/>
    <pivotField compact="0" outline="0" subtotalTop="0" dragToRow="0" dragToCol="0" dragToPage="0" showAll="0" defaultSubtotal="0"/>
  </pivotFields>
  <rowFields count="2">
    <field x="6"/>
    <field x="23"/>
  </rowFields>
  <rowItems count="74">
    <i>
      <x/>
      <x v="1"/>
    </i>
    <i>
      <x v="1"/>
      <x v="1"/>
    </i>
    <i>
      <x v="2"/>
      <x v="1"/>
    </i>
    <i>
      <x v="3"/>
      <x/>
    </i>
    <i>
      <x v="4"/>
      <x v="2"/>
    </i>
    <i>
      <x v="5"/>
      <x v="1"/>
    </i>
    <i>
      <x v="6"/>
      <x v="1"/>
    </i>
    <i>
      <x v="7"/>
      <x v="3"/>
    </i>
    <i>
      <x v="8"/>
      <x v="1"/>
    </i>
    <i>
      <x v="9"/>
      <x v="2"/>
    </i>
    <i>
      <x v="10"/>
      <x v="1"/>
    </i>
    <i>
      <x v="11"/>
      <x v="1"/>
    </i>
    <i>
      <x v="12"/>
      <x v="1"/>
    </i>
    <i>
      <x v="13"/>
      <x v="1"/>
    </i>
    <i>
      <x v="14"/>
      <x v="4"/>
    </i>
    <i>
      <x v="15"/>
      <x v="3"/>
    </i>
    <i>
      <x v="16"/>
      <x v="1"/>
    </i>
    <i>
      <x v="17"/>
      <x v="1"/>
    </i>
    <i>
      <x v="18"/>
      <x v="1"/>
    </i>
    <i>
      <x v="19"/>
      <x v="1"/>
    </i>
    <i>
      <x v="20"/>
      <x v="1"/>
    </i>
    <i>
      <x v="21"/>
      <x v="1"/>
    </i>
    <i>
      <x v="23"/>
      <x v="1"/>
    </i>
    <i>
      <x v="24"/>
      <x v="1"/>
    </i>
    <i>
      <x v="25"/>
      <x v="1"/>
    </i>
    <i>
      <x v="26"/>
      <x v="1"/>
    </i>
    <i>
      <x v="27"/>
      <x v="1"/>
    </i>
    <i>
      <x v="28"/>
      <x v="1"/>
    </i>
    <i>
      <x v="29"/>
      <x v="1"/>
    </i>
    <i>
      <x v="30"/>
      <x v="1"/>
    </i>
    <i>
      <x v="31"/>
      <x v="1"/>
    </i>
    <i>
      <x v="32"/>
      <x v="1"/>
    </i>
    <i>
      <x v="33"/>
      <x v="1"/>
    </i>
    <i>
      <x v="34"/>
      <x v="1"/>
    </i>
    <i>
      <x v="35"/>
      <x v="1"/>
    </i>
    <i>
      <x v="36"/>
      <x/>
    </i>
    <i>
      <x v="37"/>
      <x v="1"/>
    </i>
    <i>
      <x v="38"/>
      <x v="1"/>
    </i>
    <i>
      <x v="39"/>
      <x v="1"/>
    </i>
    <i>
      <x v="40"/>
      <x v="1"/>
    </i>
    <i>
      <x v="41"/>
      <x v="1"/>
    </i>
    <i>
      <x v="42"/>
      <x v="1"/>
    </i>
    <i>
      <x v="43"/>
      <x v="1"/>
    </i>
    <i>
      <x v="44"/>
      <x/>
    </i>
    <i>
      <x v="45"/>
      <x v="1"/>
    </i>
    <i>
      <x v="46"/>
      <x v="1"/>
    </i>
    <i>
      <x v="47"/>
      <x/>
    </i>
    <i>
      <x v="48"/>
      <x v="2"/>
    </i>
    <i>
      <x v="49"/>
      <x v="1"/>
    </i>
    <i>
      <x v="50"/>
      <x v="1"/>
    </i>
    <i>
      <x v="51"/>
      <x v="2"/>
    </i>
    <i>
      <x v="52"/>
      <x v="4"/>
    </i>
    <i>
      <x v="53"/>
      <x/>
    </i>
    <i>
      <x v="54"/>
      <x v="4"/>
    </i>
    <i>
      <x v="55"/>
      <x v="2"/>
    </i>
    <i>
      <x v="56"/>
      <x v="1"/>
    </i>
    <i>
      <x v="57"/>
      <x v="1"/>
    </i>
    <i>
      <x v="58"/>
      <x v="1"/>
    </i>
    <i>
      <x v="59"/>
      <x v="1"/>
    </i>
    <i>
      <x v="60"/>
      <x v="1"/>
    </i>
    <i>
      <x v="61"/>
      <x v="1"/>
    </i>
    <i>
      <x v="62"/>
      <x v="1"/>
    </i>
    <i>
      <x v="63"/>
      <x v="1"/>
    </i>
    <i>
      <x v="64"/>
      <x v="3"/>
    </i>
    <i>
      <x v="65"/>
      <x v="2"/>
    </i>
    <i>
      <x v="66"/>
      <x v="2"/>
    </i>
    <i>
      <x v="67"/>
      <x v="2"/>
    </i>
    <i>
      <x v="68"/>
      <x v="1"/>
    </i>
    <i>
      <x v="69"/>
      <x v="3"/>
    </i>
    <i>
      <x v="70"/>
      <x v="3"/>
    </i>
    <i>
      <x v="71"/>
      <x v="2"/>
    </i>
    <i>
      <x v="72"/>
      <x v="1"/>
    </i>
    <i>
      <x v="73"/>
      <x v="1"/>
    </i>
    <i>
      <x v="74"/>
      <x v="1"/>
    </i>
  </rowItems>
  <colFields count="1">
    <field x="-2"/>
  </colFields>
  <colItems count="3">
    <i>
      <x/>
    </i>
    <i i="1">
      <x v="1"/>
    </i>
    <i i="2">
      <x v="2"/>
    </i>
  </colItems>
  <pageFields count="1">
    <pageField fld="4" hier="-1"/>
  </pageFields>
  <dataFields count="3">
    <dataField name="META 2° TRIM" fld="16" baseField="0" baseItem="0"/>
    <dataField name="AVANCE 2° TRI" fld="18" baseField="0" baseItem="0"/>
    <dataField name="Cumplimiento% " fld="22" baseField="0" baseItem="0"/>
  </dataFields>
  <formats count="441">
    <format dxfId="6145">
      <pivotArea field="4" type="button" dataOnly="0" labelOnly="1" outline="0" axis="axisPage" fieldPosition="0"/>
    </format>
    <format dxfId="6144">
      <pivotArea type="all" dataOnly="0" outline="0" fieldPosition="0"/>
    </format>
    <format dxfId="6143">
      <pivotArea outline="0" collapsedLevelsAreSubtotals="1" fieldPosition="0"/>
    </format>
    <format dxfId="6142">
      <pivotArea field="4" type="button" dataOnly="0" labelOnly="1" outline="0" axis="axisPage" fieldPosition="0"/>
    </format>
    <format dxfId="6141">
      <pivotArea dataOnly="0" labelOnly="1" grandRow="1" outline="0" fieldPosition="0"/>
    </format>
    <format dxfId="6140">
      <pivotArea type="all" dataOnly="0" outline="0" fieldPosition="0"/>
    </format>
    <format dxfId="6139">
      <pivotArea outline="0" collapsedLevelsAreSubtotals="1" fieldPosition="0"/>
    </format>
    <format dxfId="6138">
      <pivotArea field="4" type="button" dataOnly="0" labelOnly="1" outline="0" axis="axisPage" fieldPosition="0"/>
    </format>
    <format dxfId="6137">
      <pivotArea type="all" dataOnly="0" outline="0" fieldPosition="0"/>
    </format>
    <format dxfId="6136">
      <pivotArea outline="0" collapsedLevelsAreSubtotals="1" fieldPosition="0"/>
    </format>
    <format dxfId="6135">
      <pivotArea field="4" type="button" dataOnly="0" labelOnly="1" outline="0" axis="axisPage" fieldPosition="0"/>
    </format>
    <format dxfId="6134">
      <pivotArea field="6" type="button" dataOnly="0" labelOnly="1" outline="0" axis="axisRow" fieldPosition="0"/>
    </format>
    <format dxfId="6133">
      <pivotArea type="all" dataOnly="0" outline="0" fieldPosition="0"/>
    </format>
    <format dxfId="6132">
      <pivotArea field="6" type="button" dataOnly="0" labelOnly="1" outline="0" axis="axisRow" fieldPosition="0"/>
    </format>
    <format dxfId="6131">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130">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129">
      <pivotArea type="all" dataOnly="0" outline="0" fieldPosition="0"/>
    </format>
    <format dxfId="6128">
      <pivotArea field="6" type="button" dataOnly="0" labelOnly="1" outline="0" axis="axisRow" fieldPosition="0"/>
    </format>
    <format dxfId="6127">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126">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125">
      <pivotArea type="all" dataOnly="0" outline="0" fieldPosition="0"/>
    </format>
    <format dxfId="6124">
      <pivotArea field="6" type="button" dataOnly="0" labelOnly="1" outline="0" axis="axisRow" fieldPosition="0"/>
    </format>
    <format dxfId="6123">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122">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121">
      <pivotArea outline="0" collapsedLevelsAreSubtotals="1" fieldPosition="0"/>
    </format>
    <format dxfId="6120">
      <pivotArea outline="0" collapsedLevelsAreSubtotals="1" fieldPosition="0"/>
    </format>
    <format dxfId="6119">
      <pivotArea field="6" type="button" dataOnly="0" labelOnly="1" outline="0" axis="axisRow" fieldPosition="0"/>
    </format>
    <format dxfId="6118">
      <pivotArea collapsedLevelsAreSubtotals="1" fieldPosition="0">
        <references count="1">
          <reference field="6" count="7">
            <x v="11"/>
            <x v="37"/>
            <x v="38"/>
            <x v="51"/>
            <x v="52"/>
            <x v="54"/>
            <x v="72"/>
          </reference>
        </references>
      </pivotArea>
    </format>
    <format dxfId="6117">
      <pivotArea collapsedLevelsAreSubtotals="1" fieldPosition="0">
        <references count="1">
          <reference field="6" count="1">
            <x v="71"/>
          </reference>
        </references>
      </pivotArea>
    </format>
    <format dxfId="6116">
      <pivotArea collapsedLevelsAreSubtotals="1" fieldPosition="0">
        <references count="1">
          <reference field="6" count="1">
            <x v="48"/>
          </reference>
        </references>
      </pivotArea>
    </format>
    <format dxfId="6115">
      <pivotArea collapsedLevelsAreSubtotals="1" fieldPosition="0">
        <references count="1">
          <reference field="6" count="1">
            <x v="26"/>
          </reference>
        </references>
      </pivotArea>
    </format>
    <format dxfId="6114">
      <pivotArea collapsedLevelsAreSubtotals="1" fieldPosition="0">
        <references count="1">
          <reference field="6" count="2">
            <x v="20"/>
            <x v="21"/>
          </reference>
        </references>
      </pivotArea>
    </format>
    <format dxfId="6113">
      <pivotArea collapsedLevelsAreSubtotals="1" fieldPosition="0">
        <references count="1">
          <reference field="6" count="1">
            <x v="73"/>
          </reference>
        </references>
      </pivotArea>
    </format>
    <format dxfId="6112">
      <pivotArea type="all" dataOnly="0" outline="0" fieldPosition="0"/>
    </format>
    <format dxfId="6111">
      <pivotArea outline="0" collapsedLevelsAreSubtotals="1" fieldPosition="0"/>
    </format>
    <format dxfId="6110">
      <pivotArea field="6" type="button" dataOnly="0" labelOnly="1" outline="0" axis="axisRow" fieldPosition="0"/>
    </format>
    <format dxfId="6109">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108">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107">
      <pivotArea field="6" type="button" dataOnly="0" labelOnly="1" outline="0" axis="axisRow" fieldPosition="0"/>
    </format>
    <format dxfId="6106">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105">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6104">
      <pivotArea dataOnly="0" labelOnly="1" outline="0" fieldPosition="0">
        <references count="2">
          <reference field="6" count="1" selected="0">
            <x v="0"/>
          </reference>
          <reference field="23" count="1">
            <x v="1"/>
          </reference>
        </references>
      </pivotArea>
    </format>
    <format dxfId="6103">
      <pivotArea dataOnly="0" labelOnly="1" outline="0" fieldPosition="0">
        <references count="2">
          <reference field="6" count="1" selected="0">
            <x v="1"/>
          </reference>
          <reference field="23" count="1">
            <x v="1"/>
          </reference>
        </references>
      </pivotArea>
    </format>
    <format dxfId="6102">
      <pivotArea dataOnly="0" labelOnly="1" outline="0" fieldPosition="0">
        <references count="2">
          <reference field="6" count="1" selected="0">
            <x v="2"/>
          </reference>
          <reference field="23" count="1">
            <x v="1"/>
          </reference>
        </references>
      </pivotArea>
    </format>
    <format dxfId="6101">
      <pivotArea dataOnly="0" labelOnly="1" outline="0" fieldPosition="0">
        <references count="2">
          <reference field="6" count="1" selected="0">
            <x v="3"/>
          </reference>
          <reference field="23" count="1">
            <x v="1"/>
          </reference>
        </references>
      </pivotArea>
    </format>
    <format dxfId="6100">
      <pivotArea dataOnly="0" labelOnly="1" outline="0" fieldPosition="0">
        <references count="2">
          <reference field="6" count="1" selected="0">
            <x v="4"/>
          </reference>
          <reference field="23" count="1">
            <x v="0"/>
          </reference>
        </references>
      </pivotArea>
    </format>
    <format dxfId="6099">
      <pivotArea dataOnly="0" labelOnly="1" outline="0" fieldPosition="0">
        <references count="2">
          <reference field="6" count="1" selected="0">
            <x v="5"/>
          </reference>
          <reference field="23" count="1">
            <x v="1"/>
          </reference>
        </references>
      </pivotArea>
    </format>
    <format dxfId="6098">
      <pivotArea dataOnly="0" labelOnly="1" outline="0" fieldPosition="0">
        <references count="2">
          <reference field="6" count="1" selected="0">
            <x v="6"/>
          </reference>
          <reference field="23" count="1">
            <x v="1"/>
          </reference>
        </references>
      </pivotArea>
    </format>
    <format dxfId="6097">
      <pivotArea dataOnly="0" labelOnly="1" outline="0" fieldPosition="0">
        <references count="2">
          <reference field="6" count="1" selected="0">
            <x v="7"/>
          </reference>
          <reference field="23" count="1">
            <x v="1"/>
          </reference>
        </references>
      </pivotArea>
    </format>
    <format dxfId="6096">
      <pivotArea dataOnly="0" labelOnly="1" outline="0" fieldPosition="0">
        <references count="2">
          <reference field="6" count="1" selected="0">
            <x v="8"/>
          </reference>
          <reference field="23" count="1">
            <x v="3"/>
          </reference>
        </references>
      </pivotArea>
    </format>
    <format dxfId="6095">
      <pivotArea dataOnly="0" labelOnly="1" outline="0" fieldPosition="0">
        <references count="2">
          <reference field="6" count="1" selected="0">
            <x v="9"/>
          </reference>
          <reference field="23" count="1">
            <x v="2"/>
          </reference>
        </references>
      </pivotArea>
    </format>
    <format dxfId="6094">
      <pivotArea dataOnly="0" labelOnly="1" outline="0" fieldPosition="0">
        <references count="2">
          <reference field="6" count="1" selected="0">
            <x v="10"/>
          </reference>
          <reference field="23" count="1">
            <x v="1"/>
          </reference>
        </references>
      </pivotArea>
    </format>
    <format dxfId="6093">
      <pivotArea dataOnly="0" labelOnly="1" outline="0" fieldPosition="0">
        <references count="2">
          <reference field="6" count="1" selected="0">
            <x v="11"/>
          </reference>
          <reference field="23" count="1">
            <x v="2"/>
          </reference>
        </references>
      </pivotArea>
    </format>
    <format dxfId="6092">
      <pivotArea dataOnly="0" labelOnly="1" outline="0" fieldPosition="0">
        <references count="2">
          <reference field="6" count="1" selected="0">
            <x v="12"/>
          </reference>
          <reference field="23" count="1">
            <x v="1"/>
          </reference>
        </references>
      </pivotArea>
    </format>
    <format dxfId="6091">
      <pivotArea dataOnly="0" labelOnly="1" outline="0" fieldPosition="0">
        <references count="2">
          <reference field="6" count="1" selected="0">
            <x v="13"/>
          </reference>
          <reference field="23" count="1">
            <x v="1"/>
          </reference>
        </references>
      </pivotArea>
    </format>
    <format dxfId="6090">
      <pivotArea dataOnly="0" labelOnly="1" outline="0" fieldPosition="0">
        <references count="2">
          <reference field="6" count="1" selected="0">
            <x v="14"/>
          </reference>
          <reference field="23" count="1">
            <x v="2"/>
          </reference>
        </references>
      </pivotArea>
    </format>
    <format dxfId="6089">
      <pivotArea dataOnly="0" labelOnly="1" outline="0" fieldPosition="0">
        <references count="2">
          <reference field="6" count="1" selected="0">
            <x v="15"/>
          </reference>
          <reference field="23" count="1">
            <x v="2"/>
          </reference>
        </references>
      </pivotArea>
    </format>
    <format dxfId="6088">
      <pivotArea dataOnly="0" labelOnly="1" outline="0" fieldPosition="0">
        <references count="2">
          <reference field="6" count="1" selected="0">
            <x v="16"/>
          </reference>
          <reference field="23" count="1">
            <x v="2"/>
          </reference>
        </references>
      </pivotArea>
    </format>
    <format dxfId="6087">
      <pivotArea dataOnly="0" labelOnly="1" outline="0" fieldPosition="0">
        <references count="2">
          <reference field="6" count="1" selected="0">
            <x v="17"/>
          </reference>
          <reference field="23" count="1">
            <x v="3"/>
          </reference>
        </references>
      </pivotArea>
    </format>
    <format dxfId="6086">
      <pivotArea dataOnly="0" labelOnly="1" outline="0" fieldPosition="0">
        <references count="2">
          <reference field="6" count="1" selected="0">
            <x v="18"/>
          </reference>
          <reference field="23" count="1">
            <x v="1"/>
          </reference>
        </references>
      </pivotArea>
    </format>
    <format dxfId="6085">
      <pivotArea dataOnly="0" labelOnly="1" outline="0" fieldPosition="0">
        <references count="2">
          <reference field="6" count="1" selected="0">
            <x v="19"/>
          </reference>
          <reference field="23" count="1">
            <x v="1"/>
          </reference>
        </references>
      </pivotArea>
    </format>
    <format dxfId="6084">
      <pivotArea dataOnly="0" labelOnly="1" outline="0" fieldPosition="0">
        <references count="2">
          <reference field="6" count="1" selected="0">
            <x v="20"/>
          </reference>
          <reference field="23" count="1">
            <x v="1"/>
          </reference>
        </references>
      </pivotArea>
    </format>
    <format dxfId="6083">
      <pivotArea dataOnly="0" labelOnly="1" outline="0" fieldPosition="0">
        <references count="2">
          <reference field="6" count="1" selected="0">
            <x v="21"/>
          </reference>
          <reference field="23" count="1">
            <x v="2"/>
          </reference>
        </references>
      </pivotArea>
    </format>
    <format dxfId="6082">
      <pivotArea dataOnly="0" labelOnly="1" outline="0" fieldPosition="0">
        <references count="2">
          <reference field="6" count="1" selected="0">
            <x v="22"/>
          </reference>
          <reference field="23" count="1">
            <x v="3"/>
          </reference>
        </references>
      </pivotArea>
    </format>
    <format dxfId="6081">
      <pivotArea dataOnly="0" labelOnly="1" outline="0" fieldPosition="0">
        <references count="2">
          <reference field="6" count="1" selected="0">
            <x v="23"/>
          </reference>
          <reference field="23" count="1">
            <x v="2"/>
          </reference>
        </references>
      </pivotArea>
    </format>
    <format dxfId="6080">
      <pivotArea dataOnly="0" labelOnly="1" outline="0" fieldPosition="0">
        <references count="2">
          <reference field="6" count="1" selected="0">
            <x v="24"/>
          </reference>
          <reference field="23" count="1">
            <x v="2"/>
          </reference>
        </references>
      </pivotArea>
    </format>
    <format dxfId="6079">
      <pivotArea dataOnly="0" labelOnly="1" outline="0" fieldPosition="0">
        <references count="2">
          <reference field="6" count="1" selected="0">
            <x v="25"/>
          </reference>
          <reference field="23" count="1">
            <x v="1"/>
          </reference>
        </references>
      </pivotArea>
    </format>
    <format dxfId="6078">
      <pivotArea dataOnly="0" labelOnly="1" outline="0" fieldPosition="0">
        <references count="2">
          <reference field="6" count="1" selected="0">
            <x v="26"/>
          </reference>
          <reference field="23" count="1">
            <x v="2"/>
          </reference>
        </references>
      </pivotArea>
    </format>
    <format dxfId="6077">
      <pivotArea dataOnly="0" labelOnly="1" outline="0" fieldPosition="0">
        <references count="2">
          <reference field="6" count="1" selected="0">
            <x v="27"/>
          </reference>
          <reference field="23" count="1">
            <x v="1"/>
          </reference>
        </references>
      </pivotArea>
    </format>
    <format dxfId="6076">
      <pivotArea dataOnly="0" labelOnly="1" outline="0" fieldPosition="0">
        <references count="2">
          <reference field="6" count="1" selected="0">
            <x v="28"/>
          </reference>
          <reference field="23" count="1">
            <x v="2"/>
          </reference>
        </references>
      </pivotArea>
    </format>
    <format dxfId="6075">
      <pivotArea dataOnly="0" labelOnly="1" outline="0" fieldPosition="0">
        <references count="2">
          <reference field="6" count="1" selected="0">
            <x v="29"/>
          </reference>
          <reference field="23" count="1">
            <x v="1"/>
          </reference>
        </references>
      </pivotArea>
    </format>
    <format dxfId="6074">
      <pivotArea dataOnly="0" labelOnly="1" outline="0" fieldPosition="0">
        <references count="2">
          <reference field="6" count="1" selected="0">
            <x v="30"/>
          </reference>
          <reference field="23" count="1">
            <x v="1"/>
          </reference>
        </references>
      </pivotArea>
    </format>
    <format dxfId="6073">
      <pivotArea dataOnly="0" labelOnly="1" outline="0" fieldPosition="0">
        <references count="2">
          <reference field="6" count="1" selected="0">
            <x v="31"/>
          </reference>
          <reference field="23" count="1">
            <x v="1"/>
          </reference>
        </references>
      </pivotArea>
    </format>
    <format dxfId="6072">
      <pivotArea dataOnly="0" labelOnly="1" outline="0" fieldPosition="0">
        <references count="2">
          <reference field="6" count="1" selected="0">
            <x v="32"/>
          </reference>
          <reference field="23" count="1">
            <x v="1"/>
          </reference>
        </references>
      </pivotArea>
    </format>
    <format dxfId="6071">
      <pivotArea dataOnly="0" labelOnly="1" outline="0" fieldPosition="0">
        <references count="2">
          <reference field="6" count="1" selected="0">
            <x v="33"/>
          </reference>
          <reference field="23" count="1">
            <x v="1"/>
          </reference>
        </references>
      </pivotArea>
    </format>
    <format dxfId="6070">
      <pivotArea dataOnly="0" labelOnly="1" outline="0" fieldPosition="0">
        <references count="2">
          <reference field="6" count="1" selected="0">
            <x v="34"/>
          </reference>
          <reference field="23" count="1">
            <x v="1"/>
          </reference>
        </references>
      </pivotArea>
    </format>
    <format dxfId="6069">
      <pivotArea dataOnly="0" labelOnly="1" outline="0" fieldPosition="0">
        <references count="2">
          <reference field="6" count="1" selected="0">
            <x v="35"/>
          </reference>
          <reference field="23" count="1">
            <x v="1"/>
          </reference>
        </references>
      </pivotArea>
    </format>
    <format dxfId="6068">
      <pivotArea dataOnly="0" labelOnly="1" outline="0" fieldPosition="0">
        <references count="2">
          <reference field="6" count="1" selected="0">
            <x v="36"/>
          </reference>
          <reference field="23" count="1">
            <x v="2"/>
          </reference>
        </references>
      </pivotArea>
    </format>
    <format dxfId="6067">
      <pivotArea dataOnly="0" labelOnly="1" outline="0" fieldPosition="0">
        <references count="2">
          <reference field="6" count="1" selected="0">
            <x v="37"/>
          </reference>
          <reference field="23" count="1">
            <x v="2"/>
          </reference>
        </references>
      </pivotArea>
    </format>
    <format dxfId="6066">
      <pivotArea dataOnly="0" labelOnly="1" outline="0" fieldPosition="0">
        <references count="2">
          <reference field="6" count="1" selected="0">
            <x v="38"/>
          </reference>
          <reference field="23" count="1">
            <x v="1"/>
          </reference>
        </references>
      </pivotArea>
    </format>
    <format dxfId="6065">
      <pivotArea dataOnly="0" labelOnly="1" outline="0" fieldPosition="0">
        <references count="2">
          <reference field="6" count="1" selected="0">
            <x v="39"/>
          </reference>
          <reference field="23" count="1">
            <x v="2"/>
          </reference>
        </references>
      </pivotArea>
    </format>
    <format dxfId="6064">
      <pivotArea dataOnly="0" labelOnly="1" outline="0" fieldPosition="0">
        <references count="2">
          <reference field="6" count="1" selected="0">
            <x v="40"/>
          </reference>
          <reference field="23" count="1">
            <x v="1"/>
          </reference>
        </references>
      </pivotArea>
    </format>
    <format dxfId="6063">
      <pivotArea dataOnly="0" labelOnly="1" outline="0" fieldPosition="0">
        <references count="2">
          <reference field="6" count="1" selected="0">
            <x v="41"/>
          </reference>
          <reference field="23" count="1">
            <x v="1"/>
          </reference>
        </references>
      </pivotArea>
    </format>
    <format dxfId="6062">
      <pivotArea dataOnly="0" labelOnly="1" outline="0" fieldPosition="0">
        <references count="2">
          <reference field="6" count="1" selected="0">
            <x v="42"/>
          </reference>
          <reference field="23" count="1">
            <x v="1"/>
          </reference>
        </references>
      </pivotArea>
    </format>
    <format dxfId="6061">
      <pivotArea dataOnly="0" labelOnly="1" outline="0" fieldPosition="0">
        <references count="2">
          <reference field="6" count="1" selected="0">
            <x v="43"/>
          </reference>
          <reference field="23" count="1">
            <x v="1"/>
          </reference>
        </references>
      </pivotArea>
    </format>
    <format dxfId="6060">
      <pivotArea dataOnly="0" labelOnly="1" outline="0" fieldPosition="0">
        <references count="2">
          <reference field="6" count="1" selected="0">
            <x v="44"/>
          </reference>
          <reference field="23" count="1">
            <x v="1"/>
          </reference>
        </references>
      </pivotArea>
    </format>
    <format dxfId="6059">
      <pivotArea dataOnly="0" labelOnly="1" outline="0" fieldPosition="0">
        <references count="2">
          <reference field="6" count="1" selected="0">
            <x v="45"/>
          </reference>
          <reference field="23" count="1">
            <x v="1"/>
          </reference>
        </references>
      </pivotArea>
    </format>
    <format dxfId="6058">
      <pivotArea dataOnly="0" labelOnly="1" outline="0" fieldPosition="0">
        <references count="2">
          <reference field="6" count="1" selected="0">
            <x v="46"/>
          </reference>
          <reference field="23" count="1">
            <x v="1"/>
          </reference>
        </references>
      </pivotArea>
    </format>
    <format dxfId="6057">
      <pivotArea dataOnly="0" labelOnly="1" outline="0" fieldPosition="0">
        <references count="2">
          <reference field="6" count="1" selected="0">
            <x v="47"/>
          </reference>
          <reference field="23" count="1">
            <x v="1"/>
          </reference>
        </references>
      </pivotArea>
    </format>
    <format dxfId="6056">
      <pivotArea dataOnly="0" labelOnly="1" outline="0" fieldPosition="0">
        <references count="2">
          <reference field="6" count="1" selected="0">
            <x v="48"/>
          </reference>
          <reference field="23" count="1">
            <x v="2"/>
          </reference>
        </references>
      </pivotArea>
    </format>
    <format dxfId="6055">
      <pivotArea dataOnly="0" labelOnly="1" outline="0" fieldPosition="0">
        <references count="2">
          <reference field="6" count="1" selected="0">
            <x v="49"/>
          </reference>
          <reference field="23" count="1">
            <x v="1"/>
          </reference>
        </references>
      </pivotArea>
    </format>
    <format dxfId="6054">
      <pivotArea dataOnly="0" labelOnly="1" outline="0" fieldPosition="0">
        <references count="2">
          <reference field="6" count="1" selected="0">
            <x v="50"/>
          </reference>
          <reference field="23" count="1">
            <x v="1"/>
          </reference>
        </references>
      </pivotArea>
    </format>
    <format dxfId="6053">
      <pivotArea dataOnly="0" labelOnly="1" outline="0" fieldPosition="0">
        <references count="2">
          <reference field="6" count="1" selected="0">
            <x v="51"/>
          </reference>
          <reference field="23" count="1">
            <x v="1"/>
          </reference>
        </references>
      </pivotArea>
    </format>
    <format dxfId="6052">
      <pivotArea dataOnly="0" labelOnly="1" outline="0" fieldPosition="0">
        <references count="2">
          <reference field="6" count="1" selected="0">
            <x v="52"/>
          </reference>
          <reference field="23" count="1">
            <x v="2"/>
          </reference>
        </references>
      </pivotArea>
    </format>
    <format dxfId="6051">
      <pivotArea dataOnly="0" labelOnly="1" outline="0" fieldPosition="0">
        <references count="2">
          <reference field="6" count="1" selected="0">
            <x v="53"/>
          </reference>
          <reference field="23" count="1">
            <x v="1"/>
          </reference>
        </references>
      </pivotArea>
    </format>
    <format dxfId="6050">
      <pivotArea dataOnly="0" labelOnly="1" outline="0" fieldPosition="0">
        <references count="2">
          <reference field="6" count="1" selected="0">
            <x v="54"/>
          </reference>
          <reference field="23" count="1">
            <x v="2"/>
          </reference>
        </references>
      </pivotArea>
    </format>
    <format dxfId="6049">
      <pivotArea dataOnly="0" labelOnly="1" outline="0" fieldPosition="0">
        <references count="2">
          <reference field="6" count="1" selected="0">
            <x v="55"/>
          </reference>
          <reference field="23" count="1">
            <x v="1"/>
          </reference>
        </references>
      </pivotArea>
    </format>
    <format dxfId="6048">
      <pivotArea dataOnly="0" labelOnly="1" outline="0" fieldPosition="0">
        <references count="2">
          <reference field="6" count="1" selected="0">
            <x v="56"/>
          </reference>
          <reference field="23" count="1">
            <x v="1"/>
          </reference>
        </references>
      </pivotArea>
    </format>
    <format dxfId="6047">
      <pivotArea dataOnly="0" labelOnly="1" outline="0" fieldPosition="0">
        <references count="2">
          <reference field="6" count="1" selected="0">
            <x v="57"/>
          </reference>
          <reference field="23" count="1">
            <x v="2"/>
          </reference>
        </references>
      </pivotArea>
    </format>
    <format dxfId="6046">
      <pivotArea dataOnly="0" labelOnly="1" outline="0" fieldPosition="0">
        <references count="2">
          <reference field="6" count="1" selected="0">
            <x v="58"/>
          </reference>
          <reference field="23" count="1">
            <x v="1"/>
          </reference>
        </references>
      </pivotArea>
    </format>
    <format dxfId="6045">
      <pivotArea dataOnly="0" labelOnly="1" outline="0" fieldPosition="0">
        <references count="2">
          <reference field="6" count="1" selected="0">
            <x v="59"/>
          </reference>
          <reference field="23" count="1">
            <x v="1"/>
          </reference>
        </references>
      </pivotArea>
    </format>
    <format dxfId="6044">
      <pivotArea dataOnly="0" labelOnly="1" outline="0" fieldPosition="0">
        <references count="2">
          <reference field="6" count="1" selected="0">
            <x v="60"/>
          </reference>
          <reference field="23" count="1">
            <x v="1"/>
          </reference>
        </references>
      </pivotArea>
    </format>
    <format dxfId="6043">
      <pivotArea dataOnly="0" labelOnly="1" outline="0" fieldPosition="0">
        <references count="2">
          <reference field="6" count="1" selected="0">
            <x v="61"/>
          </reference>
          <reference field="23" count="1">
            <x v="1"/>
          </reference>
        </references>
      </pivotArea>
    </format>
    <format dxfId="6042">
      <pivotArea dataOnly="0" labelOnly="1" outline="0" fieldPosition="0">
        <references count="2">
          <reference field="6" count="1" selected="0">
            <x v="62"/>
          </reference>
          <reference field="23" count="1">
            <x v="1"/>
          </reference>
        </references>
      </pivotArea>
    </format>
    <format dxfId="6041">
      <pivotArea dataOnly="0" labelOnly="1" outline="0" fieldPosition="0">
        <references count="2">
          <reference field="6" count="1" selected="0">
            <x v="63"/>
          </reference>
          <reference field="23" count="1">
            <x v="1"/>
          </reference>
        </references>
      </pivotArea>
    </format>
    <format dxfId="6040">
      <pivotArea dataOnly="0" labelOnly="1" outline="0" fieldPosition="0">
        <references count="2">
          <reference field="6" count="1" selected="0">
            <x v="64"/>
          </reference>
          <reference field="23" count="1">
            <x v="1"/>
          </reference>
        </references>
      </pivotArea>
    </format>
    <format dxfId="6039">
      <pivotArea dataOnly="0" labelOnly="1" outline="0" fieldPosition="0">
        <references count="2">
          <reference field="6" count="1" selected="0">
            <x v="65"/>
          </reference>
          <reference field="23" count="1">
            <x v="2"/>
          </reference>
        </references>
      </pivotArea>
    </format>
    <format dxfId="6038">
      <pivotArea dataOnly="0" labelOnly="1" outline="0" fieldPosition="0">
        <references count="2">
          <reference field="6" count="1" selected="0">
            <x v="66"/>
          </reference>
          <reference field="23" count="1">
            <x v="1"/>
          </reference>
        </references>
      </pivotArea>
    </format>
    <format dxfId="6037">
      <pivotArea dataOnly="0" labelOnly="1" outline="0" fieldPosition="0">
        <references count="2">
          <reference field="6" count="1" selected="0">
            <x v="67"/>
          </reference>
          <reference field="23" count="1">
            <x v="2"/>
          </reference>
        </references>
      </pivotArea>
    </format>
    <format dxfId="6036">
      <pivotArea dataOnly="0" labelOnly="1" outline="0" fieldPosition="0">
        <references count="2">
          <reference field="6" count="1" selected="0">
            <x v="68"/>
          </reference>
          <reference field="23" count="1">
            <x v="2"/>
          </reference>
        </references>
      </pivotArea>
    </format>
    <format dxfId="6035">
      <pivotArea dataOnly="0" labelOnly="1" outline="0" fieldPosition="0">
        <references count="2">
          <reference field="6" count="1" selected="0">
            <x v="69"/>
          </reference>
          <reference field="23" count="1">
            <x v="1"/>
          </reference>
        </references>
      </pivotArea>
    </format>
    <format dxfId="6034">
      <pivotArea dataOnly="0" labelOnly="1" outline="0" fieldPosition="0">
        <references count="2">
          <reference field="6" count="1" selected="0">
            <x v="70"/>
          </reference>
          <reference field="23" count="1">
            <x v="1"/>
          </reference>
        </references>
      </pivotArea>
    </format>
    <format dxfId="6033">
      <pivotArea dataOnly="0" labelOnly="1" outline="0" fieldPosition="0">
        <references count="2">
          <reference field="6" count="1" selected="0">
            <x v="71"/>
          </reference>
          <reference field="23" count="1">
            <x v="2"/>
          </reference>
        </references>
      </pivotArea>
    </format>
    <format dxfId="6032">
      <pivotArea dataOnly="0" labelOnly="1" outline="0" fieldPosition="0">
        <references count="2">
          <reference field="6" count="1" selected="0">
            <x v="72"/>
          </reference>
          <reference field="23" count="1">
            <x v="2"/>
          </reference>
        </references>
      </pivotArea>
    </format>
    <format dxfId="6031">
      <pivotArea dataOnly="0" labelOnly="1" outline="0" fieldPosition="0">
        <references count="2">
          <reference field="6" count="1" selected="0">
            <x v="73"/>
          </reference>
          <reference field="23" count="1">
            <x v="2"/>
          </reference>
        </references>
      </pivotArea>
    </format>
    <format dxfId="6030">
      <pivotArea dataOnly="0" labelOnly="1" outline="0" fieldPosition="0">
        <references count="2">
          <reference field="6" count="1" selected="0">
            <x v="0"/>
          </reference>
          <reference field="23" count="1">
            <x v="1"/>
          </reference>
        </references>
      </pivotArea>
    </format>
    <format dxfId="6029">
      <pivotArea dataOnly="0" labelOnly="1" outline="0" fieldPosition="0">
        <references count="2">
          <reference field="6" count="1" selected="0">
            <x v="1"/>
          </reference>
          <reference field="23" count="1">
            <x v="1"/>
          </reference>
        </references>
      </pivotArea>
    </format>
    <format dxfId="6028">
      <pivotArea dataOnly="0" labelOnly="1" outline="0" fieldPosition="0">
        <references count="2">
          <reference field="6" count="1" selected="0">
            <x v="2"/>
          </reference>
          <reference field="23" count="1">
            <x v="1"/>
          </reference>
        </references>
      </pivotArea>
    </format>
    <format dxfId="6027">
      <pivotArea dataOnly="0" labelOnly="1" outline="0" fieldPosition="0">
        <references count="2">
          <reference field="6" count="1" selected="0">
            <x v="3"/>
          </reference>
          <reference field="23" count="1">
            <x v="1"/>
          </reference>
        </references>
      </pivotArea>
    </format>
    <format dxfId="6026">
      <pivotArea dataOnly="0" labelOnly="1" outline="0" fieldPosition="0">
        <references count="2">
          <reference field="6" count="1" selected="0">
            <x v="4"/>
          </reference>
          <reference field="23" count="1">
            <x v="0"/>
          </reference>
        </references>
      </pivotArea>
    </format>
    <format dxfId="6025">
      <pivotArea dataOnly="0" labelOnly="1" outline="0" fieldPosition="0">
        <references count="2">
          <reference field="6" count="1" selected="0">
            <x v="5"/>
          </reference>
          <reference field="23" count="1">
            <x v="1"/>
          </reference>
        </references>
      </pivotArea>
    </format>
    <format dxfId="6024">
      <pivotArea dataOnly="0" labelOnly="1" outline="0" fieldPosition="0">
        <references count="2">
          <reference field="6" count="1" selected="0">
            <x v="6"/>
          </reference>
          <reference field="23" count="1">
            <x v="1"/>
          </reference>
        </references>
      </pivotArea>
    </format>
    <format dxfId="6023">
      <pivotArea dataOnly="0" labelOnly="1" outline="0" fieldPosition="0">
        <references count="2">
          <reference field="6" count="1" selected="0">
            <x v="7"/>
          </reference>
          <reference field="23" count="1">
            <x v="1"/>
          </reference>
        </references>
      </pivotArea>
    </format>
    <format dxfId="6022">
      <pivotArea dataOnly="0" labelOnly="1" outline="0" fieldPosition="0">
        <references count="2">
          <reference field="6" count="1" selected="0">
            <x v="8"/>
          </reference>
          <reference field="23" count="1">
            <x v="3"/>
          </reference>
        </references>
      </pivotArea>
    </format>
    <format dxfId="6021">
      <pivotArea dataOnly="0" labelOnly="1" outline="0" fieldPosition="0">
        <references count="2">
          <reference field="6" count="1" selected="0">
            <x v="9"/>
          </reference>
          <reference field="23" count="1">
            <x v="2"/>
          </reference>
        </references>
      </pivotArea>
    </format>
    <format dxfId="6020">
      <pivotArea dataOnly="0" labelOnly="1" outline="0" fieldPosition="0">
        <references count="2">
          <reference field="6" count="1" selected="0">
            <x v="10"/>
          </reference>
          <reference field="23" count="1">
            <x v="1"/>
          </reference>
        </references>
      </pivotArea>
    </format>
    <format dxfId="6019">
      <pivotArea dataOnly="0" labelOnly="1" outline="0" fieldPosition="0">
        <references count="2">
          <reference field="6" count="1" selected="0">
            <x v="11"/>
          </reference>
          <reference field="23" count="1">
            <x v="4"/>
          </reference>
        </references>
      </pivotArea>
    </format>
    <format dxfId="6018">
      <pivotArea dataOnly="0" labelOnly="1" outline="0" fieldPosition="0">
        <references count="2">
          <reference field="6" count="1" selected="0">
            <x v="12"/>
          </reference>
          <reference field="23" count="1">
            <x v="1"/>
          </reference>
        </references>
      </pivotArea>
    </format>
    <format dxfId="6017">
      <pivotArea dataOnly="0" labelOnly="1" outline="0" fieldPosition="0">
        <references count="2">
          <reference field="6" count="1" selected="0">
            <x v="13"/>
          </reference>
          <reference field="23" count="1">
            <x v="1"/>
          </reference>
        </references>
      </pivotArea>
    </format>
    <format dxfId="6016">
      <pivotArea dataOnly="0" labelOnly="1" outline="0" fieldPosition="0">
        <references count="2">
          <reference field="6" count="1" selected="0">
            <x v="14"/>
          </reference>
          <reference field="23" count="1">
            <x v="4"/>
          </reference>
        </references>
      </pivotArea>
    </format>
    <format dxfId="6015">
      <pivotArea dataOnly="0" labelOnly="1" outline="0" fieldPosition="0">
        <references count="2">
          <reference field="6" count="1" selected="0">
            <x v="15"/>
          </reference>
          <reference field="23" count="1">
            <x v="4"/>
          </reference>
        </references>
      </pivotArea>
    </format>
    <format dxfId="6014">
      <pivotArea dataOnly="0" labelOnly="1" outline="0" fieldPosition="0">
        <references count="2">
          <reference field="6" count="1" selected="0">
            <x v="16"/>
          </reference>
          <reference field="23" count="1">
            <x v="2"/>
          </reference>
        </references>
      </pivotArea>
    </format>
    <format dxfId="6013">
      <pivotArea dataOnly="0" labelOnly="1" outline="0" fieldPosition="0">
        <references count="2">
          <reference field="6" count="1" selected="0">
            <x v="17"/>
          </reference>
          <reference field="23" count="1">
            <x v="3"/>
          </reference>
        </references>
      </pivotArea>
    </format>
    <format dxfId="6012">
      <pivotArea dataOnly="0" labelOnly="1" outline="0" fieldPosition="0">
        <references count="2">
          <reference field="6" count="1" selected="0">
            <x v="18"/>
          </reference>
          <reference field="23" count="1">
            <x v="1"/>
          </reference>
        </references>
      </pivotArea>
    </format>
    <format dxfId="6011">
      <pivotArea dataOnly="0" labelOnly="1" outline="0" fieldPosition="0">
        <references count="2">
          <reference field="6" count="1" selected="0">
            <x v="19"/>
          </reference>
          <reference field="23" count="1">
            <x v="1"/>
          </reference>
        </references>
      </pivotArea>
    </format>
    <format dxfId="6010">
      <pivotArea dataOnly="0" labelOnly="1" outline="0" fieldPosition="0">
        <references count="2">
          <reference field="6" count="1" selected="0">
            <x v="20"/>
          </reference>
          <reference field="23" count="1">
            <x v="1"/>
          </reference>
        </references>
      </pivotArea>
    </format>
    <format dxfId="6009">
      <pivotArea dataOnly="0" labelOnly="1" outline="0" fieldPosition="0">
        <references count="2">
          <reference field="6" count="1" selected="0">
            <x v="21"/>
          </reference>
          <reference field="23" count="1">
            <x v="4"/>
          </reference>
        </references>
      </pivotArea>
    </format>
    <format dxfId="6008">
      <pivotArea dataOnly="0" labelOnly="1" outline="0" fieldPosition="0">
        <references count="2">
          <reference field="6" count="1" selected="0">
            <x v="22"/>
          </reference>
          <reference field="23" count="1">
            <x v="3"/>
          </reference>
        </references>
      </pivotArea>
    </format>
    <format dxfId="6007">
      <pivotArea dataOnly="0" labelOnly="1" outline="0" fieldPosition="0">
        <references count="2">
          <reference field="6" count="1" selected="0">
            <x v="23"/>
          </reference>
          <reference field="23" count="1">
            <x v="2"/>
          </reference>
        </references>
      </pivotArea>
    </format>
    <format dxfId="6006">
      <pivotArea dataOnly="0" labelOnly="1" outline="0" fieldPosition="0">
        <references count="2">
          <reference field="6" count="1" selected="0">
            <x v="24"/>
          </reference>
          <reference field="23" count="1">
            <x v="2"/>
          </reference>
        </references>
      </pivotArea>
    </format>
    <format dxfId="6005">
      <pivotArea dataOnly="0" labelOnly="1" outline="0" fieldPosition="0">
        <references count="2">
          <reference field="6" count="1" selected="0">
            <x v="25"/>
          </reference>
          <reference field="23" count="1">
            <x v="1"/>
          </reference>
        </references>
      </pivotArea>
    </format>
    <format dxfId="6004">
      <pivotArea dataOnly="0" labelOnly="1" outline="0" fieldPosition="0">
        <references count="2">
          <reference field="6" count="1" selected="0">
            <x v="26"/>
          </reference>
          <reference field="23" count="1">
            <x v="4"/>
          </reference>
        </references>
      </pivotArea>
    </format>
    <format dxfId="6003">
      <pivotArea dataOnly="0" labelOnly="1" outline="0" fieldPosition="0">
        <references count="2">
          <reference field="6" count="1" selected="0">
            <x v="27"/>
          </reference>
          <reference field="23" count="1">
            <x v="1"/>
          </reference>
        </references>
      </pivotArea>
    </format>
    <format dxfId="6002">
      <pivotArea dataOnly="0" labelOnly="1" outline="0" fieldPosition="0">
        <references count="2">
          <reference field="6" count="1" selected="0">
            <x v="28"/>
          </reference>
          <reference field="23" count="1">
            <x v="2"/>
          </reference>
        </references>
      </pivotArea>
    </format>
    <format dxfId="6001">
      <pivotArea dataOnly="0" labelOnly="1" outline="0" fieldPosition="0">
        <references count="2">
          <reference field="6" count="1" selected="0">
            <x v="29"/>
          </reference>
          <reference field="23" count="1">
            <x v="1"/>
          </reference>
        </references>
      </pivotArea>
    </format>
    <format dxfId="6000">
      <pivotArea dataOnly="0" labelOnly="1" outline="0" fieldPosition="0">
        <references count="2">
          <reference field="6" count="1" selected="0">
            <x v="30"/>
          </reference>
          <reference field="23" count="1">
            <x v="1"/>
          </reference>
        </references>
      </pivotArea>
    </format>
    <format dxfId="5999">
      <pivotArea dataOnly="0" labelOnly="1" outline="0" fieldPosition="0">
        <references count="2">
          <reference field="6" count="1" selected="0">
            <x v="31"/>
          </reference>
          <reference field="23" count="1">
            <x v="1"/>
          </reference>
        </references>
      </pivotArea>
    </format>
    <format dxfId="5998">
      <pivotArea dataOnly="0" labelOnly="1" outline="0" fieldPosition="0">
        <references count="2">
          <reference field="6" count="1" selected="0">
            <x v="32"/>
          </reference>
          <reference field="23" count="1">
            <x v="1"/>
          </reference>
        </references>
      </pivotArea>
    </format>
    <format dxfId="5997">
      <pivotArea dataOnly="0" labelOnly="1" outline="0" fieldPosition="0">
        <references count="2">
          <reference field="6" count="1" selected="0">
            <x v="33"/>
          </reference>
          <reference field="23" count="1">
            <x v="1"/>
          </reference>
        </references>
      </pivotArea>
    </format>
    <format dxfId="5996">
      <pivotArea dataOnly="0" labelOnly="1" outline="0" fieldPosition="0">
        <references count="2">
          <reference field="6" count="1" selected="0">
            <x v="34"/>
          </reference>
          <reference field="23" count="1">
            <x v="1"/>
          </reference>
        </references>
      </pivotArea>
    </format>
    <format dxfId="5995">
      <pivotArea dataOnly="0" labelOnly="1" outline="0" fieldPosition="0">
        <references count="2">
          <reference field="6" count="1" selected="0">
            <x v="35"/>
          </reference>
          <reference field="23" count="1">
            <x v="1"/>
          </reference>
        </references>
      </pivotArea>
    </format>
    <format dxfId="5994">
      <pivotArea dataOnly="0" labelOnly="1" outline="0" fieldPosition="0">
        <references count="2">
          <reference field="6" count="1" selected="0">
            <x v="36"/>
          </reference>
          <reference field="23" count="1">
            <x v="2"/>
          </reference>
        </references>
      </pivotArea>
    </format>
    <format dxfId="5993">
      <pivotArea dataOnly="0" labelOnly="1" outline="0" fieldPosition="0">
        <references count="2">
          <reference field="6" count="1" selected="0">
            <x v="37"/>
          </reference>
          <reference field="23" count="1">
            <x v="2"/>
          </reference>
        </references>
      </pivotArea>
    </format>
    <format dxfId="5992">
      <pivotArea dataOnly="0" labelOnly="1" outline="0" fieldPosition="0">
        <references count="2">
          <reference field="6" count="1" selected="0">
            <x v="38"/>
          </reference>
          <reference field="23" count="1">
            <x v="1"/>
          </reference>
        </references>
      </pivotArea>
    </format>
    <format dxfId="5991">
      <pivotArea dataOnly="0" labelOnly="1" outline="0" fieldPosition="0">
        <references count="2">
          <reference field="6" count="1" selected="0">
            <x v="39"/>
          </reference>
          <reference field="23" count="1">
            <x v="4"/>
          </reference>
        </references>
      </pivotArea>
    </format>
    <format dxfId="5990">
      <pivotArea dataOnly="0" labelOnly="1" outline="0" fieldPosition="0">
        <references count="2">
          <reference field="6" count="1" selected="0">
            <x v="40"/>
          </reference>
          <reference field="23" count="1">
            <x v="1"/>
          </reference>
        </references>
      </pivotArea>
    </format>
    <format dxfId="5989">
      <pivotArea dataOnly="0" labelOnly="1" outline="0" fieldPosition="0">
        <references count="2">
          <reference field="6" count="1" selected="0">
            <x v="41"/>
          </reference>
          <reference field="23" count="1">
            <x v="1"/>
          </reference>
        </references>
      </pivotArea>
    </format>
    <format dxfId="5988">
      <pivotArea dataOnly="0" labelOnly="1" outline="0" fieldPosition="0">
        <references count="2">
          <reference field="6" count="1" selected="0">
            <x v="42"/>
          </reference>
          <reference field="23" count="1">
            <x v="1"/>
          </reference>
        </references>
      </pivotArea>
    </format>
    <format dxfId="5987">
      <pivotArea dataOnly="0" labelOnly="1" outline="0" fieldPosition="0">
        <references count="2">
          <reference field="6" count="1" selected="0">
            <x v="43"/>
          </reference>
          <reference field="23" count="1">
            <x v="1"/>
          </reference>
        </references>
      </pivotArea>
    </format>
    <format dxfId="5986">
      <pivotArea dataOnly="0" labelOnly="1" outline="0" fieldPosition="0">
        <references count="2">
          <reference field="6" count="1" selected="0">
            <x v="44"/>
          </reference>
          <reference field="23" count="1">
            <x v="1"/>
          </reference>
        </references>
      </pivotArea>
    </format>
    <format dxfId="5985">
      <pivotArea dataOnly="0" labelOnly="1" outline="0" fieldPosition="0">
        <references count="2">
          <reference field="6" count="1" selected="0">
            <x v="45"/>
          </reference>
          <reference field="23" count="1">
            <x v="1"/>
          </reference>
        </references>
      </pivotArea>
    </format>
    <format dxfId="5984">
      <pivotArea dataOnly="0" labelOnly="1" outline="0" fieldPosition="0">
        <references count="2">
          <reference field="6" count="1" selected="0">
            <x v="46"/>
          </reference>
          <reference field="23" count="1">
            <x v="1"/>
          </reference>
        </references>
      </pivotArea>
    </format>
    <format dxfId="5983">
      <pivotArea dataOnly="0" labelOnly="1" outline="0" fieldPosition="0">
        <references count="2">
          <reference field="6" count="1" selected="0">
            <x v="47"/>
          </reference>
          <reference field="23" count="1">
            <x v="1"/>
          </reference>
        </references>
      </pivotArea>
    </format>
    <format dxfId="5982">
      <pivotArea dataOnly="0" labelOnly="1" outline="0" fieldPosition="0">
        <references count="2">
          <reference field="6" count="1" selected="0">
            <x v="48"/>
          </reference>
          <reference field="23" count="1">
            <x v="2"/>
          </reference>
        </references>
      </pivotArea>
    </format>
    <format dxfId="5981">
      <pivotArea dataOnly="0" labelOnly="1" outline="0" fieldPosition="0">
        <references count="2">
          <reference field="6" count="1" selected="0">
            <x v="49"/>
          </reference>
          <reference field="23" count="1">
            <x v="1"/>
          </reference>
        </references>
      </pivotArea>
    </format>
    <format dxfId="5980">
      <pivotArea dataOnly="0" labelOnly="1" outline="0" fieldPosition="0">
        <references count="2">
          <reference field="6" count="1" selected="0">
            <x v="50"/>
          </reference>
          <reference field="23" count="1">
            <x v="1"/>
          </reference>
        </references>
      </pivotArea>
    </format>
    <format dxfId="5979">
      <pivotArea dataOnly="0" labelOnly="1" outline="0" fieldPosition="0">
        <references count="2">
          <reference field="6" count="1" selected="0">
            <x v="51"/>
          </reference>
          <reference field="23" count="1">
            <x v="1"/>
          </reference>
        </references>
      </pivotArea>
    </format>
    <format dxfId="5978">
      <pivotArea dataOnly="0" labelOnly="1" outline="0" fieldPosition="0">
        <references count="2">
          <reference field="6" count="1" selected="0">
            <x v="52"/>
          </reference>
          <reference field="23" count="1">
            <x v="4"/>
          </reference>
        </references>
      </pivotArea>
    </format>
    <format dxfId="5977">
      <pivotArea dataOnly="0" labelOnly="1" outline="0" fieldPosition="0">
        <references count="2">
          <reference field="6" count="1" selected="0">
            <x v="53"/>
          </reference>
          <reference field="23" count="1">
            <x v="1"/>
          </reference>
        </references>
      </pivotArea>
    </format>
    <format dxfId="5976">
      <pivotArea dataOnly="0" labelOnly="1" outline="0" fieldPosition="0">
        <references count="2">
          <reference field="6" count="1" selected="0">
            <x v="54"/>
          </reference>
          <reference field="23" count="1">
            <x v="4"/>
          </reference>
        </references>
      </pivotArea>
    </format>
    <format dxfId="5975">
      <pivotArea dataOnly="0" labelOnly="1" outline="0" fieldPosition="0">
        <references count="2">
          <reference field="6" count="1" selected="0">
            <x v="55"/>
          </reference>
          <reference field="23" count="1">
            <x v="1"/>
          </reference>
        </references>
      </pivotArea>
    </format>
    <format dxfId="5974">
      <pivotArea dataOnly="0" labelOnly="1" outline="0" fieldPosition="0">
        <references count="2">
          <reference field="6" count="1" selected="0">
            <x v="56"/>
          </reference>
          <reference field="23" count="1">
            <x v="1"/>
          </reference>
        </references>
      </pivotArea>
    </format>
    <format dxfId="5973">
      <pivotArea dataOnly="0" labelOnly="1" outline="0" fieldPosition="0">
        <references count="2">
          <reference field="6" count="1" selected="0">
            <x v="57"/>
          </reference>
          <reference field="23" count="1">
            <x v="2"/>
          </reference>
        </references>
      </pivotArea>
    </format>
    <format dxfId="5972">
      <pivotArea dataOnly="0" labelOnly="1" outline="0" fieldPosition="0">
        <references count="2">
          <reference field="6" count="1" selected="0">
            <x v="58"/>
          </reference>
          <reference field="23" count="1">
            <x v="1"/>
          </reference>
        </references>
      </pivotArea>
    </format>
    <format dxfId="5971">
      <pivotArea dataOnly="0" labelOnly="1" outline="0" fieldPosition="0">
        <references count="2">
          <reference field="6" count="1" selected="0">
            <x v="59"/>
          </reference>
          <reference field="23" count="1">
            <x v="1"/>
          </reference>
        </references>
      </pivotArea>
    </format>
    <format dxfId="5970">
      <pivotArea dataOnly="0" labelOnly="1" outline="0" fieldPosition="0">
        <references count="2">
          <reference field="6" count="1" selected="0">
            <x v="60"/>
          </reference>
          <reference field="23" count="1">
            <x v="1"/>
          </reference>
        </references>
      </pivotArea>
    </format>
    <format dxfId="5969">
      <pivotArea dataOnly="0" labelOnly="1" outline="0" fieldPosition="0">
        <references count="2">
          <reference field="6" count="1" selected="0">
            <x v="61"/>
          </reference>
          <reference field="23" count="1">
            <x v="1"/>
          </reference>
        </references>
      </pivotArea>
    </format>
    <format dxfId="5968">
      <pivotArea dataOnly="0" labelOnly="1" outline="0" fieldPosition="0">
        <references count="2">
          <reference field="6" count="1" selected="0">
            <x v="62"/>
          </reference>
          <reference field="23" count="1">
            <x v="1"/>
          </reference>
        </references>
      </pivotArea>
    </format>
    <format dxfId="5967">
      <pivotArea dataOnly="0" labelOnly="1" outline="0" fieldPosition="0">
        <references count="2">
          <reference field="6" count="1" selected="0">
            <x v="63"/>
          </reference>
          <reference field="23" count="1">
            <x v="1"/>
          </reference>
        </references>
      </pivotArea>
    </format>
    <format dxfId="5966">
      <pivotArea dataOnly="0" labelOnly="1" outline="0" fieldPosition="0">
        <references count="2">
          <reference field="6" count="1" selected="0">
            <x v="64"/>
          </reference>
          <reference field="23" count="1">
            <x v="1"/>
          </reference>
        </references>
      </pivotArea>
    </format>
    <format dxfId="5965">
      <pivotArea dataOnly="0" labelOnly="1" outline="0" fieldPosition="0">
        <references count="2">
          <reference field="6" count="1" selected="0">
            <x v="65"/>
          </reference>
          <reference field="23" count="1">
            <x v="2"/>
          </reference>
        </references>
      </pivotArea>
    </format>
    <format dxfId="5964">
      <pivotArea dataOnly="0" labelOnly="1" outline="0" fieldPosition="0">
        <references count="2">
          <reference field="6" count="1" selected="0">
            <x v="66"/>
          </reference>
          <reference field="23" count="1">
            <x v="1"/>
          </reference>
        </references>
      </pivotArea>
    </format>
    <format dxfId="5963">
      <pivotArea dataOnly="0" labelOnly="1" outline="0" fieldPosition="0">
        <references count="2">
          <reference field="6" count="1" selected="0">
            <x v="67"/>
          </reference>
          <reference field="23" count="1">
            <x v="2"/>
          </reference>
        </references>
      </pivotArea>
    </format>
    <format dxfId="5962">
      <pivotArea dataOnly="0" labelOnly="1" outline="0" fieldPosition="0">
        <references count="2">
          <reference field="6" count="1" selected="0">
            <x v="68"/>
          </reference>
          <reference field="23" count="1">
            <x v="1"/>
          </reference>
        </references>
      </pivotArea>
    </format>
    <format dxfId="5961">
      <pivotArea dataOnly="0" labelOnly="1" outline="0" fieldPosition="0">
        <references count="2">
          <reference field="6" count="1" selected="0">
            <x v="69"/>
          </reference>
          <reference field="23" count="1">
            <x v="1"/>
          </reference>
        </references>
      </pivotArea>
    </format>
    <format dxfId="5960">
      <pivotArea dataOnly="0" labelOnly="1" outline="0" fieldPosition="0">
        <references count="2">
          <reference field="6" count="1" selected="0">
            <x v="70"/>
          </reference>
          <reference field="23" count="1">
            <x v="1"/>
          </reference>
        </references>
      </pivotArea>
    </format>
    <format dxfId="5959">
      <pivotArea dataOnly="0" labelOnly="1" outline="0" fieldPosition="0">
        <references count="2">
          <reference field="6" count="1" selected="0">
            <x v="71"/>
          </reference>
          <reference field="23" count="1">
            <x v="2"/>
          </reference>
        </references>
      </pivotArea>
    </format>
    <format dxfId="5958">
      <pivotArea dataOnly="0" labelOnly="1" outline="0" fieldPosition="0">
        <references count="2">
          <reference field="6" count="1" selected="0">
            <x v="72"/>
          </reference>
          <reference field="23" count="1">
            <x v="4"/>
          </reference>
        </references>
      </pivotArea>
    </format>
    <format dxfId="5957">
      <pivotArea dataOnly="0" labelOnly="1" outline="0" fieldPosition="0">
        <references count="2">
          <reference field="6" count="1" selected="0">
            <x v="73"/>
          </reference>
          <reference field="23" count="1">
            <x v="4"/>
          </reference>
        </references>
      </pivotArea>
    </format>
    <format dxfId="5956">
      <pivotArea dataOnly="0" labelOnly="1" outline="0" fieldPosition="0">
        <references count="2">
          <reference field="6" count="1" selected="0">
            <x v="0"/>
          </reference>
          <reference field="23" count="1">
            <x v="1"/>
          </reference>
        </references>
      </pivotArea>
    </format>
    <format dxfId="5955">
      <pivotArea dataOnly="0" labelOnly="1" outline="0" fieldPosition="0">
        <references count="2">
          <reference field="6" count="1" selected="0">
            <x v="1"/>
          </reference>
          <reference field="23" count="1">
            <x v="1"/>
          </reference>
        </references>
      </pivotArea>
    </format>
    <format dxfId="5954">
      <pivotArea dataOnly="0" labelOnly="1" outline="0" fieldPosition="0">
        <references count="2">
          <reference field="6" count="1" selected="0">
            <x v="2"/>
          </reference>
          <reference field="23" count="1">
            <x v="1"/>
          </reference>
        </references>
      </pivotArea>
    </format>
    <format dxfId="5953">
      <pivotArea dataOnly="0" labelOnly="1" outline="0" fieldPosition="0">
        <references count="2">
          <reference field="6" count="1" selected="0">
            <x v="3"/>
          </reference>
          <reference field="23" count="1">
            <x v="1"/>
          </reference>
        </references>
      </pivotArea>
    </format>
    <format dxfId="5952">
      <pivotArea dataOnly="0" labelOnly="1" outline="0" fieldPosition="0">
        <references count="2">
          <reference field="6" count="1" selected="0">
            <x v="4"/>
          </reference>
          <reference field="23" count="1">
            <x v="0"/>
          </reference>
        </references>
      </pivotArea>
    </format>
    <format dxfId="5951">
      <pivotArea dataOnly="0" labelOnly="1" outline="0" fieldPosition="0">
        <references count="2">
          <reference field="6" count="1" selected="0">
            <x v="5"/>
          </reference>
          <reference field="23" count="1">
            <x v="1"/>
          </reference>
        </references>
      </pivotArea>
    </format>
    <format dxfId="5950">
      <pivotArea dataOnly="0" labelOnly="1" outline="0" fieldPosition="0">
        <references count="2">
          <reference field="6" count="1" selected="0">
            <x v="6"/>
          </reference>
          <reference field="23" count="1">
            <x v="1"/>
          </reference>
        </references>
      </pivotArea>
    </format>
    <format dxfId="5949">
      <pivotArea dataOnly="0" labelOnly="1" outline="0" fieldPosition="0">
        <references count="2">
          <reference field="6" count="1" selected="0">
            <x v="7"/>
          </reference>
          <reference field="23" count="1">
            <x v="1"/>
          </reference>
        </references>
      </pivotArea>
    </format>
    <format dxfId="5948">
      <pivotArea dataOnly="0" labelOnly="1" outline="0" fieldPosition="0">
        <references count="2">
          <reference field="6" count="1" selected="0">
            <x v="8"/>
          </reference>
          <reference field="23" count="1">
            <x v="3"/>
          </reference>
        </references>
      </pivotArea>
    </format>
    <format dxfId="5947">
      <pivotArea dataOnly="0" labelOnly="1" outline="0" fieldPosition="0">
        <references count="2">
          <reference field="6" count="1" selected="0">
            <x v="9"/>
          </reference>
          <reference field="23" count="1">
            <x v="2"/>
          </reference>
        </references>
      </pivotArea>
    </format>
    <format dxfId="5946">
      <pivotArea dataOnly="0" labelOnly="1" outline="0" fieldPosition="0">
        <references count="2">
          <reference field="6" count="1" selected="0">
            <x v="10"/>
          </reference>
          <reference field="23" count="1">
            <x v="1"/>
          </reference>
        </references>
      </pivotArea>
    </format>
    <format dxfId="5945">
      <pivotArea dataOnly="0" labelOnly="1" outline="0" fieldPosition="0">
        <references count="2">
          <reference field="6" count="1" selected="0">
            <x v="11"/>
          </reference>
          <reference field="23" count="1">
            <x v="4"/>
          </reference>
        </references>
      </pivotArea>
    </format>
    <format dxfId="5944">
      <pivotArea dataOnly="0" labelOnly="1" outline="0" fieldPosition="0">
        <references count="2">
          <reference field="6" count="1" selected="0">
            <x v="12"/>
          </reference>
          <reference field="23" count="1">
            <x v="1"/>
          </reference>
        </references>
      </pivotArea>
    </format>
    <format dxfId="5943">
      <pivotArea dataOnly="0" labelOnly="1" outline="0" fieldPosition="0">
        <references count="2">
          <reference field="6" count="1" selected="0">
            <x v="13"/>
          </reference>
          <reference field="23" count="1">
            <x v="1"/>
          </reference>
        </references>
      </pivotArea>
    </format>
    <format dxfId="5942">
      <pivotArea dataOnly="0" labelOnly="1" outline="0" fieldPosition="0">
        <references count="2">
          <reference field="6" count="1" selected="0">
            <x v="14"/>
          </reference>
          <reference field="23" count="1">
            <x v="4"/>
          </reference>
        </references>
      </pivotArea>
    </format>
    <format dxfId="5941">
      <pivotArea dataOnly="0" labelOnly="1" outline="0" fieldPosition="0">
        <references count="2">
          <reference field="6" count="1" selected="0">
            <x v="15"/>
          </reference>
          <reference field="23" count="1">
            <x v="4"/>
          </reference>
        </references>
      </pivotArea>
    </format>
    <format dxfId="5940">
      <pivotArea dataOnly="0" labelOnly="1" outline="0" fieldPosition="0">
        <references count="2">
          <reference field="6" count="1" selected="0">
            <x v="16"/>
          </reference>
          <reference field="23" count="1">
            <x v="2"/>
          </reference>
        </references>
      </pivotArea>
    </format>
    <format dxfId="5939">
      <pivotArea dataOnly="0" labelOnly="1" outline="0" fieldPosition="0">
        <references count="2">
          <reference field="6" count="1" selected="0">
            <x v="17"/>
          </reference>
          <reference field="23" count="1">
            <x v="3"/>
          </reference>
        </references>
      </pivotArea>
    </format>
    <format dxfId="5938">
      <pivotArea dataOnly="0" labelOnly="1" outline="0" fieldPosition="0">
        <references count="2">
          <reference field="6" count="1" selected="0">
            <x v="18"/>
          </reference>
          <reference field="23" count="1">
            <x v="1"/>
          </reference>
        </references>
      </pivotArea>
    </format>
    <format dxfId="5937">
      <pivotArea dataOnly="0" labelOnly="1" outline="0" fieldPosition="0">
        <references count="2">
          <reference field="6" count="1" selected="0">
            <x v="19"/>
          </reference>
          <reference field="23" count="1">
            <x v="1"/>
          </reference>
        </references>
      </pivotArea>
    </format>
    <format dxfId="5936">
      <pivotArea dataOnly="0" labelOnly="1" outline="0" fieldPosition="0">
        <references count="2">
          <reference field="6" count="1" selected="0">
            <x v="20"/>
          </reference>
          <reference field="23" count="1">
            <x v="1"/>
          </reference>
        </references>
      </pivotArea>
    </format>
    <format dxfId="5935">
      <pivotArea dataOnly="0" labelOnly="1" outline="0" fieldPosition="0">
        <references count="2">
          <reference field="6" count="1" selected="0">
            <x v="21"/>
          </reference>
          <reference field="23" count="1">
            <x v="4"/>
          </reference>
        </references>
      </pivotArea>
    </format>
    <format dxfId="5934">
      <pivotArea dataOnly="0" labelOnly="1" outline="0" fieldPosition="0">
        <references count="2">
          <reference field="6" count="1" selected="0">
            <x v="22"/>
          </reference>
          <reference field="23" count="1">
            <x v="3"/>
          </reference>
        </references>
      </pivotArea>
    </format>
    <format dxfId="5933">
      <pivotArea dataOnly="0" labelOnly="1" outline="0" fieldPosition="0">
        <references count="2">
          <reference field="6" count="1" selected="0">
            <x v="23"/>
          </reference>
          <reference field="23" count="1">
            <x v="2"/>
          </reference>
        </references>
      </pivotArea>
    </format>
    <format dxfId="5932">
      <pivotArea dataOnly="0" labelOnly="1" outline="0" fieldPosition="0">
        <references count="2">
          <reference field="6" count="1" selected="0">
            <x v="24"/>
          </reference>
          <reference field="23" count="1">
            <x v="2"/>
          </reference>
        </references>
      </pivotArea>
    </format>
    <format dxfId="5931">
      <pivotArea dataOnly="0" labelOnly="1" outline="0" fieldPosition="0">
        <references count="2">
          <reference field="6" count="1" selected="0">
            <x v="25"/>
          </reference>
          <reference field="23" count="1">
            <x v="1"/>
          </reference>
        </references>
      </pivotArea>
    </format>
    <format dxfId="5930">
      <pivotArea dataOnly="0" labelOnly="1" outline="0" fieldPosition="0">
        <references count="2">
          <reference field="6" count="1" selected="0">
            <x v="26"/>
          </reference>
          <reference field="23" count="1">
            <x v="4"/>
          </reference>
        </references>
      </pivotArea>
    </format>
    <format dxfId="5929">
      <pivotArea dataOnly="0" labelOnly="1" outline="0" fieldPosition="0">
        <references count="2">
          <reference field="6" count="1" selected="0">
            <x v="27"/>
          </reference>
          <reference field="23" count="1">
            <x v="1"/>
          </reference>
        </references>
      </pivotArea>
    </format>
    <format dxfId="5928">
      <pivotArea dataOnly="0" labelOnly="1" outline="0" fieldPosition="0">
        <references count="2">
          <reference field="6" count="1" selected="0">
            <x v="28"/>
          </reference>
          <reference field="23" count="1">
            <x v="2"/>
          </reference>
        </references>
      </pivotArea>
    </format>
    <format dxfId="5927">
      <pivotArea dataOnly="0" labelOnly="1" outline="0" fieldPosition="0">
        <references count="2">
          <reference field="6" count="1" selected="0">
            <x v="29"/>
          </reference>
          <reference field="23" count="1">
            <x v="1"/>
          </reference>
        </references>
      </pivotArea>
    </format>
    <format dxfId="5926">
      <pivotArea dataOnly="0" labelOnly="1" outline="0" fieldPosition="0">
        <references count="2">
          <reference field="6" count="1" selected="0">
            <x v="30"/>
          </reference>
          <reference field="23" count="1">
            <x v="1"/>
          </reference>
        </references>
      </pivotArea>
    </format>
    <format dxfId="5925">
      <pivotArea dataOnly="0" labelOnly="1" outline="0" fieldPosition="0">
        <references count="2">
          <reference field="6" count="1" selected="0">
            <x v="31"/>
          </reference>
          <reference field="23" count="1">
            <x v="1"/>
          </reference>
        </references>
      </pivotArea>
    </format>
    <format dxfId="5924">
      <pivotArea dataOnly="0" labelOnly="1" outline="0" fieldPosition="0">
        <references count="2">
          <reference field="6" count="1" selected="0">
            <x v="32"/>
          </reference>
          <reference field="23" count="1">
            <x v="1"/>
          </reference>
        </references>
      </pivotArea>
    </format>
    <format dxfId="5923">
      <pivotArea dataOnly="0" labelOnly="1" outline="0" fieldPosition="0">
        <references count="2">
          <reference field="6" count="1" selected="0">
            <x v="33"/>
          </reference>
          <reference field="23" count="1">
            <x v="1"/>
          </reference>
        </references>
      </pivotArea>
    </format>
    <format dxfId="5922">
      <pivotArea dataOnly="0" labelOnly="1" outline="0" fieldPosition="0">
        <references count="2">
          <reference field="6" count="1" selected="0">
            <x v="34"/>
          </reference>
          <reference field="23" count="1">
            <x v="1"/>
          </reference>
        </references>
      </pivotArea>
    </format>
    <format dxfId="5921">
      <pivotArea dataOnly="0" labelOnly="1" outline="0" fieldPosition="0">
        <references count="2">
          <reference field="6" count="1" selected="0">
            <x v="35"/>
          </reference>
          <reference field="23" count="1">
            <x v="1"/>
          </reference>
        </references>
      </pivotArea>
    </format>
    <format dxfId="5920">
      <pivotArea dataOnly="0" labelOnly="1" outline="0" fieldPosition="0">
        <references count="2">
          <reference field="6" count="1" selected="0">
            <x v="36"/>
          </reference>
          <reference field="23" count="1">
            <x v="2"/>
          </reference>
        </references>
      </pivotArea>
    </format>
    <format dxfId="5919">
      <pivotArea dataOnly="0" labelOnly="1" outline="0" fieldPosition="0">
        <references count="2">
          <reference field="6" count="1" selected="0">
            <x v="37"/>
          </reference>
          <reference field="23" count="1">
            <x v="2"/>
          </reference>
        </references>
      </pivotArea>
    </format>
    <format dxfId="5918">
      <pivotArea dataOnly="0" labelOnly="1" outline="0" fieldPosition="0">
        <references count="2">
          <reference field="6" count="1" selected="0">
            <x v="38"/>
          </reference>
          <reference field="23" count="1">
            <x v="1"/>
          </reference>
        </references>
      </pivotArea>
    </format>
    <format dxfId="5917">
      <pivotArea dataOnly="0" labelOnly="1" outline="0" fieldPosition="0">
        <references count="2">
          <reference field="6" count="1" selected="0">
            <x v="39"/>
          </reference>
          <reference field="23" count="1">
            <x v="4"/>
          </reference>
        </references>
      </pivotArea>
    </format>
    <format dxfId="5916">
      <pivotArea dataOnly="0" labelOnly="1" outline="0" fieldPosition="0">
        <references count="2">
          <reference field="6" count="1" selected="0">
            <x v="40"/>
          </reference>
          <reference field="23" count="1">
            <x v="1"/>
          </reference>
        </references>
      </pivotArea>
    </format>
    <format dxfId="5915">
      <pivotArea dataOnly="0" labelOnly="1" outline="0" fieldPosition="0">
        <references count="2">
          <reference field="6" count="1" selected="0">
            <x v="41"/>
          </reference>
          <reference field="23" count="1">
            <x v="1"/>
          </reference>
        </references>
      </pivotArea>
    </format>
    <format dxfId="5914">
      <pivotArea dataOnly="0" labelOnly="1" outline="0" fieldPosition="0">
        <references count="2">
          <reference field="6" count="1" selected="0">
            <x v="42"/>
          </reference>
          <reference field="23" count="1">
            <x v="1"/>
          </reference>
        </references>
      </pivotArea>
    </format>
    <format dxfId="5913">
      <pivotArea dataOnly="0" labelOnly="1" outline="0" fieldPosition="0">
        <references count="2">
          <reference field="6" count="1" selected="0">
            <x v="43"/>
          </reference>
          <reference field="23" count="1">
            <x v="1"/>
          </reference>
        </references>
      </pivotArea>
    </format>
    <format dxfId="5912">
      <pivotArea dataOnly="0" labelOnly="1" outline="0" fieldPosition="0">
        <references count="2">
          <reference field="6" count="1" selected="0">
            <x v="44"/>
          </reference>
          <reference field="23" count="1">
            <x v="1"/>
          </reference>
        </references>
      </pivotArea>
    </format>
    <format dxfId="5911">
      <pivotArea dataOnly="0" labelOnly="1" outline="0" fieldPosition="0">
        <references count="2">
          <reference field="6" count="1" selected="0">
            <x v="45"/>
          </reference>
          <reference field="23" count="1">
            <x v="1"/>
          </reference>
        </references>
      </pivotArea>
    </format>
    <format dxfId="5910">
      <pivotArea dataOnly="0" labelOnly="1" outline="0" fieldPosition="0">
        <references count="2">
          <reference field="6" count="1" selected="0">
            <x v="46"/>
          </reference>
          <reference field="23" count="1">
            <x v="1"/>
          </reference>
        </references>
      </pivotArea>
    </format>
    <format dxfId="5909">
      <pivotArea dataOnly="0" labelOnly="1" outline="0" fieldPosition="0">
        <references count="2">
          <reference field="6" count="1" selected="0">
            <x v="47"/>
          </reference>
          <reference field="23" count="1">
            <x v="1"/>
          </reference>
        </references>
      </pivotArea>
    </format>
    <format dxfId="5908">
      <pivotArea dataOnly="0" labelOnly="1" outline="0" fieldPosition="0">
        <references count="2">
          <reference field="6" count="1" selected="0">
            <x v="48"/>
          </reference>
          <reference field="23" count="1">
            <x v="2"/>
          </reference>
        </references>
      </pivotArea>
    </format>
    <format dxfId="5907">
      <pivotArea dataOnly="0" labelOnly="1" outline="0" fieldPosition="0">
        <references count="2">
          <reference field="6" count="1" selected="0">
            <x v="49"/>
          </reference>
          <reference field="23" count="1">
            <x v="1"/>
          </reference>
        </references>
      </pivotArea>
    </format>
    <format dxfId="5906">
      <pivotArea dataOnly="0" labelOnly="1" outline="0" fieldPosition="0">
        <references count="2">
          <reference field="6" count="1" selected="0">
            <x v="50"/>
          </reference>
          <reference field="23" count="1">
            <x v="1"/>
          </reference>
        </references>
      </pivotArea>
    </format>
    <format dxfId="5905">
      <pivotArea dataOnly="0" labelOnly="1" outline="0" fieldPosition="0">
        <references count="2">
          <reference field="6" count="1" selected="0">
            <x v="51"/>
          </reference>
          <reference field="23" count="1">
            <x v="1"/>
          </reference>
        </references>
      </pivotArea>
    </format>
    <format dxfId="5904">
      <pivotArea dataOnly="0" labelOnly="1" outline="0" fieldPosition="0">
        <references count="2">
          <reference field="6" count="1" selected="0">
            <x v="52"/>
          </reference>
          <reference field="23" count="1">
            <x v="4"/>
          </reference>
        </references>
      </pivotArea>
    </format>
    <format dxfId="5903">
      <pivotArea dataOnly="0" labelOnly="1" outline="0" fieldPosition="0">
        <references count="2">
          <reference field="6" count="1" selected="0">
            <x v="53"/>
          </reference>
          <reference field="23" count="1">
            <x v="1"/>
          </reference>
        </references>
      </pivotArea>
    </format>
    <format dxfId="5902">
      <pivotArea dataOnly="0" labelOnly="1" outline="0" fieldPosition="0">
        <references count="2">
          <reference field="6" count="1" selected="0">
            <x v="54"/>
          </reference>
          <reference field="23" count="1">
            <x v="4"/>
          </reference>
        </references>
      </pivotArea>
    </format>
    <format dxfId="5901">
      <pivotArea dataOnly="0" labelOnly="1" outline="0" fieldPosition="0">
        <references count="2">
          <reference field="6" count="1" selected="0">
            <x v="55"/>
          </reference>
          <reference field="23" count="1">
            <x v="1"/>
          </reference>
        </references>
      </pivotArea>
    </format>
    <format dxfId="5900">
      <pivotArea dataOnly="0" labelOnly="1" outline="0" fieldPosition="0">
        <references count="2">
          <reference field="6" count="1" selected="0">
            <x v="56"/>
          </reference>
          <reference field="23" count="1">
            <x v="1"/>
          </reference>
        </references>
      </pivotArea>
    </format>
    <format dxfId="5899">
      <pivotArea dataOnly="0" labelOnly="1" outline="0" fieldPosition="0">
        <references count="2">
          <reference field="6" count="1" selected="0">
            <x v="57"/>
          </reference>
          <reference field="23" count="1">
            <x v="2"/>
          </reference>
        </references>
      </pivotArea>
    </format>
    <format dxfId="5898">
      <pivotArea dataOnly="0" labelOnly="1" outline="0" fieldPosition="0">
        <references count="2">
          <reference field="6" count="1" selected="0">
            <x v="58"/>
          </reference>
          <reference field="23" count="1">
            <x v="1"/>
          </reference>
        </references>
      </pivotArea>
    </format>
    <format dxfId="5897">
      <pivotArea dataOnly="0" labelOnly="1" outline="0" fieldPosition="0">
        <references count="2">
          <reference field="6" count="1" selected="0">
            <x v="59"/>
          </reference>
          <reference field="23" count="1">
            <x v="1"/>
          </reference>
        </references>
      </pivotArea>
    </format>
    <format dxfId="5896">
      <pivotArea dataOnly="0" labelOnly="1" outline="0" fieldPosition="0">
        <references count="2">
          <reference field="6" count="1" selected="0">
            <x v="60"/>
          </reference>
          <reference field="23" count="1">
            <x v="1"/>
          </reference>
        </references>
      </pivotArea>
    </format>
    <format dxfId="5895">
      <pivotArea dataOnly="0" labelOnly="1" outline="0" fieldPosition="0">
        <references count="2">
          <reference field="6" count="1" selected="0">
            <x v="61"/>
          </reference>
          <reference field="23" count="1">
            <x v="1"/>
          </reference>
        </references>
      </pivotArea>
    </format>
    <format dxfId="5894">
      <pivotArea dataOnly="0" labelOnly="1" outline="0" fieldPosition="0">
        <references count="2">
          <reference field="6" count="1" selected="0">
            <x v="62"/>
          </reference>
          <reference field="23" count="1">
            <x v="1"/>
          </reference>
        </references>
      </pivotArea>
    </format>
    <format dxfId="5893">
      <pivotArea dataOnly="0" labelOnly="1" outline="0" fieldPosition="0">
        <references count="2">
          <reference field="6" count="1" selected="0">
            <x v="63"/>
          </reference>
          <reference field="23" count="1">
            <x v="1"/>
          </reference>
        </references>
      </pivotArea>
    </format>
    <format dxfId="5892">
      <pivotArea dataOnly="0" labelOnly="1" outline="0" fieldPosition="0">
        <references count="2">
          <reference field="6" count="1" selected="0">
            <x v="64"/>
          </reference>
          <reference field="23" count="1">
            <x v="1"/>
          </reference>
        </references>
      </pivotArea>
    </format>
    <format dxfId="5891">
      <pivotArea dataOnly="0" labelOnly="1" outline="0" fieldPosition="0">
        <references count="2">
          <reference field="6" count="1" selected="0">
            <x v="65"/>
          </reference>
          <reference field="23" count="1">
            <x v="2"/>
          </reference>
        </references>
      </pivotArea>
    </format>
    <format dxfId="5890">
      <pivotArea dataOnly="0" labelOnly="1" outline="0" fieldPosition="0">
        <references count="2">
          <reference field="6" count="1" selected="0">
            <x v="66"/>
          </reference>
          <reference field="23" count="1">
            <x v="1"/>
          </reference>
        </references>
      </pivotArea>
    </format>
    <format dxfId="5889">
      <pivotArea dataOnly="0" labelOnly="1" outline="0" fieldPosition="0">
        <references count="2">
          <reference field="6" count="1" selected="0">
            <x v="67"/>
          </reference>
          <reference field="23" count="1">
            <x v="2"/>
          </reference>
        </references>
      </pivotArea>
    </format>
    <format dxfId="5888">
      <pivotArea dataOnly="0" labelOnly="1" outline="0" fieldPosition="0">
        <references count="2">
          <reference field="6" count="1" selected="0">
            <x v="68"/>
          </reference>
          <reference field="23" count="1">
            <x v="1"/>
          </reference>
        </references>
      </pivotArea>
    </format>
    <format dxfId="5887">
      <pivotArea dataOnly="0" labelOnly="1" outline="0" fieldPosition="0">
        <references count="2">
          <reference field="6" count="1" selected="0">
            <x v="69"/>
          </reference>
          <reference field="23" count="1">
            <x v="1"/>
          </reference>
        </references>
      </pivotArea>
    </format>
    <format dxfId="5886">
      <pivotArea dataOnly="0" labelOnly="1" outline="0" fieldPosition="0">
        <references count="2">
          <reference field="6" count="1" selected="0">
            <x v="70"/>
          </reference>
          <reference field="23" count="1">
            <x v="1"/>
          </reference>
        </references>
      </pivotArea>
    </format>
    <format dxfId="5885">
      <pivotArea dataOnly="0" labelOnly="1" outline="0" fieldPosition="0">
        <references count="2">
          <reference field="6" count="1" selected="0">
            <x v="71"/>
          </reference>
          <reference field="23" count="1">
            <x v="2"/>
          </reference>
        </references>
      </pivotArea>
    </format>
    <format dxfId="5884">
      <pivotArea dataOnly="0" labelOnly="1" outline="0" fieldPosition="0">
        <references count="2">
          <reference field="6" count="1" selected="0">
            <x v="72"/>
          </reference>
          <reference field="23" count="1">
            <x v="4"/>
          </reference>
        </references>
      </pivotArea>
    </format>
    <format dxfId="5883">
      <pivotArea dataOnly="0" labelOnly="1" outline="0" fieldPosition="0">
        <references count="2">
          <reference field="6" count="1" selected="0">
            <x v="73"/>
          </reference>
          <reference field="23" count="1">
            <x v="4"/>
          </reference>
        </references>
      </pivotArea>
    </format>
    <format dxfId="5882">
      <pivotArea field="23" type="button" dataOnly="0" labelOnly="1" outline="0" axis="axisRow" fieldPosition="1"/>
    </format>
    <format dxfId="5881">
      <pivotArea field="6" type="button" dataOnly="0" labelOnly="1" outline="0" axis="axisRow" fieldPosition="0"/>
    </format>
    <format dxfId="5880">
      <pivotArea field="23" type="button" dataOnly="0" labelOnly="1" outline="0" axis="axisRow" fieldPosition="1"/>
    </format>
    <format dxfId="5879">
      <pivotArea dataOnly="0" labelOnly="1" outline="0" fieldPosition="0">
        <references count="1">
          <reference field="6" count="14">
            <x v="0"/>
            <x v="12"/>
            <x v="13"/>
            <x v="39"/>
            <x v="45"/>
            <x v="46"/>
            <x v="49"/>
            <x v="58"/>
            <x v="60"/>
            <x v="61"/>
            <x v="63"/>
            <x v="68"/>
            <x v="69"/>
            <x v="70"/>
          </reference>
        </references>
      </pivotArea>
    </format>
    <format dxfId="5878">
      <pivotArea dataOnly="0" labelOnly="1" outline="0" fieldPosition="0">
        <references count="1">
          <reference field="6" count="14">
            <x v="0"/>
            <x v="12"/>
            <x v="13"/>
            <x v="39"/>
            <x v="45"/>
            <x v="46"/>
            <x v="49"/>
            <x v="58"/>
            <x v="60"/>
            <x v="61"/>
            <x v="63"/>
            <x v="68"/>
            <x v="69"/>
            <x v="70"/>
          </reference>
        </references>
      </pivotArea>
    </format>
    <format dxfId="5877">
      <pivotArea dataOnly="0" labelOnly="1" outline="0" fieldPosition="0">
        <references count="1">
          <reference field="6" count="1">
            <x v="70"/>
          </reference>
        </references>
      </pivotArea>
    </format>
    <format dxfId="5876">
      <pivotArea dataOnly="0" labelOnly="1" outline="0" fieldPosition="0">
        <references count="1">
          <reference field="6" count="1">
            <x v="70"/>
          </reference>
        </references>
      </pivotArea>
    </format>
    <format dxfId="5875">
      <pivotArea dataOnly="0" labelOnly="1" outline="0" fieldPosition="0">
        <references count="2">
          <reference field="6" count="1" selected="0">
            <x v="0"/>
          </reference>
          <reference field="23" count="1">
            <x v="1"/>
          </reference>
        </references>
      </pivotArea>
    </format>
    <format dxfId="5874">
      <pivotArea dataOnly="0" labelOnly="1" outline="0" fieldPosition="0">
        <references count="2">
          <reference field="6" count="1" selected="0">
            <x v="1"/>
          </reference>
          <reference field="23" count="1">
            <x v="1"/>
          </reference>
        </references>
      </pivotArea>
    </format>
    <format dxfId="5873">
      <pivotArea dataOnly="0" labelOnly="1" outline="0" fieldPosition="0">
        <references count="2">
          <reference field="6" count="1" selected="0">
            <x v="2"/>
          </reference>
          <reference field="23" count="1">
            <x v="1"/>
          </reference>
        </references>
      </pivotArea>
    </format>
    <format dxfId="5872">
      <pivotArea dataOnly="0" labelOnly="1" outline="0" fieldPosition="0">
        <references count="2">
          <reference field="6" count="1" selected="0">
            <x v="3"/>
          </reference>
          <reference field="23" count="1">
            <x v="0"/>
          </reference>
        </references>
      </pivotArea>
    </format>
    <format dxfId="5871">
      <pivotArea dataOnly="0" labelOnly="1" outline="0" fieldPosition="0">
        <references count="2">
          <reference field="6" count="1" selected="0">
            <x v="4"/>
          </reference>
          <reference field="23" count="1">
            <x v="2"/>
          </reference>
        </references>
      </pivotArea>
    </format>
    <format dxfId="5870">
      <pivotArea dataOnly="0" labelOnly="1" outline="0" fieldPosition="0">
        <references count="2">
          <reference field="6" count="1" selected="0">
            <x v="5"/>
          </reference>
          <reference field="23" count="1">
            <x v="1"/>
          </reference>
        </references>
      </pivotArea>
    </format>
    <format dxfId="5869">
      <pivotArea dataOnly="0" labelOnly="1" outline="0" fieldPosition="0">
        <references count="2">
          <reference field="6" count="1" selected="0">
            <x v="6"/>
          </reference>
          <reference field="23" count="1">
            <x v="1"/>
          </reference>
        </references>
      </pivotArea>
    </format>
    <format dxfId="5868">
      <pivotArea dataOnly="0" labelOnly="1" outline="0" fieldPosition="0">
        <references count="2">
          <reference field="6" count="1" selected="0">
            <x v="7"/>
          </reference>
          <reference field="23" count="1">
            <x v="3"/>
          </reference>
        </references>
      </pivotArea>
    </format>
    <format dxfId="5867">
      <pivotArea dataOnly="0" labelOnly="1" outline="0" fieldPosition="0">
        <references count="2">
          <reference field="6" count="1" selected="0">
            <x v="8"/>
          </reference>
          <reference field="23" count="1">
            <x v="1"/>
          </reference>
        </references>
      </pivotArea>
    </format>
    <format dxfId="5866">
      <pivotArea dataOnly="0" labelOnly="1" outline="0" fieldPosition="0">
        <references count="2">
          <reference field="6" count="1" selected="0">
            <x v="9"/>
          </reference>
          <reference field="23" count="1">
            <x v="2"/>
          </reference>
        </references>
      </pivotArea>
    </format>
    <format dxfId="5865">
      <pivotArea dataOnly="0" labelOnly="1" outline="0" fieldPosition="0">
        <references count="2">
          <reference field="6" count="1" selected="0">
            <x v="10"/>
          </reference>
          <reference field="23" count="1">
            <x v="1"/>
          </reference>
        </references>
      </pivotArea>
    </format>
    <format dxfId="5864">
      <pivotArea dataOnly="0" labelOnly="1" outline="0" fieldPosition="0">
        <references count="2">
          <reference field="6" count="1" selected="0">
            <x v="11"/>
          </reference>
          <reference field="23" count="1">
            <x v="1"/>
          </reference>
        </references>
      </pivotArea>
    </format>
    <format dxfId="5863">
      <pivotArea dataOnly="0" labelOnly="1" outline="0" fieldPosition="0">
        <references count="2">
          <reference field="6" count="1" selected="0">
            <x v="12"/>
          </reference>
          <reference field="23" count="1">
            <x v="1"/>
          </reference>
        </references>
      </pivotArea>
    </format>
    <format dxfId="5862">
      <pivotArea dataOnly="0" labelOnly="1" outline="0" fieldPosition="0">
        <references count="2">
          <reference field="6" count="1" selected="0">
            <x v="13"/>
          </reference>
          <reference field="23" count="1">
            <x v="1"/>
          </reference>
        </references>
      </pivotArea>
    </format>
    <format dxfId="5861">
      <pivotArea dataOnly="0" labelOnly="1" outline="0" fieldPosition="0">
        <references count="2">
          <reference field="6" count="1" selected="0">
            <x v="14"/>
          </reference>
          <reference field="23" count="1">
            <x v="2"/>
          </reference>
        </references>
      </pivotArea>
    </format>
    <format dxfId="5860">
      <pivotArea dataOnly="0" labelOnly="1" outline="0" fieldPosition="0">
        <references count="2">
          <reference field="6" count="1" selected="0">
            <x v="15"/>
          </reference>
          <reference field="23" count="1">
            <x v="1"/>
          </reference>
        </references>
      </pivotArea>
    </format>
    <format dxfId="5859">
      <pivotArea dataOnly="0" labelOnly="1" outline="0" fieldPosition="0">
        <references count="2">
          <reference field="6" count="1" selected="0">
            <x v="16"/>
          </reference>
          <reference field="23" count="1">
            <x v="1"/>
          </reference>
        </references>
      </pivotArea>
    </format>
    <format dxfId="5858">
      <pivotArea dataOnly="0" labelOnly="1" outline="0" fieldPosition="0">
        <references count="2">
          <reference field="6" count="1" selected="0">
            <x v="17"/>
          </reference>
          <reference field="23" count="1">
            <x v="1"/>
          </reference>
        </references>
      </pivotArea>
    </format>
    <format dxfId="5857">
      <pivotArea dataOnly="0" labelOnly="1" outline="0" fieldPosition="0">
        <references count="2">
          <reference field="6" count="1" selected="0">
            <x v="18"/>
          </reference>
          <reference field="23" count="1">
            <x v="1"/>
          </reference>
        </references>
      </pivotArea>
    </format>
    <format dxfId="5856">
      <pivotArea dataOnly="0" labelOnly="1" outline="0" fieldPosition="0">
        <references count="2">
          <reference field="6" count="1" selected="0">
            <x v="19"/>
          </reference>
          <reference field="23" count="1">
            <x v="1"/>
          </reference>
        </references>
      </pivotArea>
    </format>
    <format dxfId="5855">
      <pivotArea dataOnly="0" labelOnly="1" outline="0" fieldPosition="0">
        <references count="2">
          <reference field="6" count="1" selected="0">
            <x v="20"/>
          </reference>
          <reference field="23" count="1">
            <x v="1"/>
          </reference>
        </references>
      </pivotArea>
    </format>
    <format dxfId="5854">
      <pivotArea dataOnly="0" labelOnly="1" outline="0" fieldPosition="0">
        <references count="2">
          <reference field="6" count="1" selected="0">
            <x v="21"/>
          </reference>
          <reference field="23" count="1">
            <x v="1"/>
          </reference>
        </references>
      </pivotArea>
    </format>
    <format dxfId="5853">
      <pivotArea dataOnly="0" labelOnly="1" outline="0" fieldPosition="0">
        <references count="2">
          <reference field="6" count="1" selected="0">
            <x v="23"/>
          </reference>
          <reference field="23" count="1">
            <x v="1"/>
          </reference>
        </references>
      </pivotArea>
    </format>
    <format dxfId="5852">
      <pivotArea dataOnly="0" labelOnly="1" outline="0" fieldPosition="0">
        <references count="2">
          <reference field="6" count="1" selected="0">
            <x v="24"/>
          </reference>
          <reference field="23" count="1">
            <x v="1"/>
          </reference>
        </references>
      </pivotArea>
    </format>
    <format dxfId="5851">
      <pivotArea dataOnly="0" labelOnly="1" outline="0" fieldPosition="0">
        <references count="2">
          <reference field="6" count="1" selected="0">
            <x v="25"/>
          </reference>
          <reference field="23" count="1">
            <x v="1"/>
          </reference>
        </references>
      </pivotArea>
    </format>
    <format dxfId="5850">
      <pivotArea dataOnly="0" labelOnly="1" outline="0" fieldPosition="0">
        <references count="2">
          <reference field="6" count="1" selected="0">
            <x v="26"/>
          </reference>
          <reference field="23" count="1">
            <x v="1"/>
          </reference>
        </references>
      </pivotArea>
    </format>
    <format dxfId="5849">
      <pivotArea dataOnly="0" labelOnly="1" outline="0" fieldPosition="0">
        <references count="2">
          <reference field="6" count="1" selected="0">
            <x v="27"/>
          </reference>
          <reference field="23" count="1">
            <x v="1"/>
          </reference>
        </references>
      </pivotArea>
    </format>
    <format dxfId="5848">
      <pivotArea dataOnly="0" labelOnly="1" outline="0" fieldPosition="0">
        <references count="2">
          <reference field="6" count="1" selected="0">
            <x v="28"/>
          </reference>
          <reference field="23" count="1">
            <x v="1"/>
          </reference>
        </references>
      </pivotArea>
    </format>
    <format dxfId="5847">
      <pivotArea dataOnly="0" labelOnly="1" outline="0" fieldPosition="0">
        <references count="2">
          <reference field="6" count="1" selected="0">
            <x v="29"/>
          </reference>
          <reference field="23" count="1">
            <x v="1"/>
          </reference>
        </references>
      </pivotArea>
    </format>
    <format dxfId="5846">
      <pivotArea dataOnly="0" labelOnly="1" outline="0" fieldPosition="0">
        <references count="2">
          <reference field="6" count="1" selected="0">
            <x v="30"/>
          </reference>
          <reference field="23" count="1">
            <x v="1"/>
          </reference>
        </references>
      </pivotArea>
    </format>
    <format dxfId="5845">
      <pivotArea dataOnly="0" labelOnly="1" outline="0" fieldPosition="0">
        <references count="2">
          <reference field="6" count="1" selected="0">
            <x v="31"/>
          </reference>
          <reference field="23" count="1">
            <x v="1"/>
          </reference>
        </references>
      </pivotArea>
    </format>
    <format dxfId="5844">
      <pivotArea dataOnly="0" labelOnly="1" outline="0" fieldPosition="0">
        <references count="2">
          <reference field="6" count="1" selected="0">
            <x v="32"/>
          </reference>
          <reference field="23" count="1">
            <x v="1"/>
          </reference>
        </references>
      </pivotArea>
    </format>
    <format dxfId="5843">
      <pivotArea dataOnly="0" labelOnly="1" outline="0" fieldPosition="0">
        <references count="2">
          <reference field="6" count="1" selected="0">
            <x v="33"/>
          </reference>
          <reference field="23" count="1">
            <x v="1"/>
          </reference>
        </references>
      </pivotArea>
    </format>
    <format dxfId="5842">
      <pivotArea dataOnly="0" labelOnly="1" outline="0" fieldPosition="0">
        <references count="2">
          <reference field="6" count="1" selected="0">
            <x v="34"/>
          </reference>
          <reference field="23" count="1">
            <x v="1"/>
          </reference>
        </references>
      </pivotArea>
    </format>
    <format dxfId="5841">
      <pivotArea dataOnly="0" labelOnly="1" outline="0" fieldPosition="0">
        <references count="2">
          <reference field="6" count="1" selected="0">
            <x v="35"/>
          </reference>
          <reference field="23" count="1">
            <x v="1"/>
          </reference>
        </references>
      </pivotArea>
    </format>
    <format dxfId="5840">
      <pivotArea dataOnly="0" labelOnly="1" outline="0" fieldPosition="0">
        <references count="2">
          <reference field="6" count="1" selected="0">
            <x v="36"/>
          </reference>
          <reference field="23" count="1">
            <x v="0"/>
          </reference>
        </references>
      </pivotArea>
    </format>
    <format dxfId="5839">
      <pivotArea dataOnly="0" labelOnly="1" outline="0" fieldPosition="0">
        <references count="2">
          <reference field="6" count="1" selected="0">
            <x v="37"/>
          </reference>
          <reference field="23" count="1">
            <x v="1"/>
          </reference>
        </references>
      </pivotArea>
    </format>
    <format dxfId="5838">
      <pivotArea dataOnly="0" labelOnly="1" outline="0" fieldPosition="0">
        <references count="2">
          <reference field="6" count="1" selected="0">
            <x v="38"/>
          </reference>
          <reference field="23" count="1">
            <x v="1"/>
          </reference>
        </references>
      </pivotArea>
    </format>
    <format dxfId="5837">
      <pivotArea dataOnly="0" labelOnly="1" outline="0" fieldPosition="0">
        <references count="2">
          <reference field="6" count="1" selected="0">
            <x v="39"/>
          </reference>
          <reference field="23" count="1">
            <x v="1"/>
          </reference>
        </references>
      </pivotArea>
    </format>
    <format dxfId="5836">
      <pivotArea dataOnly="0" labelOnly="1" outline="0" fieldPosition="0">
        <references count="2">
          <reference field="6" count="1" selected="0">
            <x v="40"/>
          </reference>
          <reference field="23" count="1">
            <x v="1"/>
          </reference>
        </references>
      </pivotArea>
    </format>
    <format dxfId="5835">
      <pivotArea dataOnly="0" labelOnly="1" outline="0" fieldPosition="0">
        <references count="2">
          <reference field="6" count="1" selected="0">
            <x v="41"/>
          </reference>
          <reference field="23" count="1">
            <x v="1"/>
          </reference>
        </references>
      </pivotArea>
    </format>
    <format dxfId="5834">
      <pivotArea dataOnly="0" labelOnly="1" outline="0" fieldPosition="0">
        <references count="2">
          <reference field="6" count="1" selected="0">
            <x v="42"/>
          </reference>
          <reference field="23" count="1">
            <x v="1"/>
          </reference>
        </references>
      </pivotArea>
    </format>
    <format dxfId="5833">
      <pivotArea dataOnly="0" labelOnly="1" outline="0" fieldPosition="0">
        <references count="2">
          <reference field="6" count="1" selected="0">
            <x v="43"/>
          </reference>
          <reference field="23" count="1">
            <x v="0"/>
          </reference>
        </references>
      </pivotArea>
    </format>
    <format dxfId="5832">
      <pivotArea dataOnly="0" labelOnly="1" outline="0" fieldPosition="0">
        <references count="2">
          <reference field="6" count="1" selected="0">
            <x v="44"/>
          </reference>
          <reference field="23" count="1">
            <x v="3"/>
          </reference>
        </references>
      </pivotArea>
    </format>
    <format dxfId="5831">
      <pivotArea dataOnly="0" labelOnly="1" outline="0" fieldPosition="0">
        <references count="2">
          <reference field="6" count="1" selected="0">
            <x v="45"/>
          </reference>
          <reference field="23" count="1">
            <x v="1"/>
          </reference>
        </references>
      </pivotArea>
    </format>
    <format dxfId="5830">
      <pivotArea dataOnly="0" labelOnly="1" outline="0" fieldPosition="0">
        <references count="2">
          <reference field="6" count="1" selected="0">
            <x v="46"/>
          </reference>
          <reference field="23" count="1">
            <x v="1"/>
          </reference>
        </references>
      </pivotArea>
    </format>
    <format dxfId="5829">
      <pivotArea dataOnly="0" labelOnly="1" outline="0" fieldPosition="0">
        <references count="2">
          <reference field="6" count="1" selected="0">
            <x v="47"/>
          </reference>
          <reference field="23" count="1">
            <x v="0"/>
          </reference>
        </references>
      </pivotArea>
    </format>
    <format dxfId="5828">
      <pivotArea dataOnly="0" labelOnly="1" outline="0" fieldPosition="0">
        <references count="2">
          <reference field="6" count="1" selected="0">
            <x v="48"/>
          </reference>
          <reference field="23" count="1">
            <x v="2"/>
          </reference>
        </references>
      </pivotArea>
    </format>
    <format dxfId="5827">
      <pivotArea dataOnly="0" labelOnly="1" outline="0" fieldPosition="0">
        <references count="2">
          <reference field="6" count="1" selected="0">
            <x v="49"/>
          </reference>
          <reference field="23" count="1">
            <x v="1"/>
          </reference>
        </references>
      </pivotArea>
    </format>
    <format dxfId="5826">
      <pivotArea dataOnly="0" labelOnly="1" outline="0" fieldPosition="0">
        <references count="2">
          <reference field="6" count="1" selected="0">
            <x v="50"/>
          </reference>
          <reference field="23" count="1">
            <x v="1"/>
          </reference>
        </references>
      </pivotArea>
    </format>
    <format dxfId="5825">
      <pivotArea dataOnly="0" labelOnly="1" outline="0" fieldPosition="0">
        <references count="2">
          <reference field="6" count="1" selected="0">
            <x v="51"/>
          </reference>
          <reference field="23" count="1">
            <x v="1"/>
          </reference>
        </references>
      </pivotArea>
    </format>
    <format dxfId="5824">
      <pivotArea dataOnly="0" labelOnly="1" outline="0" fieldPosition="0">
        <references count="2">
          <reference field="6" count="1" selected="0">
            <x v="52"/>
          </reference>
          <reference field="23" count="1">
            <x v="2"/>
          </reference>
        </references>
      </pivotArea>
    </format>
    <format dxfId="5823">
      <pivotArea dataOnly="0" labelOnly="1" outline="0" fieldPosition="0">
        <references count="2">
          <reference field="6" count="1" selected="0">
            <x v="53"/>
          </reference>
          <reference field="23" count="1">
            <x v="0"/>
          </reference>
        </references>
      </pivotArea>
    </format>
    <format dxfId="5822">
      <pivotArea dataOnly="0" labelOnly="1" outline="0" fieldPosition="0">
        <references count="2">
          <reference field="6" count="1" selected="0">
            <x v="54"/>
          </reference>
          <reference field="23" count="1">
            <x v="2"/>
          </reference>
        </references>
      </pivotArea>
    </format>
    <format dxfId="5821">
      <pivotArea dataOnly="0" labelOnly="1" outline="0" fieldPosition="0">
        <references count="2">
          <reference field="6" count="1" selected="0">
            <x v="55"/>
          </reference>
          <reference field="23" count="1">
            <x v="2"/>
          </reference>
        </references>
      </pivotArea>
    </format>
    <format dxfId="5820">
      <pivotArea dataOnly="0" labelOnly="1" outline="0" fieldPosition="0">
        <references count="2">
          <reference field="6" count="1" selected="0">
            <x v="56"/>
          </reference>
          <reference field="23" count="1">
            <x v="1"/>
          </reference>
        </references>
      </pivotArea>
    </format>
    <format dxfId="5819">
      <pivotArea dataOnly="0" labelOnly="1" outline="0" fieldPosition="0">
        <references count="2">
          <reference field="6" count="1" selected="0">
            <x v="57"/>
          </reference>
          <reference field="23" count="1">
            <x v="1"/>
          </reference>
        </references>
      </pivotArea>
    </format>
    <format dxfId="5818">
      <pivotArea dataOnly="0" labelOnly="1" outline="0" fieldPosition="0">
        <references count="2">
          <reference field="6" count="1" selected="0">
            <x v="58"/>
          </reference>
          <reference field="23" count="1">
            <x v="1"/>
          </reference>
        </references>
      </pivotArea>
    </format>
    <format dxfId="5817">
      <pivotArea dataOnly="0" labelOnly="1" outline="0" fieldPosition="0">
        <references count="2">
          <reference field="6" count="1" selected="0">
            <x v="59"/>
          </reference>
          <reference field="23" count="1">
            <x v="1"/>
          </reference>
        </references>
      </pivotArea>
    </format>
    <format dxfId="5816">
      <pivotArea dataOnly="0" labelOnly="1" outline="0" fieldPosition="0">
        <references count="2">
          <reference field="6" count="1" selected="0">
            <x v="60"/>
          </reference>
          <reference field="23" count="1">
            <x v="1"/>
          </reference>
        </references>
      </pivotArea>
    </format>
    <format dxfId="5815">
      <pivotArea dataOnly="0" labelOnly="1" outline="0" fieldPosition="0">
        <references count="2">
          <reference field="6" count="1" selected="0">
            <x v="61"/>
          </reference>
          <reference field="23" count="1">
            <x v="1"/>
          </reference>
        </references>
      </pivotArea>
    </format>
    <format dxfId="5814">
      <pivotArea dataOnly="0" labelOnly="1" outline="0" fieldPosition="0">
        <references count="2">
          <reference field="6" count="1" selected="0">
            <x v="62"/>
          </reference>
          <reference field="23" count="1">
            <x v="1"/>
          </reference>
        </references>
      </pivotArea>
    </format>
    <format dxfId="5813">
      <pivotArea dataOnly="0" labelOnly="1" outline="0" fieldPosition="0">
        <references count="2">
          <reference field="6" count="1" selected="0">
            <x v="63"/>
          </reference>
          <reference field="23" count="1">
            <x v="1"/>
          </reference>
        </references>
      </pivotArea>
    </format>
    <format dxfId="5812">
      <pivotArea dataOnly="0" labelOnly="1" outline="0" fieldPosition="0">
        <references count="2">
          <reference field="6" count="1" selected="0">
            <x v="64"/>
          </reference>
          <reference field="23" count="1">
            <x v="3"/>
          </reference>
        </references>
      </pivotArea>
    </format>
    <format dxfId="5811">
      <pivotArea dataOnly="0" labelOnly="1" outline="0" fieldPosition="0">
        <references count="2">
          <reference field="6" count="1" selected="0">
            <x v="65"/>
          </reference>
          <reference field="23" count="1">
            <x v="2"/>
          </reference>
        </references>
      </pivotArea>
    </format>
    <format dxfId="5810">
      <pivotArea dataOnly="0" labelOnly="1" outline="0" fieldPosition="0">
        <references count="2">
          <reference field="6" count="1" selected="0">
            <x v="66"/>
          </reference>
          <reference field="23" count="1">
            <x v="2"/>
          </reference>
        </references>
      </pivotArea>
    </format>
    <format dxfId="5809">
      <pivotArea dataOnly="0" labelOnly="1" outline="0" fieldPosition="0">
        <references count="2">
          <reference field="6" count="1" selected="0">
            <x v="67"/>
          </reference>
          <reference field="23" count="1">
            <x v="2"/>
          </reference>
        </references>
      </pivotArea>
    </format>
    <format dxfId="5808">
      <pivotArea dataOnly="0" labelOnly="1" outline="0" fieldPosition="0">
        <references count="2">
          <reference field="6" count="1" selected="0">
            <x v="68"/>
          </reference>
          <reference field="23" count="1">
            <x v="1"/>
          </reference>
        </references>
      </pivotArea>
    </format>
    <format dxfId="5807">
      <pivotArea dataOnly="0" labelOnly="1" outline="0" fieldPosition="0">
        <references count="2">
          <reference field="6" count="1" selected="0">
            <x v="69"/>
          </reference>
          <reference field="23" count="1">
            <x v="3"/>
          </reference>
        </references>
      </pivotArea>
    </format>
    <format dxfId="5806">
      <pivotArea dataOnly="0" labelOnly="1" outline="0" fieldPosition="0">
        <references count="2">
          <reference field="6" count="1" selected="0">
            <x v="70"/>
          </reference>
          <reference field="23" count="1">
            <x v="3"/>
          </reference>
        </references>
      </pivotArea>
    </format>
    <format dxfId="5805">
      <pivotArea dataOnly="0" labelOnly="1" outline="0" fieldPosition="0">
        <references count="2">
          <reference field="6" count="1" selected="0">
            <x v="71"/>
          </reference>
          <reference field="23" count="1">
            <x v="2"/>
          </reference>
        </references>
      </pivotArea>
    </format>
    <format dxfId="5804">
      <pivotArea dataOnly="0" labelOnly="1" outline="0" fieldPosition="0">
        <references count="2">
          <reference field="6" count="1" selected="0">
            <x v="72"/>
          </reference>
          <reference field="23" count="1">
            <x v="1"/>
          </reference>
        </references>
      </pivotArea>
    </format>
    <format dxfId="5803">
      <pivotArea dataOnly="0" labelOnly="1" outline="0" fieldPosition="0">
        <references count="2">
          <reference field="6" count="1" selected="0">
            <x v="73"/>
          </reference>
          <reference field="23" count="1">
            <x v="1"/>
          </reference>
        </references>
      </pivotArea>
    </format>
    <format dxfId="5802">
      <pivotArea dataOnly="0" labelOnly="1" outline="0" fieldPosition="0">
        <references count="2">
          <reference field="6" count="1" selected="0">
            <x v="74"/>
          </reference>
          <reference field="23" count="1">
            <x v="1"/>
          </reference>
        </references>
      </pivotArea>
    </format>
    <format dxfId="5801">
      <pivotArea dataOnly="0" labelOnly="1" outline="0" fieldPosition="0">
        <references count="2">
          <reference field="6" count="1" selected="0">
            <x v="0"/>
          </reference>
          <reference field="23" count="1">
            <x v="1"/>
          </reference>
        </references>
      </pivotArea>
    </format>
    <format dxfId="5800">
      <pivotArea dataOnly="0" labelOnly="1" outline="0" fieldPosition="0">
        <references count="2">
          <reference field="6" count="1" selected="0">
            <x v="1"/>
          </reference>
          <reference field="23" count="1">
            <x v="1"/>
          </reference>
        </references>
      </pivotArea>
    </format>
    <format dxfId="5799">
      <pivotArea dataOnly="0" labelOnly="1" outline="0" fieldPosition="0">
        <references count="2">
          <reference field="6" count="1" selected="0">
            <x v="2"/>
          </reference>
          <reference field="23" count="1">
            <x v="1"/>
          </reference>
        </references>
      </pivotArea>
    </format>
    <format dxfId="5798">
      <pivotArea dataOnly="0" labelOnly="1" outline="0" fieldPosition="0">
        <references count="2">
          <reference field="6" count="1" selected="0">
            <x v="3"/>
          </reference>
          <reference field="23" count="1">
            <x v="0"/>
          </reference>
        </references>
      </pivotArea>
    </format>
    <format dxfId="5797">
      <pivotArea dataOnly="0" labelOnly="1" outline="0" fieldPosition="0">
        <references count="2">
          <reference field="6" count="1" selected="0">
            <x v="4"/>
          </reference>
          <reference field="23" count="1">
            <x v="2"/>
          </reference>
        </references>
      </pivotArea>
    </format>
    <format dxfId="5796">
      <pivotArea dataOnly="0" labelOnly="1" outline="0" fieldPosition="0">
        <references count="2">
          <reference field="6" count="1" selected="0">
            <x v="5"/>
          </reference>
          <reference field="23" count="1">
            <x v="1"/>
          </reference>
        </references>
      </pivotArea>
    </format>
    <format dxfId="5795">
      <pivotArea dataOnly="0" labelOnly="1" outline="0" fieldPosition="0">
        <references count="2">
          <reference field="6" count="1" selected="0">
            <x v="6"/>
          </reference>
          <reference field="23" count="1">
            <x v="1"/>
          </reference>
        </references>
      </pivotArea>
    </format>
    <format dxfId="5794">
      <pivotArea dataOnly="0" labelOnly="1" outline="0" fieldPosition="0">
        <references count="2">
          <reference field="6" count="1" selected="0">
            <x v="7"/>
          </reference>
          <reference field="23" count="1">
            <x v="3"/>
          </reference>
        </references>
      </pivotArea>
    </format>
    <format dxfId="5793">
      <pivotArea dataOnly="0" labelOnly="1" outline="0" fieldPosition="0">
        <references count="2">
          <reference field="6" count="1" selected="0">
            <x v="8"/>
          </reference>
          <reference field="23" count="1">
            <x v="1"/>
          </reference>
        </references>
      </pivotArea>
    </format>
    <format dxfId="5792">
      <pivotArea dataOnly="0" labelOnly="1" outline="0" fieldPosition="0">
        <references count="2">
          <reference field="6" count="1" selected="0">
            <x v="9"/>
          </reference>
          <reference field="23" count="1">
            <x v="2"/>
          </reference>
        </references>
      </pivotArea>
    </format>
    <format dxfId="5791">
      <pivotArea dataOnly="0" labelOnly="1" outline="0" fieldPosition="0">
        <references count="2">
          <reference field="6" count="1" selected="0">
            <x v="10"/>
          </reference>
          <reference field="23" count="1">
            <x v="1"/>
          </reference>
        </references>
      </pivotArea>
    </format>
    <format dxfId="5790">
      <pivotArea dataOnly="0" labelOnly="1" outline="0" fieldPosition="0">
        <references count="2">
          <reference field="6" count="1" selected="0">
            <x v="11"/>
          </reference>
          <reference field="23" count="1">
            <x v="1"/>
          </reference>
        </references>
      </pivotArea>
    </format>
    <format dxfId="5789">
      <pivotArea dataOnly="0" labelOnly="1" outline="0" fieldPosition="0">
        <references count="2">
          <reference field="6" count="1" selected="0">
            <x v="12"/>
          </reference>
          <reference field="23" count="1">
            <x v="1"/>
          </reference>
        </references>
      </pivotArea>
    </format>
    <format dxfId="5788">
      <pivotArea dataOnly="0" labelOnly="1" outline="0" fieldPosition="0">
        <references count="2">
          <reference field="6" count="1" selected="0">
            <x v="13"/>
          </reference>
          <reference field="23" count="1">
            <x v="1"/>
          </reference>
        </references>
      </pivotArea>
    </format>
    <format dxfId="5787">
      <pivotArea dataOnly="0" labelOnly="1" outline="0" fieldPosition="0">
        <references count="2">
          <reference field="6" count="1" selected="0">
            <x v="14"/>
          </reference>
          <reference field="23" count="1">
            <x v="2"/>
          </reference>
        </references>
      </pivotArea>
    </format>
    <format dxfId="5786">
      <pivotArea dataOnly="0" labelOnly="1" outline="0" fieldPosition="0">
        <references count="2">
          <reference field="6" count="1" selected="0">
            <x v="15"/>
          </reference>
          <reference field="23" count="1">
            <x v="1"/>
          </reference>
        </references>
      </pivotArea>
    </format>
    <format dxfId="5785">
      <pivotArea dataOnly="0" labelOnly="1" outline="0" fieldPosition="0">
        <references count="2">
          <reference field="6" count="1" selected="0">
            <x v="16"/>
          </reference>
          <reference field="23" count="1">
            <x v="1"/>
          </reference>
        </references>
      </pivotArea>
    </format>
    <format dxfId="5784">
      <pivotArea dataOnly="0" labelOnly="1" outline="0" fieldPosition="0">
        <references count="2">
          <reference field="6" count="1" selected="0">
            <x v="17"/>
          </reference>
          <reference field="23" count="1">
            <x v="1"/>
          </reference>
        </references>
      </pivotArea>
    </format>
    <format dxfId="5783">
      <pivotArea dataOnly="0" labelOnly="1" outline="0" fieldPosition="0">
        <references count="2">
          <reference field="6" count="1" selected="0">
            <x v="18"/>
          </reference>
          <reference field="23" count="1">
            <x v="1"/>
          </reference>
        </references>
      </pivotArea>
    </format>
    <format dxfId="5782">
      <pivotArea dataOnly="0" labelOnly="1" outline="0" fieldPosition="0">
        <references count="2">
          <reference field="6" count="1" selected="0">
            <x v="19"/>
          </reference>
          <reference field="23" count="1">
            <x v="1"/>
          </reference>
        </references>
      </pivotArea>
    </format>
    <format dxfId="5781">
      <pivotArea dataOnly="0" labelOnly="1" outline="0" fieldPosition="0">
        <references count="2">
          <reference field="6" count="1" selected="0">
            <x v="20"/>
          </reference>
          <reference field="23" count="1">
            <x v="1"/>
          </reference>
        </references>
      </pivotArea>
    </format>
    <format dxfId="5780">
      <pivotArea dataOnly="0" labelOnly="1" outline="0" fieldPosition="0">
        <references count="2">
          <reference field="6" count="1" selected="0">
            <x v="21"/>
          </reference>
          <reference field="23" count="1">
            <x v="1"/>
          </reference>
        </references>
      </pivotArea>
    </format>
    <format dxfId="5779">
      <pivotArea dataOnly="0" labelOnly="1" outline="0" fieldPosition="0">
        <references count="2">
          <reference field="6" count="1" selected="0">
            <x v="23"/>
          </reference>
          <reference field="23" count="1">
            <x v="1"/>
          </reference>
        </references>
      </pivotArea>
    </format>
    <format dxfId="5778">
      <pivotArea dataOnly="0" labelOnly="1" outline="0" fieldPosition="0">
        <references count="2">
          <reference field="6" count="1" selected="0">
            <x v="24"/>
          </reference>
          <reference field="23" count="1">
            <x v="1"/>
          </reference>
        </references>
      </pivotArea>
    </format>
    <format dxfId="5777">
      <pivotArea dataOnly="0" labelOnly="1" outline="0" fieldPosition="0">
        <references count="2">
          <reference field="6" count="1" selected="0">
            <x v="25"/>
          </reference>
          <reference field="23" count="1">
            <x v="1"/>
          </reference>
        </references>
      </pivotArea>
    </format>
    <format dxfId="5776">
      <pivotArea dataOnly="0" labelOnly="1" outline="0" fieldPosition="0">
        <references count="2">
          <reference field="6" count="1" selected="0">
            <x v="26"/>
          </reference>
          <reference field="23" count="1">
            <x v="1"/>
          </reference>
        </references>
      </pivotArea>
    </format>
    <format dxfId="5775">
      <pivotArea dataOnly="0" labelOnly="1" outline="0" fieldPosition="0">
        <references count="2">
          <reference field="6" count="1" selected="0">
            <x v="27"/>
          </reference>
          <reference field="23" count="1">
            <x v="1"/>
          </reference>
        </references>
      </pivotArea>
    </format>
    <format dxfId="5774">
      <pivotArea dataOnly="0" labelOnly="1" outline="0" fieldPosition="0">
        <references count="2">
          <reference field="6" count="1" selected="0">
            <x v="28"/>
          </reference>
          <reference field="23" count="1">
            <x v="1"/>
          </reference>
        </references>
      </pivotArea>
    </format>
    <format dxfId="5773">
      <pivotArea dataOnly="0" labelOnly="1" outline="0" fieldPosition="0">
        <references count="2">
          <reference field="6" count="1" selected="0">
            <x v="29"/>
          </reference>
          <reference field="23" count="1">
            <x v="1"/>
          </reference>
        </references>
      </pivotArea>
    </format>
    <format dxfId="5772">
      <pivotArea dataOnly="0" labelOnly="1" outline="0" fieldPosition="0">
        <references count="2">
          <reference field="6" count="1" selected="0">
            <x v="30"/>
          </reference>
          <reference field="23" count="1">
            <x v="1"/>
          </reference>
        </references>
      </pivotArea>
    </format>
    <format dxfId="5771">
      <pivotArea dataOnly="0" labelOnly="1" outline="0" fieldPosition="0">
        <references count="2">
          <reference field="6" count="1" selected="0">
            <x v="31"/>
          </reference>
          <reference field="23" count="1">
            <x v="1"/>
          </reference>
        </references>
      </pivotArea>
    </format>
    <format dxfId="5770">
      <pivotArea dataOnly="0" labelOnly="1" outline="0" fieldPosition="0">
        <references count="2">
          <reference field="6" count="1" selected="0">
            <x v="32"/>
          </reference>
          <reference field="23" count="1">
            <x v="1"/>
          </reference>
        </references>
      </pivotArea>
    </format>
    <format dxfId="5769">
      <pivotArea dataOnly="0" labelOnly="1" outline="0" fieldPosition="0">
        <references count="2">
          <reference field="6" count="1" selected="0">
            <x v="33"/>
          </reference>
          <reference field="23" count="1">
            <x v="1"/>
          </reference>
        </references>
      </pivotArea>
    </format>
    <format dxfId="5768">
      <pivotArea dataOnly="0" labelOnly="1" outline="0" fieldPosition="0">
        <references count="2">
          <reference field="6" count="1" selected="0">
            <x v="34"/>
          </reference>
          <reference field="23" count="1">
            <x v="1"/>
          </reference>
        </references>
      </pivotArea>
    </format>
    <format dxfId="5767">
      <pivotArea dataOnly="0" labelOnly="1" outline="0" fieldPosition="0">
        <references count="2">
          <reference field="6" count="1" selected="0">
            <x v="35"/>
          </reference>
          <reference field="23" count="1">
            <x v="1"/>
          </reference>
        </references>
      </pivotArea>
    </format>
    <format dxfId="5766">
      <pivotArea dataOnly="0" labelOnly="1" outline="0" fieldPosition="0">
        <references count="2">
          <reference field="6" count="1" selected="0">
            <x v="36"/>
          </reference>
          <reference field="23" count="1">
            <x v="0"/>
          </reference>
        </references>
      </pivotArea>
    </format>
    <format dxfId="5765">
      <pivotArea dataOnly="0" labelOnly="1" outline="0" fieldPosition="0">
        <references count="2">
          <reference field="6" count="1" selected="0">
            <x v="37"/>
          </reference>
          <reference field="23" count="1">
            <x v="1"/>
          </reference>
        </references>
      </pivotArea>
    </format>
    <format dxfId="5764">
      <pivotArea dataOnly="0" labelOnly="1" outline="0" fieldPosition="0">
        <references count="2">
          <reference field="6" count="1" selected="0">
            <x v="38"/>
          </reference>
          <reference field="23" count="1">
            <x v="1"/>
          </reference>
        </references>
      </pivotArea>
    </format>
    <format dxfId="5763">
      <pivotArea dataOnly="0" labelOnly="1" outline="0" fieldPosition="0">
        <references count="2">
          <reference field="6" count="1" selected="0">
            <x v="39"/>
          </reference>
          <reference field="23" count="1">
            <x v="1"/>
          </reference>
        </references>
      </pivotArea>
    </format>
    <format dxfId="5762">
      <pivotArea dataOnly="0" labelOnly="1" outline="0" fieldPosition="0">
        <references count="2">
          <reference field="6" count="1" selected="0">
            <x v="40"/>
          </reference>
          <reference field="23" count="1">
            <x v="1"/>
          </reference>
        </references>
      </pivotArea>
    </format>
    <format dxfId="5761">
      <pivotArea dataOnly="0" labelOnly="1" outline="0" fieldPosition="0">
        <references count="2">
          <reference field="6" count="1" selected="0">
            <x v="41"/>
          </reference>
          <reference field="23" count="1">
            <x v="1"/>
          </reference>
        </references>
      </pivotArea>
    </format>
    <format dxfId="5760">
      <pivotArea dataOnly="0" labelOnly="1" outline="0" fieldPosition="0">
        <references count="2">
          <reference field="6" count="1" selected="0">
            <x v="42"/>
          </reference>
          <reference field="23" count="1">
            <x v="1"/>
          </reference>
        </references>
      </pivotArea>
    </format>
    <format dxfId="5759">
      <pivotArea dataOnly="0" labelOnly="1" outline="0" fieldPosition="0">
        <references count="2">
          <reference field="6" count="1" selected="0">
            <x v="43"/>
          </reference>
          <reference field="23" count="1">
            <x v="0"/>
          </reference>
        </references>
      </pivotArea>
    </format>
    <format dxfId="5758">
      <pivotArea dataOnly="0" labelOnly="1" outline="0" fieldPosition="0">
        <references count="2">
          <reference field="6" count="1" selected="0">
            <x v="44"/>
          </reference>
          <reference field="23" count="1">
            <x v="3"/>
          </reference>
        </references>
      </pivotArea>
    </format>
    <format dxfId="5757">
      <pivotArea dataOnly="0" labelOnly="1" outline="0" fieldPosition="0">
        <references count="2">
          <reference field="6" count="1" selected="0">
            <x v="45"/>
          </reference>
          <reference field="23" count="1">
            <x v="1"/>
          </reference>
        </references>
      </pivotArea>
    </format>
    <format dxfId="5756">
      <pivotArea dataOnly="0" labelOnly="1" outline="0" fieldPosition="0">
        <references count="2">
          <reference field="6" count="1" selected="0">
            <x v="46"/>
          </reference>
          <reference field="23" count="1">
            <x v="1"/>
          </reference>
        </references>
      </pivotArea>
    </format>
    <format dxfId="5755">
      <pivotArea dataOnly="0" labelOnly="1" outline="0" fieldPosition="0">
        <references count="2">
          <reference field="6" count="1" selected="0">
            <x v="47"/>
          </reference>
          <reference field="23" count="1">
            <x v="0"/>
          </reference>
        </references>
      </pivotArea>
    </format>
    <format dxfId="5754">
      <pivotArea dataOnly="0" labelOnly="1" outline="0" fieldPosition="0">
        <references count="2">
          <reference field="6" count="1" selected="0">
            <x v="48"/>
          </reference>
          <reference field="23" count="1">
            <x v="2"/>
          </reference>
        </references>
      </pivotArea>
    </format>
    <format dxfId="5753">
      <pivotArea dataOnly="0" labelOnly="1" outline="0" fieldPosition="0">
        <references count="2">
          <reference field="6" count="1" selected="0">
            <x v="49"/>
          </reference>
          <reference field="23" count="1">
            <x v="1"/>
          </reference>
        </references>
      </pivotArea>
    </format>
    <format dxfId="5752">
      <pivotArea dataOnly="0" labelOnly="1" outline="0" fieldPosition="0">
        <references count="2">
          <reference field="6" count="1" selected="0">
            <x v="50"/>
          </reference>
          <reference field="23" count="1">
            <x v="1"/>
          </reference>
        </references>
      </pivotArea>
    </format>
    <format dxfId="5751">
      <pivotArea dataOnly="0" labelOnly="1" outline="0" fieldPosition="0">
        <references count="2">
          <reference field="6" count="1" selected="0">
            <x v="51"/>
          </reference>
          <reference field="23" count="1">
            <x v="1"/>
          </reference>
        </references>
      </pivotArea>
    </format>
    <format dxfId="5750">
      <pivotArea dataOnly="0" labelOnly="1" outline="0" fieldPosition="0">
        <references count="2">
          <reference field="6" count="1" selected="0">
            <x v="52"/>
          </reference>
          <reference field="23" count="1">
            <x v="2"/>
          </reference>
        </references>
      </pivotArea>
    </format>
    <format dxfId="5749">
      <pivotArea dataOnly="0" labelOnly="1" outline="0" fieldPosition="0">
        <references count="2">
          <reference field="6" count="1" selected="0">
            <x v="53"/>
          </reference>
          <reference field="23" count="1">
            <x v="0"/>
          </reference>
        </references>
      </pivotArea>
    </format>
    <format dxfId="5748">
      <pivotArea dataOnly="0" labelOnly="1" outline="0" fieldPosition="0">
        <references count="2">
          <reference field="6" count="1" selected="0">
            <x v="54"/>
          </reference>
          <reference field="23" count="1">
            <x v="2"/>
          </reference>
        </references>
      </pivotArea>
    </format>
    <format dxfId="5747">
      <pivotArea dataOnly="0" labelOnly="1" outline="0" fieldPosition="0">
        <references count="2">
          <reference field="6" count="1" selected="0">
            <x v="55"/>
          </reference>
          <reference field="23" count="1">
            <x v="2"/>
          </reference>
        </references>
      </pivotArea>
    </format>
    <format dxfId="5746">
      <pivotArea dataOnly="0" labelOnly="1" outline="0" fieldPosition="0">
        <references count="2">
          <reference field="6" count="1" selected="0">
            <x v="56"/>
          </reference>
          <reference field="23" count="1">
            <x v="1"/>
          </reference>
        </references>
      </pivotArea>
    </format>
    <format dxfId="5745">
      <pivotArea dataOnly="0" labelOnly="1" outline="0" fieldPosition="0">
        <references count="2">
          <reference field="6" count="1" selected="0">
            <x v="57"/>
          </reference>
          <reference field="23" count="1">
            <x v="1"/>
          </reference>
        </references>
      </pivotArea>
    </format>
    <format dxfId="5744">
      <pivotArea dataOnly="0" labelOnly="1" outline="0" fieldPosition="0">
        <references count="2">
          <reference field="6" count="1" selected="0">
            <x v="58"/>
          </reference>
          <reference field="23" count="1">
            <x v="1"/>
          </reference>
        </references>
      </pivotArea>
    </format>
    <format dxfId="5743">
      <pivotArea dataOnly="0" labelOnly="1" outline="0" fieldPosition="0">
        <references count="2">
          <reference field="6" count="1" selected="0">
            <x v="59"/>
          </reference>
          <reference field="23" count="1">
            <x v="1"/>
          </reference>
        </references>
      </pivotArea>
    </format>
    <format dxfId="5742">
      <pivotArea dataOnly="0" labelOnly="1" outline="0" fieldPosition="0">
        <references count="2">
          <reference field="6" count="1" selected="0">
            <x v="60"/>
          </reference>
          <reference field="23" count="1">
            <x v="1"/>
          </reference>
        </references>
      </pivotArea>
    </format>
    <format dxfId="5741">
      <pivotArea dataOnly="0" labelOnly="1" outline="0" fieldPosition="0">
        <references count="2">
          <reference field="6" count="1" selected="0">
            <x v="61"/>
          </reference>
          <reference field="23" count="1">
            <x v="1"/>
          </reference>
        </references>
      </pivotArea>
    </format>
    <format dxfId="5740">
      <pivotArea dataOnly="0" labelOnly="1" outline="0" fieldPosition="0">
        <references count="2">
          <reference field="6" count="1" selected="0">
            <x v="62"/>
          </reference>
          <reference field="23" count="1">
            <x v="1"/>
          </reference>
        </references>
      </pivotArea>
    </format>
    <format dxfId="5739">
      <pivotArea dataOnly="0" labelOnly="1" outline="0" fieldPosition="0">
        <references count="2">
          <reference field="6" count="1" selected="0">
            <x v="63"/>
          </reference>
          <reference field="23" count="1">
            <x v="1"/>
          </reference>
        </references>
      </pivotArea>
    </format>
    <format dxfId="5738">
      <pivotArea dataOnly="0" labelOnly="1" outline="0" fieldPosition="0">
        <references count="2">
          <reference field="6" count="1" selected="0">
            <x v="64"/>
          </reference>
          <reference field="23" count="1">
            <x v="3"/>
          </reference>
        </references>
      </pivotArea>
    </format>
    <format dxfId="5737">
      <pivotArea dataOnly="0" labelOnly="1" outline="0" fieldPosition="0">
        <references count="2">
          <reference field="6" count="1" selected="0">
            <x v="65"/>
          </reference>
          <reference field="23" count="1">
            <x v="2"/>
          </reference>
        </references>
      </pivotArea>
    </format>
    <format dxfId="5736">
      <pivotArea dataOnly="0" labelOnly="1" outline="0" fieldPosition="0">
        <references count="2">
          <reference field="6" count="1" selected="0">
            <x v="66"/>
          </reference>
          <reference field="23" count="1">
            <x v="2"/>
          </reference>
        </references>
      </pivotArea>
    </format>
    <format dxfId="5735">
      <pivotArea dataOnly="0" labelOnly="1" outline="0" fieldPosition="0">
        <references count="2">
          <reference field="6" count="1" selected="0">
            <x v="67"/>
          </reference>
          <reference field="23" count="1">
            <x v="2"/>
          </reference>
        </references>
      </pivotArea>
    </format>
    <format dxfId="5734">
      <pivotArea dataOnly="0" labelOnly="1" outline="0" fieldPosition="0">
        <references count="2">
          <reference field="6" count="1" selected="0">
            <x v="68"/>
          </reference>
          <reference field="23" count="1">
            <x v="1"/>
          </reference>
        </references>
      </pivotArea>
    </format>
    <format dxfId="5733">
      <pivotArea dataOnly="0" labelOnly="1" outline="0" fieldPosition="0">
        <references count="2">
          <reference field="6" count="1" selected="0">
            <x v="69"/>
          </reference>
          <reference field="23" count="1">
            <x v="3"/>
          </reference>
        </references>
      </pivotArea>
    </format>
    <format dxfId="5732">
      <pivotArea dataOnly="0" labelOnly="1" outline="0" fieldPosition="0">
        <references count="2">
          <reference field="6" count="1" selected="0">
            <x v="70"/>
          </reference>
          <reference field="23" count="1">
            <x v="3"/>
          </reference>
        </references>
      </pivotArea>
    </format>
    <format dxfId="5731">
      <pivotArea dataOnly="0" labelOnly="1" outline="0" fieldPosition="0">
        <references count="2">
          <reference field="6" count="1" selected="0">
            <x v="71"/>
          </reference>
          <reference field="23" count="1">
            <x v="2"/>
          </reference>
        </references>
      </pivotArea>
    </format>
    <format dxfId="5730">
      <pivotArea dataOnly="0" labelOnly="1" outline="0" fieldPosition="0">
        <references count="2">
          <reference field="6" count="1" selected="0">
            <x v="72"/>
          </reference>
          <reference field="23" count="1">
            <x v="1"/>
          </reference>
        </references>
      </pivotArea>
    </format>
    <format dxfId="5729">
      <pivotArea dataOnly="0" labelOnly="1" outline="0" fieldPosition="0">
        <references count="2">
          <reference field="6" count="1" selected="0">
            <x v="73"/>
          </reference>
          <reference field="23" count="1">
            <x v="1"/>
          </reference>
        </references>
      </pivotArea>
    </format>
    <format dxfId="5728">
      <pivotArea dataOnly="0" labelOnly="1" outline="0" fieldPosition="0">
        <references count="2">
          <reference field="6" count="1" selected="0">
            <x v="74"/>
          </reference>
          <reference field="23" count="1">
            <x v="1"/>
          </reference>
        </references>
      </pivotArea>
    </format>
    <format dxfId="5727">
      <pivotArea outline="0" collapsedLevelsAreSubtotals="1" fieldPosition="0">
        <references count="3">
          <reference field="4294967294" count="2" selected="0">
            <x v="0"/>
            <x v="1"/>
          </reference>
          <reference field="6" count="1" selected="0">
            <x v="15"/>
          </reference>
          <reference field="23" count="1" selected="0">
            <x v="3"/>
          </reference>
        </references>
      </pivotArea>
    </format>
    <format dxfId="5726">
      <pivotArea dataOnly="0" labelOnly="1" outline="0" fieldPosition="0">
        <references count="2">
          <reference field="6" count="1" selected="0">
            <x v="15"/>
          </reference>
          <reference field="23" count="1">
            <x v="3"/>
          </reference>
        </references>
      </pivotArea>
    </format>
    <format dxfId="5725">
      <pivotArea outline="0" collapsedLevelsAreSubtotals="1" fieldPosition="0">
        <references count="3">
          <reference field="4294967294" count="2" selected="0">
            <x v="0"/>
            <x v="1"/>
          </reference>
          <reference field="6" count="1" selected="0">
            <x v="62"/>
          </reference>
          <reference field="23" count="1" selected="0">
            <x v="1"/>
          </reference>
        </references>
      </pivotArea>
    </format>
    <format dxfId="5724">
      <pivotArea outline="0" collapsedLevelsAreSubtotals="1" fieldPosition="0">
        <references count="3">
          <reference field="4294967294" count="2" selected="0">
            <x v="0"/>
            <x v="1"/>
          </reference>
          <reference field="6" count="1" selected="0">
            <x v="10"/>
          </reference>
          <reference field="23" count="1" selected="0">
            <x v="1"/>
          </reference>
        </references>
      </pivotArea>
    </format>
    <format dxfId="5723">
      <pivotArea outline="0" collapsedLevelsAreSubtotals="1" fieldPosition="0">
        <references count="3">
          <reference field="4294967294" count="2" selected="0">
            <x v="0"/>
            <x v="1"/>
          </reference>
          <reference field="6" count="1" selected="0">
            <x v="11"/>
          </reference>
          <reference field="23" count="1" selected="0">
            <x v="1"/>
          </reference>
        </references>
      </pivotArea>
    </format>
    <format dxfId="5722">
      <pivotArea outline="0" collapsedLevelsAreSubtotals="1" fieldPosition="0">
        <references count="3">
          <reference field="4294967294" count="2" selected="0">
            <x v="0"/>
            <x v="1"/>
          </reference>
          <reference field="6" count="1" selected="0">
            <x v="18"/>
          </reference>
          <reference field="23" count="1" selected="0">
            <x v="1"/>
          </reference>
        </references>
      </pivotArea>
    </format>
    <format dxfId="5721">
      <pivotArea outline="0" collapsedLevelsAreSubtotals="1" fieldPosition="0">
        <references count="3">
          <reference field="4294967294" count="2" selected="0">
            <x v="0"/>
            <x v="1"/>
          </reference>
          <reference field="6" count="1" selected="0">
            <x v="25"/>
          </reference>
          <reference field="23" count="1" selected="0">
            <x v="1"/>
          </reference>
        </references>
      </pivotArea>
    </format>
    <format dxfId="5720">
      <pivotArea outline="0" collapsedLevelsAreSubtotals="1" fieldPosition="0">
        <references count="3">
          <reference field="4294967294" count="2" selected="0">
            <x v="0"/>
            <x v="1"/>
          </reference>
          <reference field="6" count="1" selected="0">
            <x v="26"/>
          </reference>
          <reference field="23" count="1" selected="0">
            <x v="1"/>
          </reference>
        </references>
      </pivotArea>
    </format>
    <format dxfId="5719">
      <pivotArea outline="0" collapsedLevelsAreSubtotals="1" fieldPosition="0">
        <references count="3">
          <reference field="4294967294" count="2" selected="0">
            <x v="0"/>
            <x v="1"/>
          </reference>
          <reference field="6" count="1" selected="0">
            <x v="41"/>
          </reference>
          <reference field="23" count="1" selected="0">
            <x v="1"/>
          </reference>
        </references>
      </pivotArea>
    </format>
    <format dxfId="5718">
      <pivotArea outline="0" collapsedLevelsAreSubtotals="1" fieldPosition="0">
        <references count="3">
          <reference field="4294967294" count="2" selected="0">
            <x v="0"/>
            <x v="1"/>
          </reference>
          <reference field="6" count="1" selected="0">
            <x v="38"/>
          </reference>
          <reference field="23" count="1" selected="0">
            <x v="1"/>
          </reference>
        </references>
      </pivotArea>
    </format>
    <format dxfId="5717">
      <pivotArea outline="0" collapsedLevelsAreSubtotals="1" fieldPosition="0">
        <references count="3">
          <reference field="4294967294" count="2" selected="0">
            <x v="0"/>
            <x v="1"/>
          </reference>
          <reference field="6" count="1" selected="0">
            <x v="51"/>
          </reference>
          <reference field="23" count="1" selected="0">
            <x v="2"/>
          </reference>
        </references>
      </pivotArea>
    </format>
    <format dxfId="5716">
      <pivotArea dataOnly="0" labelOnly="1" outline="0" fieldPosition="0">
        <references count="2">
          <reference field="6" count="1" selected="0">
            <x v="51"/>
          </reference>
          <reference field="23" count="1">
            <x v="2"/>
          </reference>
        </references>
      </pivotArea>
    </format>
    <format dxfId="5715">
      <pivotArea outline="0" collapsedLevelsAreSubtotals="1" fieldPosition="0">
        <references count="3">
          <reference field="4294967294" count="2" selected="0">
            <x v="0"/>
            <x v="1"/>
          </reference>
          <reference field="6" count="1" selected="0">
            <x v="72"/>
          </reference>
          <reference field="23" count="1" selected="0">
            <x v="1"/>
          </reference>
        </references>
      </pivotArea>
    </format>
    <format dxfId="5714">
      <pivotArea outline="0" collapsedLevelsAreSubtotals="1" fieldPosition="0">
        <references count="3">
          <reference field="4294967294" count="2" selected="0">
            <x v="0"/>
            <x v="1"/>
          </reference>
          <reference field="6" count="1" selected="0">
            <x v="52"/>
          </reference>
          <reference field="23" count="1" selected="0">
            <x v="4"/>
          </reference>
        </references>
      </pivotArea>
    </format>
    <format dxfId="5713">
      <pivotArea outline="0" collapsedLevelsAreSubtotals="1" fieldPosition="0">
        <references count="3">
          <reference field="4294967294" count="2" selected="0">
            <x v="0"/>
            <x v="1"/>
          </reference>
          <reference field="6" count="1" selected="0">
            <x v="54"/>
          </reference>
          <reference field="23" count="1" selected="0">
            <x v="4"/>
          </reference>
        </references>
      </pivotArea>
    </format>
    <format dxfId="5712">
      <pivotArea outline="0" collapsedLevelsAreSubtotals="1" fieldPosition="0">
        <references count="3">
          <reference field="4294967294" count="2" selected="0">
            <x v="0"/>
            <x v="1"/>
          </reference>
          <reference field="6" count="1" selected="0">
            <x v="71"/>
          </reference>
          <reference field="23" count="1" selected="0">
            <x v="2"/>
          </reference>
        </references>
      </pivotArea>
    </format>
    <format dxfId="5711">
      <pivotArea outline="0" collapsedLevelsAreSubtotals="1" fieldPosition="0">
        <references count="3">
          <reference field="4294967294" count="2" selected="0">
            <x v="0"/>
            <x v="1"/>
          </reference>
          <reference field="6" count="1" selected="0">
            <x v="48"/>
          </reference>
          <reference field="23" count="1" selected="0">
            <x v="2"/>
          </reference>
        </references>
      </pivotArea>
    </format>
    <format dxfId="5710">
      <pivotArea outline="0" collapsedLevelsAreSubtotals="1" fieldPosition="0">
        <references count="3">
          <reference field="4294967294" count="2" selected="0">
            <x v="0"/>
            <x v="1"/>
          </reference>
          <reference field="6" count="1" selected="0">
            <x v="73"/>
          </reference>
          <reference field="23" count="1" selected="0">
            <x v="1"/>
          </reference>
        </references>
      </pivotArea>
    </format>
    <format dxfId="5709">
      <pivotArea outline="0" collapsedLevelsAreSubtotals="1" fieldPosition="0">
        <references count="3">
          <reference field="4294967294" count="2" selected="0">
            <x v="0"/>
            <x v="1"/>
          </reference>
          <reference field="6" count="1" selected="0">
            <x v="21"/>
          </reference>
          <reference field="23" count="1" selected="0">
            <x v="1"/>
          </reference>
        </references>
      </pivotArea>
    </format>
    <format dxfId="5708">
      <pivotArea outline="0" collapsedLevelsAreSubtotals="1" fieldPosition="0">
        <references count="3">
          <reference field="4294967294" count="2" selected="0">
            <x v="0"/>
            <x v="1"/>
          </reference>
          <reference field="6" count="1" selected="0">
            <x v="20"/>
          </reference>
          <reference field="23" count="1" selected="0">
            <x v="1"/>
          </reference>
        </references>
      </pivotArea>
    </format>
    <format dxfId="5707">
      <pivotArea outline="0" collapsedLevelsAreSubtotals="1" fieldPosition="0">
        <references count="3">
          <reference field="4294967294" count="2" selected="0">
            <x v="0"/>
            <x v="1"/>
          </reference>
          <reference field="6" count="1" selected="0">
            <x v="37"/>
          </reference>
          <reference field="23" count="1" selected="0">
            <x v="1"/>
          </reference>
        </references>
      </pivotArea>
    </format>
    <format dxfId="5706">
      <pivotArea dataOnly="0" labelOnly="1" outline="0" fieldPosition="0">
        <references count="1">
          <reference field="4294967294" count="3">
            <x v="0"/>
            <x v="1"/>
            <x v="2"/>
          </reference>
        </references>
      </pivotArea>
    </format>
    <format dxfId="5705">
      <pivotArea dataOnly="0" labelOnly="1" outline="0" fieldPosition="0">
        <references count="1">
          <reference field="6" count="1">
            <x v="74"/>
          </reference>
        </references>
      </pivotArea>
    </format>
  </formats>
  <conditionalFormats count="1">
    <conditionalFormat priority="1">
      <pivotAreas count="1">
        <pivotArea type="data" outline="0" collapsedLevelsAreSubtotals="1" fieldPosition="0">
          <references count="1">
            <reference field="4294967294" count="1" selected="0">
              <x v="2"/>
            </reference>
          </references>
        </pivotArea>
      </pivotAreas>
    </conditionalFormat>
  </conditional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Ejecución" cacheId="16"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17" rowHeaderCaption="ESTADO">
  <location ref="A45:B48" firstHeaderRow="1" firstDataRow="1" firstDataCol="1"/>
  <pivotFields count="49">
    <pivotField showAll="0"/>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numFmtId="9" showAll="0" defaultSubtotal="0"/>
    <pivotField showAll="0">
      <items count="6">
        <item x="1"/>
        <item x="0"/>
        <item x="2"/>
        <item x="4"/>
        <item x="3"/>
        <item t="default"/>
      </items>
    </pivotField>
    <pivotField axis="axisRow" dataField="1" showAll="0">
      <items count="3">
        <item x="0"/>
        <item x="1"/>
        <item t="default"/>
      </items>
    </pivotField>
    <pivotField numFmtId="9" showAll="0"/>
    <pivotField showAll="0"/>
    <pivotField numFmtId="9" showAll="0"/>
    <pivotField showAll="0"/>
    <pivotField showAll="0"/>
    <pivotField showAll="0" defaultSubtotal="0"/>
    <pivotField showAll="0" defaultSubtotal="0"/>
    <pivotField numFmtId="9" showAll="0" defaultSubtotal="0"/>
    <pivotField showAll="0" defaultSubtotal="0"/>
    <pivotField showAll="0" defaultSubtotal="0"/>
    <pivotField numFmtId="9" showAll="0" defaultSubtotal="0"/>
    <pivotField showAll="0"/>
    <pivotField showAll="0"/>
    <pivotField numFmtId="9" showAll="0"/>
    <pivotField numFmtId="14" showAll="0"/>
    <pivotField showAll="0"/>
    <pivotField showAll="0"/>
    <pivotField showAll="0"/>
    <pivotField showAll="0"/>
    <pivotField showAll="0" defaultSubtotal="0"/>
    <pivotField numFmtId="9" showAll="0"/>
    <pivotField showAll="0"/>
    <pivotField showAll="0"/>
    <pivotField dragToRow="0" dragToCol="0" dragToPage="0" showAll="0" defaultSubtotal="0"/>
  </pivotFields>
  <rowFields count="1">
    <field x="24"/>
  </rowFields>
  <rowItems count="3">
    <i>
      <x/>
    </i>
    <i>
      <x v="1"/>
    </i>
    <i t="grand">
      <x/>
    </i>
  </rowItems>
  <colItems count="1">
    <i/>
  </colItems>
  <dataFields count="1">
    <dataField name="No. De Producto" fld="24" subtotal="count" baseField="0" baseItem="0"/>
  </dataFields>
  <formats count="14">
    <format dxfId="6159">
      <pivotArea type="all" dataOnly="0" outline="0" fieldPosition="0"/>
    </format>
    <format dxfId="6158">
      <pivotArea outline="0" collapsedLevelsAreSubtotals="1" fieldPosition="0"/>
    </format>
    <format dxfId="6157">
      <pivotArea field="24" type="button" dataOnly="0" labelOnly="1" outline="0" axis="axisRow" fieldPosition="0"/>
    </format>
    <format dxfId="6156">
      <pivotArea dataOnly="0" labelOnly="1" outline="0" axis="axisValues" fieldPosition="0"/>
    </format>
    <format dxfId="6155">
      <pivotArea dataOnly="0" labelOnly="1" fieldPosition="0">
        <references count="1">
          <reference field="24" count="0"/>
        </references>
      </pivotArea>
    </format>
    <format dxfId="6154">
      <pivotArea dataOnly="0" labelOnly="1" grandRow="1" outline="0" fieldPosition="0"/>
    </format>
    <format dxfId="6153">
      <pivotArea dataOnly="0" labelOnly="1" outline="0" axis="axisValues" fieldPosition="0"/>
    </format>
    <format dxfId="6152">
      <pivotArea type="all" dataOnly="0" outline="0" fieldPosition="0"/>
    </format>
    <format dxfId="6151">
      <pivotArea outline="0" collapsedLevelsAreSubtotals="1" fieldPosition="0"/>
    </format>
    <format dxfId="6150">
      <pivotArea field="24" type="button" dataOnly="0" labelOnly="1" outline="0" axis="axisRow" fieldPosition="0"/>
    </format>
    <format dxfId="6149">
      <pivotArea dataOnly="0" labelOnly="1" outline="0" axis="axisValues" fieldPosition="0"/>
    </format>
    <format dxfId="6148">
      <pivotArea dataOnly="0" labelOnly="1" fieldPosition="0">
        <references count="1">
          <reference field="24" count="0"/>
        </references>
      </pivotArea>
    </format>
    <format dxfId="6147">
      <pivotArea dataOnly="0" labelOnly="1" grandRow="1" outline="0" fieldPosition="0"/>
    </format>
    <format dxfId="6146">
      <pivotArea dataOnly="0" labelOnly="1" outline="0" axis="axisValues" fieldPosition="0"/>
    </format>
  </formats>
  <chartFormats count="4">
    <chartFormat chart="7"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6"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10" cacheId="9"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location ref="A17:B26" firstHeaderRow="1" firstDataRow="1" firstDataCol="1"/>
  <pivotFields count="38">
    <pivotField showAll="0"/>
    <pivotField showAll="0"/>
    <pivotField showAll="0"/>
    <pivotField showAll="0"/>
    <pivotField axis="axisRow" showAll="0">
      <items count="11">
        <item x="0"/>
        <item x="1"/>
        <item x="2"/>
        <item x="3"/>
        <item x="4"/>
        <item x="5"/>
        <item x="6"/>
        <item x="7"/>
        <item x="8"/>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ANCE PONDERADO ACUMULADO PA" fld="36" baseField="0" baseItem="0"/>
  </dataFields>
  <formats count="13">
    <format dxfId="6172">
      <pivotArea outline="0" collapsedLevelsAreSubtotals="1" fieldPosition="0"/>
    </format>
    <format dxfId="6171">
      <pivotArea outline="0" collapsedLevelsAreSubtotals="1" fieldPosition="0"/>
    </format>
    <format dxfId="6170">
      <pivotArea dataOnly="0" labelOnly="1" outline="0" axis="axisValues" fieldPosition="0"/>
    </format>
    <format dxfId="6169">
      <pivotArea dataOnly="0" labelOnly="1" outline="0" axis="axisValues" fieldPosition="0"/>
    </format>
    <format dxfId="6168">
      <pivotArea type="all" dataOnly="0" outline="0" fieldPosition="0"/>
    </format>
    <format dxfId="6167">
      <pivotArea outline="0" collapsedLevelsAreSubtotals="1" fieldPosition="0"/>
    </format>
    <format dxfId="6166">
      <pivotArea field="4" type="button" dataOnly="0" labelOnly="1" outline="0" axis="axisRow" fieldPosition="0"/>
    </format>
    <format dxfId="6165">
      <pivotArea dataOnly="0" labelOnly="1" outline="0" axis="axisValues" fieldPosition="0"/>
    </format>
    <format dxfId="6164">
      <pivotArea dataOnly="0" labelOnly="1" fieldPosition="0">
        <references count="1">
          <reference field="4" count="0"/>
        </references>
      </pivotArea>
    </format>
    <format dxfId="6163">
      <pivotArea dataOnly="0" labelOnly="1" outline="0" axis="axisValues" fieldPosition="0"/>
    </format>
    <format dxfId="6162">
      <pivotArea field="4" type="button" dataOnly="0" labelOnly="1" outline="0" axis="axisRow" fieldPosition="0"/>
    </format>
    <format dxfId="6161">
      <pivotArea dataOnly="0" labelOnly="1" outline="0" axis="axisValues" fieldPosition="0"/>
    </format>
    <format dxfId="6160">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Dinámica1" cacheId="16" applyNumberFormats="0" applyBorderFormats="0" applyFontFormats="0" applyPatternFormats="0" applyAlignmentFormats="0" applyWidthHeightFormats="1" dataCaption="Valores" updatedVersion="6" minRefreshableVersion="3" rowGrandTotals="0" itemPrintTitles="1" createdVersion="6" indent="0" outline="1" outlineData="1" multipleFieldFilters="0">
  <location ref="A3:B12" firstHeaderRow="1" firstDataRow="1" firstDataCol="1"/>
  <pivotFields count="49">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numFmtId="9" showAll="0" defaultSubtotal="0"/>
    <pivotField showAll="0"/>
    <pivotField showAll="0"/>
    <pivotField dataField="1" showAll="0"/>
    <pivotField showAll="0"/>
    <pivotField numFmtId="9" showAll="0" defaultSubtotal="0"/>
    <pivotField showAll="0"/>
    <pivotField showAll="0"/>
    <pivotField showAll="0" defaultSubtotal="0"/>
    <pivotField showAll="0" defaultSubtotal="0"/>
    <pivotField numFmtId="9" showAll="0" defaultSubtotal="0"/>
    <pivotField showAll="0" defaultSubtotal="0"/>
    <pivotField showAll="0" defaultSubtotal="0"/>
    <pivotField numFmtId="9" showAll="0" defaultSubtotal="0"/>
    <pivotField showAll="0"/>
    <pivotField showAll="0"/>
    <pivotField numFmtId="9" showAll="0"/>
    <pivotField showAll="0"/>
    <pivotField showAll="0"/>
    <pivotField showAll="0" defaultSubtotal="0"/>
    <pivotField showAll="0"/>
    <pivotField showAll="0"/>
    <pivotField showAll="0" defaultSubtotal="0"/>
    <pivotField numFmtId="9" showAll="0" defaultSubtotal="0"/>
    <pivotField showAll="0" defaultSubtotal="0"/>
    <pivotField showAll="0" defaultSubtota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ENCE PONDERADO" fld="25" baseField="4" baseItem="0" numFmtId="9"/>
  </dataFields>
  <formats count="14">
    <format dxfId="6183">
      <pivotArea outline="0" collapsedLevelsAreSubtotals="1" fieldPosition="0"/>
    </format>
    <format dxfId="6182">
      <pivotArea type="all" dataOnly="0" outline="0" fieldPosition="0"/>
    </format>
    <format dxfId="6181">
      <pivotArea outline="0" collapsedLevelsAreSubtotals="1" fieldPosition="0"/>
    </format>
    <format dxfId="6180">
      <pivotArea field="4" type="button" dataOnly="0" labelOnly="1" outline="0" axis="axisRow" fieldPosition="0"/>
    </format>
    <format dxfId="6179">
      <pivotArea dataOnly="0" labelOnly="1" outline="0" axis="axisValues" fieldPosition="0"/>
    </format>
    <format dxfId="6178">
      <pivotArea dataOnly="0" labelOnly="1" fieldPosition="0">
        <references count="1">
          <reference field="4" count="0"/>
        </references>
      </pivotArea>
    </format>
    <format dxfId="6177">
      <pivotArea dataOnly="0" labelOnly="1" outline="0" axis="axisValues" fieldPosition="0"/>
    </format>
    <format dxfId="6176">
      <pivotArea field="4" type="button" dataOnly="0" labelOnly="1" outline="0" axis="axisRow" fieldPosition="0"/>
    </format>
    <format dxfId="6175">
      <pivotArea field="4" type="button" dataOnly="0" labelOnly="1" outline="0" axis="axisRow" fieldPosition="0"/>
    </format>
    <format dxfId="6174">
      <pivotArea dataOnly="0" labelOnly="1" outline="0" axis="axisValues" fieldPosition="0"/>
    </format>
    <format dxfId="6173">
      <pivotArea dataOnly="0" labelOnly="1" outline="0" axis="axisValues" fieldPosition="0"/>
    </format>
    <format dxfId="5194">
      <pivotArea field="4" type="button" dataOnly="0" labelOnly="1" outline="0" axis="axisRow" fieldPosition="0"/>
    </format>
    <format dxfId="5193">
      <pivotArea dataOnly="0" labelOnly="1" outline="0" axis="axisValues" fieldPosition="0"/>
    </format>
    <format dxfId="5192">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Tipo_de_resultado" sourceName="Tipo de resultado">
  <pivotTables>
    <pivotTable tabId="8" name="Productos Periodo"/>
    <pivotTable tabId="8" name="Tabla Ejecución"/>
    <pivotTable tabId="15" name="TablaDinámica1"/>
  </pivotTables>
  <data>
    <tabular pivotCacheId="1">
      <items count="5">
        <i x="1" s="1"/>
        <i x="0"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Estado_del_Producto" sourceName="Estado del Producto">
  <pivotTables>
    <pivotTable tabId="8" name="Productos Periodo"/>
    <pivotTable tabId="8" name="Tabla Ejecución"/>
    <pivotTable tabId="15" name="TablaDinámica1"/>
  </pivotTables>
  <data>
    <tabular pivotCacheId="1">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8" name="Tabla Productos"/>
    <pivotTable tabId="8" name="Productos Periodo"/>
    <pivotTable tabId="8" name="Tabla Ejecución"/>
    <pivotTable tabId="15" name="TablaDinámica1"/>
    <pivotTable tabId="8" name="TablaDinámica1"/>
  </pivotTables>
  <data>
    <tabular pivotCacheId="1">
      <items count="9">
        <i x="0" s="1"/>
        <i x="1" s="1"/>
        <i x="2" s="1"/>
        <i x="3" s="1"/>
        <i x="4" s="1"/>
        <i x="5" s="1"/>
        <i x="6"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po de resultado" cache="SegmentaciónDeDatos_Tipo_de_resultado" caption="Tipo de resultado" columnCount="2" style="SlicerStyleDark2" rowHeight="241300"/>
  <slicer name="Estado del Producto" cache="SegmentaciónDeDatos_Estado_del_Producto" caption="Estado del Producto" style="SlicerStyleDark3" rowHeight="241300"/>
  <slicer name="DEPENDENCIA" cache="SegmentaciónDeDatos_DEPENDENCIA" caption="DEPENDENCIA"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07/relationships/slicer" Target="../slicers/slicer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9.xml"/><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10" Type="http://schemas.openxmlformats.org/officeDocument/2006/relationships/drawing" Target="../drawings/drawing6.xml"/><Relationship Id="rId4" Type="http://schemas.openxmlformats.org/officeDocument/2006/relationships/pivotTable" Target="../pivotTables/pivotTable5.xm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3"/>
  </sheetPr>
  <dimension ref="B2:AQ233"/>
  <sheetViews>
    <sheetView showGridLines="0" zoomScale="85" zoomScaleNormal="85" workbookViewId="0">
      <selection activeCell="H167" sqref="H167:H169"/>
    </sheetView>
  </sheetViews>
  <sheetFormatPr baseColWidth="10" defaultRowHeight="15" x14ac:dyDescent="0.25"/>
  <cols>
    <col min="2" max="3" width="29.75" customWidth="1"/>
    <col min="4" max="4" width="38.625" customWidth="1"/>
    <col min="5" max="5" width="26.375" customWidth="1"/>
    <col min="6" max="6" width="30.75" customWidth="1"/>
    <col min="7" max="7" width="7.625" customWidth="1"/>
    <col min="8" max="13" width="31.625" customWidth="1"/>
    <col min="18" max="18" width="6.625" hidden="1" customWidth="1"/>
    <col min="19" max="19" width="18.75" customWidth="1"/>
    <col min="20" max="20" width="23" customWidth="1"/>
    <col min="21" max="21" width="37.375" customWidth="1"/>
    <col min="22" max="22" width="27.875" customWidth="1"/>
    <col min="23" max="23" width="35" customWidth="1"/>
    <col min="24" max="25" width="24.25" hidden="1" customWidth="1"/>
    <col min="26" max="26" width="20" hidden="1" customWidth="1"/>
    <col min="27" max="27" width="27.75" hidden="1" customWidth="1"/>
    <col min="29" max="30" width="30.75" customWidth="1"/>
    <col min="31" max="31" width="26.875" customWidth="1"/>
    <col min="32" max="32" width="25.75" customWidth="1"/>
    <col min="33" max="33" width="30.75" customWidth="1"/>
    <col min="34" max="34" width="4.625" customWidth="1"/>
    <col min="35" max="35" width="37.375" customWidth="1"/>
    <col min="36" max="36" width="47.625" customWidth="1"/>
    <col min="37" max="37" width="25.75" hidden="1" customWidth="1"/>
    <col min="38" max="38" width="22.375" hidden="1" customWidth="1"/>
    <col min="40" max="40" width="13.375" bestFit="1" customWidth="1"/>
  </cols>
  <sheetData>
    <row r="2" spans="2:43" ht="15.75" thickBot="1" x14ac:dyDescent="0.3"/>
    <row r="3" spans="2:43" ht="16.5" thickBot="1" x14ac:dyDescent="0.3">
      <c r="N3" s="252"/>
      <c r="O3" s="253" t="s">
        <v>576</v>
      </c>
    </row>
    <row r="6" spans="2:43" ht="16.5" thickBot="1" x14ac:dyDescent="0.3">
      <c r="AM6" s="1"/>
      <c r="AN6" s="1"/>
      <c r="AO6" s="1"/>
      <c r="AP6" s="1"/>
      <c r="AQ6" s="1"/>
    </row>
    <row r="7" spans="2:43" ht="59.25" customHeight="1" thickTop="1" thickBot="1" x14ac:dyDescent="0.3">
      <c r="B7" s="901" t="s">
        <v>0</v>
      </c>
      <c r="C7" s="902"/>
      <c r="D7" s="902"/>
      <c r="E7" s="902"/>
      <c r="F7" s="903"/>
      <c r="G7" s="708" t="s">
        <v>1</v>
      </c>
      <c r="H7" s="709"/>
      <c r="I7" s="709"/>
      <c r="J7" s="709"/>
      <c r="K7" s="709"/>
      <c r="L7" s="709"/>
      <c r="M7" s="710"/>
      <c r="N7" s="711" t="s">
        <v>2</v>
      </c>
      <c r="O7" s="712"/>
      <c r="P7" s="712"/>
      <c r="Q7" s="713"/>
      <c r="R7" s="77"/>
      <c r="S7" s="898" t="s">
        <v>469</v>
      </c>
      <c r="T7" s="899"/>
      <c r="U7" s="899"/>
      <c r="V7" s="899"/>
      <c r="W7" s="899"/>
      <c r="X7" s="899"/>
      <c r="Y7" s="899"/>
      <c r="Z7" s="899"/>
      <c r="AA7" s="900"/>
      <c r="AB7" s="714" t="s">
        <v>3</v>
      </c>
      <c r="AC7" s="714"/>
      <c r="AD7" s="714"/>
      <c r="AE7" s="714"/>
      <c r="AF7" s="714"/>
      <c r="AG7" s="715"/>
      <c r="AI7" s="896" t="s">
        <v>467</v>
      </c>
      <c r="AJ7" s="896"/>
      <c r="AK7" s="897"/>
      <c r="AL7" s="161"/>
      <c r="AM7" s="162"/>
      <c r="AN7" s="162"/>
      <c r="AO7" s="162"/>
      <c r="AP7" s="162"/>
      <c r="AQ7" s="162"/>
    </row>
    <row r="8" spans="2:43" ht="66.75" customHeight="1" thickTop="1" thickBot="1" x14ac:dyDescent="0.3">
      <c r="B8" s="2" t="s">
        <v>386</v>
      </c>
      <c r="C8" s="2" t="s">
        <v>387</v>
      </c>
      <c r="D8" s="2" t="s">
        <v>4</v>
      </c>
      <c r="E8" s="3" t="s">
        <v>5</v>
      </c>
      <c r="F8" s="4" t="s">
        <v>6</v>
      </c>
      <c r="G8" s="5" t="s">
        <v>7</v>
      </c>
      <c r="H8" s="5" t="s">
        <v>8</v>
      </c>
      <c r="I8" s="6" t="s">
        <v>9</v>
      </c>
      <c r="J8" s="7" t="s">
        <v>10</v>
      </c>
      <c r="K8" s="7" t="s">
        <v>11</v>
      </c>
      <c r="L8" s="7" t="s">
        <v>12</v>
      </c>
      <c r="M8" s="6" t="s">
        <v>13</v>
      </c>
      <c r="N8" s="8" t="s">
        <v>14</v>
      </c>
      <c r="O8" s="8" t="s">
        <v>15</v>
      </c>
      <c r="P8" s="8" t="s">
        <v>16</v>
      </c>
      <c r="Q8" s="8" t="s">
        <v>17</v>
      </c>
      <c r="R8" s="78"/>
      <c r="S8" s="235" t="s">
        <v>549</v>
      </c>
      <c r="T8" s="235" t="s">
        <v>466</v>
      </c>
      <c r="U8" s="235" t="s">
        <v>464</v>
      </c>
      <c r="V8" s="235" t="s">
        <v>399</v>
      </c>
      <c r="W8" s="235" t="s">
        <v>465</v>
      </c>
      <c r="X8" s="96" t="s">
        <v>397</v>
      </c>
      <c r="Y8" s="96" t="s">
        <v>401</v>
      </c>
      <c r="Z8" s="96" t="s">
        <v>398</v>
      </c>
      <c r="AA8" s="8" t="s">
        <v>405</v>
      </c>
      <c r="AB8" s="9" t="s">
        <v>7</v>
      </c>
      <c r="AC8" s="10" t="s">
        <v>18</v>
      </c>
      <c r="AD8" s="11" t="s">
        <v>19</v>
      </c>
      <c r="AE8" s="11" t="s">
        <v>20</v>
      </c>
      <c r="AF8" s="11" t="s">
        <v>21</v>
      </c>
      <c r="AG8" s="11" t="s">
        <v>22</v>
      </c>
      <c r="AI8" s="80" t="s">
        <v>468</v>
      </c>
      <c r="AJ8" s="80" t="s">
        <v>470</v>
      </c>
      <c r="AK8" s="80" t="s">
        <v>403</v>
      </c>
      <c r="AL8" s="97" t="s">
        <v>404</v>
      </c>
      <c r="AM8" s="1"/>
      <c r="AN8" s="1"/>
      <c r="AO8" s="1"/>
      <c r="AP8" s="1"/>
      <c r="AQ8" s="1"/>
    </row>
    <row r="9" spans="2:43" ht="76.5" hidden="1" customHeight="1" thickBot="1" x14ac:dyDescent="0.3">
      <c r="B9" s="57" t="s">
        <v>388</v>
      </c>
      <c r="C9" s="58" t="s">
        <v>389</v>
      </c>
      <c r="D9" s="52" t="s">
        <v>23</v>
      </c>
      <c r="E9" s="229" t="s">
        <v>532</v>
      </c>
      <c r="F9" s="53" t="s">
        <v>24</v>
      </c>
      <c r="G9" s="716">
        <v>1</v>
      </c>
      <c r="H9" s="719" t="s">
        <v>25</v>
      </c>
      <c r="I9" s="689">
        <v>0.2</v>
      </c>
      <c r="J9" s="692">
        <v>12</v>
      </c>
      <c r="K9" s="689" t="s">
        <v>26</v>
      </c>
      <c r="L9" s="689" t="s">
        <v>27</v>
      </c>
      <c r="M9" s="695" t="s">
        <v>28</v>
      </c>
      <c r="N9" s="698">
        <v>3</v>
      </c>
      <c r="O9" s="698">
        <v>6</v>
      </c>
      <c r="P9" s="698">
        <v>9</v>
      </c>
      <c r="Q9" s="698">
        <v>12</v>
      </c>
      <c r="R9" s="165"/>
      <c r="S9" s="678">
        <f>N9</f>
        <v>3</v>
      </c>
      <c r="T9" s="678">
        <v>3</v>
      </c>
      <c r="U9" s="678" t="s">
        <v>597</v>
      </c>
      <c r="V9" s="678" t="s">
        <v>598</v>
      </c>
      <c r="W9" s="678" t="s">
        <v>607</v>
      </c>
      <c r="X9" s="701">
        <f>T9/S9</f>
        <v>1</v>
      </c>
      <c r="Y9" s="705" t="s">
        <v>402</v>
      </c>
      <c r="Z9" s="698" t="s">
        <v>400</v>
      </c>
      <c r="AA9" s="704">
        <f>X9*I9</f>
        <v>0.2</v>
      </c>
      <c r="AB9" s="12">
        <v>1</v>
      </c>
      <c r="AC9" s="13" t="s">
        <v>29</v>
      </c>
      <c r="AD9" s="14">
        <v>0.5</v>
      </c>
      <c r="AE9" s="680">
        <v>43101</v>
      </c>
      <c r="AF9" s="683">
        <v>43465</v>
      </c>
      <c r="AG9" s="686" t="s">
        <v>28</v>
      </c>
      <c r="AI9" s="275">
        <v>1</v>
      </c>
      <c r="AJ9" s="243" t="s">
        <v>608</v>
      </c>
      <c r="AK9" s="81">
        <f t="shared" ref="AK9:AK14" si="0">AI9*AD9</f>
        <v>0.5</v>
      </c>
      <c r="AL9" s="84">
        <f>AK9*I9</f>
        <v>0.1</v>
      </c>
      <c r="AM9" s="1"/>
      <c r="AN9" s="1"/>
      <c r="AO9" s="1"/>
      <c r="AP9" s="1"/>
      <c r="AQ9" s="1"/>
    </row>
    <row r="10" spans="2:43" ht="76.5" hidden="1" customHeight="1" thickBot="1" x14ac:dyDescent="0.3">
      <c r="B10" s="57" t="s">
        <v>388</v>
      </c>
      <c r="C10" s="58" t="s">
        <v>389</v>
      </c>
      <c r="D10" s="52" t="s">
        <v>23</v>
      </c>
      <c r="E10" s="229" t="s">
        <v>532</v>
      </c>
      <c r="F10" s="53" t="s">
        <v>24</v>
      </c>
      <c r="G10" s="717"/>
      <c r="H10" s="720"/>
      <c r="I10" s="690"/>
      <c r="J10" s="693"/>
      <c r="K10" s="690"/>
      <c r="L10" s="690"/>
      <c r="M10" s="696"/>
      <c r="N10" s="699"/>
      <c r="O10" s="699"/>
      <c r="P10" s="699"/>
      <c r="Q10" s="699"/>
      <c r="R10" s="165"/>
      <c r="S10" s="678"/>
      <c r="T10" s="678"/>
      <c r="U10" s="678"/>
      <c r="V10" s="678"/>
      <c r="W10" s="678"/>
      <c r="X10" s="702"/>
      <c r="Y10" s="706"/>
      <c r="Z10" s="699"/>
      <c r="AA10" s="699"/>
      <c r="AB10" s="12">
        <v>2</v>
      </c>
      <c r="AC10" s="13" t="s">
        <v>30</v>
      </c>
      <c r="AD10" s="14">
        <v>0.3</v>
      </c>
      <c r="AE10" s="681"/>
      <c r="AF10" s="684"/>
      <c r="AG10" s="687"/>
      <c r="AI10" s="275">
        <v>1</v>
      </c>
      <c r="AJ10" s="244" t="s">
        <v>608</v>
      </c>
      <c r="AK10" s="81">
        <f t="shared" si="0"/>
        <v>0.3</v>
      </c>
      <c r="AL10" s="84">
        <f>AK10*I9</f>
        <v>0.06</v>
      </c>
      <c r="AM10" s="1"/>
      <c r="AN10" s="1"/>
      <c r="AO10" s="1"/>
      <c r="AP10" s="1"/>
      <c r="AQ10" s="1"/>
    </row>
    <row r="11" spans="2:43" ht="76.5" hidden="1" customHeight="1" thickBot="1" x14ac:dyDescent="0.3">
      <c r="B11" s="57" t="s">
        <v>388</v>
      </c>
      <c r="C11" s="58" t="s">
        <v>389</v>
      </c>
      <c r="D11" s="52" t="s">
        <v>23</v>
      </c>
      <c r="E11" s="229" t="s">
        <v>532</v>
      </c>
      <c r="F11" s="53" t="s">
        <v>24</v>
      </c>
      <c r="G11" s="718"/>
      <c r="H11" s="721"/>
      <c r="I11" s="691"/>
      <c r="J11" s="694"/>
      <c r="K11" s="691"/>
      <c r="L11" s="691"/>
      <c r="M11" s="697"/>
      <c r="N11" s="700"/>
      <c r="O11" s="700"/>
      <c r="P11" s="700"/>
      <c r="Q11" s="700"/>
      <c r="R11" s="166"/>
      <c r="S11" s="678"/>
      <c r="T11" s="678"/>
      <c r="U11" s="678"/>
      <c r="V11" s="678"/>
      <c r="W11" s="678"/>
      <c r="X11" s="703"/>
      <c r="Y11" s="707"/>
      <c r="Z11" s="700"/>
      <c r="AA11" s="700"/>
      <c r="AB11" s="12">
        <v>3</v>
      </c>
      <c r="AC11" s="13" t="s">
        <v>31</v>
      </c>
      <c r="AD11" s="14">
        <v>0.2</v>
      </c>
      <c r="AE11" s="682"/>
      <c r="AF11" s="685"/>
      <c r="AG11" s="688"/>
      <c r="AI11" s="275">
        <v>1</v>
      </c>
      <c r="AJ11" s="243" t="s">
        <v>608</v>
      </c>
      <c r="AK11" s="81">
        <f t="shared" si="0"/>
        <v>0.2</v>
      </c>
      <c r="AL11" s="84">
        <f>AK11*I9</f>
        <v>4.0000000000000008E-2</v>
      </c>
      <c r="AM11" s="1"/>
      <c r="AN11" s="83"/>
      <c r="AO11" s="1"/>
      <c r="AP11" s="1"/>
      <c r="AQ11" s="1"/>
    </row>
    <row r="12" spans="2:43" ht="76.5" hidden="1" customHeight="1" thickBot="1" x14ac:dyDescent="0.3">
      <c r="B12" s="57" t="s">
        <v>388</v>
      </c>
      <c r="C12" s="58" t="s">
        <v>389</v>
      </c>
      <c r="D12" s="52" t="s">
        <v>23</v>
      </c>
      <c r="E12" s="229" t="s">
        <v>532</v>
      </c>
      <c r="F12" s="53" t="s">
        <v>24</v>
      </c>
      <c r="G12" s="716">
        <v>2</v>
      </c>
      <c r="H12" s="719" t="s">
        <v>32</v>
      </c>
      <c r="I12" s="689">
        <v>0.2</v>
      </c>
      <c r="J12" s="692">
        <v>44</v>
      </c>
      <c r="K12" s="689" t="s">
        <v>33</v>
      </c>
      <c r="L12" s="689" t="s">
        <v>34</v>
      </c>
      <c r="M12" s="695" t="s">
        <v>28</v>
      </c>
      <c r="N12" s="698">
        <v>11</v>
      </c>
      <c r="O12" s="698">
        <v>22</v>
      </c>
      <c r="P12" s="698">
        <v>33</v>
      </c>
      <c r="Q12" s="698">
        <v>44</v>
      </c>
      <c r="R12" s="165"/>
      <c r="S12" s="678">
        <v>11</v>
      </c>
      <c r="T12" s="678">
        <v>11</v>
      </c>
      <c r="U12" s="678" t="s">
        <v>599</v>
      </c>
      <c r="V12" s="678" t="s">
        <v>600</v>
      </c>
      <c r="W12" s="678" t="s">
        <v>607</v>
      </c>
      <c r="X12" s="168"/>
      <c r="Y12" s="61"/>
      <c r="Z12" s="61"/>
      <c r="AA12" s="61"/>
      <c r="AB12" s="12">
        <v>1</v>
      </c>
      <c r="AC12" s="13" t="s">
        <v>35</v>
      </c>
      <c r="AD12" s="14">
        <v>0.5</v>
      </c>
      <c r="AE12" s="722">
        <v>43101</v>
      </c>
      <c r="AF12" s="725">
        <v>43465</v>
      </c>
      <c r="AG12" s="686" t="s">
        <v>28</v>
      </c>
      <c r="AI12" s="275">
        <v>1</v>
      </c>
      <c r="AJ12" s="244" t="s">
        <v>608</v>
      </c>
      <c r="AK12" s="81">
        <f t="shared" si="0"/>
        <v>0.5</v>
      </c>
      <c r="AL12" s="84">
        <f>AK12*I12</f>
        <v>0.1</v>
      </c>
      <c r="AM12" s="1"/>
      <c r="AN12" s="1"/>
      <c r="AO12" s="1"/>
      <c r="AP12" s="1"/>
      <c r="AQ12" s="1"/>
    </row>
    <row r="13" spans="2:43" ht="76.5" hidden="1" customHeight="1" thickBot="1" x14ac:dyDescent="0.3">
      <c r="B13" s="57" t="s">
        <v>388</v>
      </c>
      <c r="C13" s="58" t="s">
        <v>389</v>
      </c>
      <c r="D13" s="52" t="s">
        <v>23</v>
      </c>
      <c r="E13" s="229" t="s">
        <v>532</v>
      </c>
      <c r="F13" s="53" t="s">
        <v>24</v>
      </c>
      <c r="G13" s="717"/>
      <c r="H13" s="720"/>
      <c r="I13" s="690"/>
      <c r="J13" s="693"/>
      <c r="K13" s="690"/>
      <c r="L13" s="690"/>
      <c r="M13" s="696"/>
      <c r="N13" s="699"/>
      <c r="O13" s="699"/>
      <c r="P13" s="699"/>
      <c r="Q13" s="699"/>
      <c r="R13" s="165"/>
      <c r="S13" s="678"/>
      <c r="T13" s="678"/>
      <c r="U13" s="678"/>
      <c r="V13" s="678"/>
      <c r="W13" s="678"/>
      <c r="X13" s="168"/>
      <c r="Y13" s="61"/>
      <c r="Z13" s="61"/>
      <c r="AA13" s="61"/>
      <c r="AB13" s="12">
        <v>2</v>
      </c>
      <c r="AC13" s="13" t="s">
        <v>36</v>
      </c>
      <c r="AD13" s="14">
        <v>0.3</v>
      </c>
      <c r="AE13" s="723"/>
      <c r="AF13" s="684"/>
      <c r="AG13" s="687"/>
      <c r="AI13" s="275">
        <v>1</v>
      </c>
      <c r="AJ13" s="244" t="s">
        <v>608</v>
      </c>
      <c r="AK13" s="81">
        <f t="shared" si="0"/>
        <v>0.3</v>
      </c>
      <c r="AL13" s="84">
        <f>AK13*I12</f>
        <v>0.06</v>
      </c>
      <c r="AM13" s="1"/>
      <c r="AN13" s="1"/>
      <c r="AO13" s="1"/>
      <c r="AP13" s="1"/>
      <c r="AQ13" s="1"/>
    </row>
    <row r="14" spans="2:43" ht="76.5" hidden="1" customHeight="1" thickBot="1" x14ac:dyDescent="0.3">
      <c r="B14" s="57" t="s">
        <v>388</v>
      </c>
      <c r="C14" s="58" t="s">
        <v>389</v>
      </c>
      <c r="D14" s="52" t="s">
        <v>23</v>
      </c>
      <c r="E14" s="229" t="s">
        <v>532</v>
      </c>
      <c r="F14" s="53" t="s">
        <v>24</v>
      </c>
      <c r="G14" s="718"/>
      <c r="H14" s="721"/>
      <c r="I14" s="691"/>
      <c r="J14" s="694"/>
      <c r="K14" s="691"/>
      <c r="L14" s="691"/>
      <c r="M14" s="697"/>
      <c r="N14" s="700"/>
      <c r="O14" s="700"/>
      <c r="P14" s="700"/>
      <c r="Q14" s="700"/>
      <c r="R14" s="166"/>
      <c r="S14" s="678"/>
      <c r="T14" s="678"/>
      <c r="U14" s="678"/>
      <c r="V14" s="678"/>
      <c r="W14" s="678"/>
      <c r="X14" s="169"/>
      <c r="Y14" s="62"/>
      <c r="Z14" s="62"/>
      <c r="AA14" s="62"/>
      <c r="AB14" s="12">
        <v>3</v>
      </c>
      <c r="AC14" s="13" t="s">
        <v>37</v>
      </c>
      <c r="AD14" s="14">
        <v>0.2</v>
      </c>
      <c r="AE14" s="724"/>
      <c r="AF14" s="685"/>
      <c r="AG14" s="688"/>
      <c r="AI14" s="275">
        <v>1</v>
      </c>
      <c r="AJ14" s="244" t="s">
        <v>608</v>
      </c>
      <c r="AK14" s="81">
        <f t="shared" si="0"/>
        <v>0.2</v>
      </c>
      <c r="AL14" s="84">
        <f>AK14*I12</f>
        <v>4.0000000000000008E-2</v>
      </c>
      <c r="AM14" s="1"/>
      <c r="AN14" s="1"/>
      <c r="AO14" s="1"/>
      <c r="AP14" s="1"/>
      <c r="AQ14" s="1"/>
    </row>
    <row r="15" spans="2:43" ht="76.5" hidden="1" customHeight="1" thickBot="1" x14ac:dyDescent="0.3">
      <c r="B15" s="57" t="s">
        <v>388</v>
      </c>
      <c r="C15" s="58" t="s">
        <v>389</v>
      </c>
      <c r="D15" s="52" t="s">
        <v>23</v>
      </c>
      <c r="E15" s="229" t="s">
        <v>532</v>
      </c>
      <c r="F15" s="53" t="s">
        <v>24</v>
      </c>
      <c r="G15" s="716">
        <v>3</v>
      </c>
      <c r="H15" s="719" t="s">
        <v>38</v>
      </c>
      <c r="I15" s="689">
        <v>0.2</v>
      </c>
      <c r="J15" s="692">
        <v>24</v>
      </c>
      <c r="K15" s="689" t="s">
        <v>33</v>
      </c>
      <c r="L15" s="689" t="s">
        <v>39</v>
      </c>
      <c r="M15" s="695" t="s">
        <v>28</v>
      </c>
      <c r="N15" s="698">
        <v>6</v>
      </c>
      <c r="O15" s="698">
        <v>12</v>
      </c>
      <c r="P15" s="698">
        <v>18</v>
      </c>
      <c r="Q15" s="698">
        <v>24</v>
      </c>
      <c r="R15" s="165"/>
      <c r="S15" s="726">
        <v>6</v>
      </c>
      <c r="T15" s="726">
        <v>6</v>
      </c>
      <c r="U15" s="726" t="s">
        <v>601</v>
      </c>
      <c r="V15" s="726" t="s">
        <v>602</v>
      </c>
      <c r="W15" s="726" t="s">
        <v>607</v>
      </c>
      <c r="X15" s="168"/>
      <c r="Y15" s="61"/>
      <c r="Z15" s="61"/>
      <c r="AA15" s="61"/>
      <c r="AB15" s="12">
        <v>1</v>
      </c>
      <c r="AC15" s="13" t="s">
        <v>40</v>
      </c>
      <c r="AD15" s="14">
        <v>0.4</v>
      </c>
      <c r="AE15" s="722">
        <v>43101</v>
      </c>
      <c r="AF15" s="725">
        <v>43465</v>
      </c>
      <c r="AG15" s="686" t="s">
        <v>28</v>
      </c>
      <c r="AI15" s="275">
        <v>1</v>
      </c>
      <c r="AJ15" s="274" t="s">
        <v>608</v>
      </c>
      <c r="AM15" s="1"/>
      <c r="AN15" s="1"/>
      <c r="AO15" s="1"/>
      <c r="AP15" s="1"/>
      <c r="AQ15" s="1"/>
    </row>
    <row r="16" spans="2:43" ht="76.5" hidden="1" customHeight="1" thickBot="1" x14ac:dyDescent="0.3">
      <c r="B16" s="57" t="s">
        <v>388</v>
      </c>
      <c r="C16" s="58" t="s">
        <v>389</v>
      </c>
      <c r="D16" s="52" t="s">
        <v>23</v>
      </c>
      <c r="E16" s="229" t="s">
        <v>532</v>
      </c>
      <c r="F16" s="53" t="s">
        <v>24</v>
      </c>
      <c r="G16" s="717"/>
      <c r="H16" s="720"/>
      <c r="I16" s="690"/>
      <c r="J16" s="693"/>
      <c r="K16" s="690"/>
      <c r="L16" s="690"/>
      <c r="M16" s="696"/>
      <c r="N16" s="699"/>
      <c r="O16" s="699"/>
      <c r="P16" s="699"/>
      <c r="Q16" s="699"/>
      <c r="R16" s="165"/>
      <c r="S16" s="727"/>
      <c r="T16" s="727"/>
      <c r="U16" s="727"/>
      <c r="V16" s="727"/>
      <c r="W16" s="727"/>
      <c r="X16" s="168"/>
      <c r="Y16" s="61"/>
      <c r="Z16" s="61"/>
      <c r="AA16" s="61"/>
      <c r="AB16" s="12">
        <v>2</v>
      </c>
      <c r="AC16" s="13" t="s">
        <v>41</v>
      </c>
      <c r="AD16" s="14">
        <v>0.3</v>
      </c>
      <c r="AE16" s="723"/>
      <c r="AF16" s="684"/>
      <c r="AG16" s="687"/>
      <c r="AI16" s="275">
        <v>1</v>
      </c>
      <c r="AJ16" s="274" t="s">
        <v>608</v>
      </c>
      <c r="AM16" s="1"/>
      <c r="AN16" s="1"/>
      <c r="AO16" s="1"/>
      <c r="AP16" s="1"/>
      <c r="AQ16" s="1"/>
    </row>
    <row r="17" spans="2:43" ht="76.5" hidden="1" customHeight="1" thickBot="1" x14ac:dyDescent="0.3">
      <c r="B17" s="57" t="s">
        <v>388</v>
      </c>
      <c r="C17" s="58" t="s">
        <v>389</v>
      </c>
      <c r="D17" s="52" t="s">
        <v>23</v>
      </c>
      <c r="E17" s="229" t="s">
        <v>532</v>
      </c>
      <c r="F17" s="53" t="s">
        <v>24</v>
      </c>
      <c r="G17" s="717"/>
      <c r="H17" s="720"/>
      <c r="I17" s="690"/>
      <c r="J17" s="693"/>
      <c r="K17" s="690"/>
      <c r="L17" s="690"/>
      <c r="M17" s="696"/>
      <c r="N17" s="699"/>
      <c r="O17" s="699"/>
      <c r="P17" s="699"/>
      <c r="Q17" s="699"/>
      <c r="R17" s="165"/>
      <c r="S17" s="727"/>
      <c r="T17" s="727"/>
      <c r="U17" s="727"/>
      <c r="V17" s="727"/>
      <c r="W17" s="727"/>
      <c r="X17" s="168"/>
      <c r="Y17" s="61"/>
      <c r="Z17" s="61"/>
      <c r="AA17" s="61"/>
      <c r="AB17" s="12">
        <v>3</v>
      </c>
      <c r="AC17" s="13" t="s">
        <v>36</v>
      </c>
      <c r="AD17" s="14">
        <v>0.2</v>
      </c>
      <c r="AE17" s="723"/>
      <c r="AF17" s="684"/>
      <c r="AG17" s="688"/>
      <c r="AI17" s="275">
        <v>1</v>
      </c>
      <c r="AJ17" s="274" t="s">
        <v>608</v>
      </c>
      <c r="AM17" s="1"/>
      <c r="AN17" s="1"/>
      <c r="AO17" s="1"/>
      <c r="AP17" s="1"/>
      <c r="AQ17" s="1"/>
    </row>
    <row r="18" spans="2:43" ht="76.5" hidden="1" customHeight="1" thickBot="1" x14ac:dyDescent="0.3">
      <c r="B18" s="57" t="s">
        <v>388</v>
      </c>
      <c r="C18" s="58" t="s">
        <v>389</v>
      </c>
      <c r="D18" s="52" t="s">
        <v>23</v>
      </c>
      <c r="E18" s="229" t="s">
        <v>532</v>
      </c>
      <c r="F18" s="53" t="s">
        <v>24</v>
      </c>
      <c r="G18" s="718"/>
      <c r="H18" s="721"/>
      <c r="I18" s="691"/>
      <c r="J18" s="694"/>
      <c r="K18" s="691"/>
      <c r="L18" s="691"/>
      <c r="M18" s="697"/>
      <c r="N18" s="700"/>
      <c r="O18" s="700"/>
      <c r="P18" s="700"/>
      <c r="Q18" s="700"/>
      <c r="R18" s="166"/>
      <c r="S18" s="728"/>
      <c r="T18" s="728"/>
      <c r="U18" s="728"/>
      <c r="V18" s="728"/>
      <c r="W18" s="728"/>
      <c r="X18" s="169"/>
      <c r="Y18" s="62"/>
      <c r="Z18" s="62"/>
      <c r="AA18" s="62"/>
      <c r="AB18" s="12">
        <v>4</v>
      </c>
      <c r="AC18" s="13" t="s">
        <v>42</v>
      </c>
      <c r="AD18" s="14">
        <v>0.1</v>
      </c>
      <c r="AE18" s="724"/>
      <c r="AF18" s="685"/>
      <c r="AG18" s="15"/>
      <c r="AI18" s="275">
        <v>1</v>
      </c>
      <c r="AJ18" s="274" t="s">
        <v>608</v>
      </c>
      <c r="AM18" s="1"/>
      <c r="AN18" s="1"/>
      <c r="AO18" s="1"/>
      <c r="AP18" s="1"/>
      <c r="AQ18" s="1"/>
    </row>
    <row r="19" spans="2:43" ht="76.5" hidden="1" customHeight="1" thickBot="1" x14ac:dyDescent="0.3">
      <c r="B19" s="57" t="s">
        <v>388</v>
      </c>
      <c r="C19" s="58" t="s">
        <v>389</v>
      </c>
      <c r="D19" s="52" t="s">
        <v>23</v>
      </c>
      <c r="E19" s="229" t="s">
        <v>532</v>
      </c>
      <c r="F19" s="53" t="s">
        <v>24</v>
      </c>
      <c r="G19" s="716">
        <v>4</v>
      </c>
      <c r="H19" s="719" t="s">
        <v>43</v>
      </c>
      <c r="I19" s="689">
        <v>0.2</v>
      </c>
      <c r="J19" s="692">
        <v>24</v>
      </c>
      <c r="K19" s="689" t="s">
        <v>33</v>
      </c>
      <c r="L19" s="689" t="s">
        <v>44</v>
      </c>
      <c r="M19" s="695" t="s">
        <v>28</v>
      </c>
      <c r="N19" s="698">
        <v>6</v>
      </c>
      <c r="O19" s="698">
        <v>12</v>
      </c>
      <c r="P19" s="698">
        <v>18</v>
      </c>
      <c r="Q19" s="698">
        <v>24</v>
      </c>
      <c r="R19" s="165"/>
      <c r="S19" s="726">
        <v>6</v>
      </c>
      <c r="T19" s="726">
        <v>6</v>
      </c>
      <c r="U19" s="726" t="s">
        <v>603</v>
      </c>
      <c r="V19" s="726" t="s">
        <v>604</v>
      </c>
      <c r="W19" s="678" t="s">
        <v>607</v>
      </c>
      <c r="X19" s="168"/>
      <c r="Y19" s="61"/>
      <c r="Z19" s="61"/>
      <c r="AA19" s="61"/>
      <c r="AB19" s="12">
        <v>1</v>
      </c>
      <c r="AC19" s="13" t="s">
        <v>45</v>
      </c>
      <c r="AD19" s="14">
        <v>0.5</v>
      </c>
      <c r="AE19" s="722">
        <v>43101</v>
      </c>
      <c r="AF19" s="725">
        <v>43465</v>
      </c>
      <c r="AG19" s="686" t="s">
        <v>28</v>
      </c>
      <c r="AI19" s="275">
        <v>1</v>
      </c>
      <c r="AJ19" s="274" t="s">
        <v>608</v>
      </c>
      <c r="AM19" s="1"/>
      <c r="AN19" s="1"/>
      <c r="AO19" s="1"/>
      <c r="AP19" s="1"/>
      <c r="AQ19" s="1"/>
    </row>
    <row r="20" spans="2:43" ht="76.5" hidden="1" customHeight="1" thickBot="1" x14ac:dyDescent="0.3">
      <c r="B20" s="57" t="s">
        <v>388</v>
      </c>
      <c r="C20" s="58" t="s">
        <v>389</v>
      </c>
      <c r="D20" s="52" t="s">
        <v>23</v>
      </c>
      <c r="E20" s="229" t="s">
        <v>532</v>
      </c>
      <c r="F20" s="53" t="s">
        <v>24</v>
      </c>
      <c r="G20" s="717"/>
      <c r="H20" s="720"/>
      <c r="I20" s="690"/>
      <c r="J20" s="693"/>
      <c r="K20" s="690"/>
      <c r="L20" s="690"/>
      <c r="M20" s="696"/>
      <c r="N20" s="699"/>
      <c r="O20" s="699"/>
      <c r="P20" s="699"/>
      <c r="Q20" s="699"/>
      <c r="R20" s="165"/>
      <c r="S20" s="727"/>
      <c r="T20" s="727"/>
      <c r="U20" s="727"/>
      <c r="V20" s="727"/>
      <c r="W20" s="678"/>
      <c r="X20" s="168"/>
      <c r="Y20" s="61"/>
      <c r="Z20" s="61"/>
      <c r="AA20" s="61"/>
      <c r="AB20" s="12">
        <v>2</v>
      </c>
      <c r="AC20" s="13" t="s">
        <v>36</v>
      </c>
      <c r="AD20" s="14">
        <v>0.3</v>
      </c>
      <c r="AE20" s="723"/>
      <c r="AF20" s="684"/>
      <c r="AG20" s="687"/>
      <c r="AI20" s="275">
        <v>1</v>
      </c>
      <c r="AJ20" s="274" t="s">
        <v>608</v>
      </c>
      <c r="AM20" s="1"/>
      <c r="AN20" s="1"/>
      <c r="AO20" s="1"/>
      <c r="AP20" s="1"/>
      <c r="AQ20" s="1"/>
    </row>
    <row r="21" spans="2:43" ht="76.5" hidden="1" customHeight="1" thickBot="1" x14ac:dyDescent="0.3">
      <c r="B21" s="57" t="s">
        <v>388</v>
      </c>
      <c r="C21" s="58" t="s">
        <v>389</v>
      </c>
      <c r="D21" s="52" t="s">
        <v>23</v>
      </c>
      <c r="E21" s="229" t="s">
        <v>532</v>
      </c>
      <c r="F21" s="53" t="s">
        <v>24</v>
      </c>
      <c r="G21" s="718"/>
      <c r="H21" s="721"/>
      <c r="I21" s="691"/>
      <c r="J21" s="694"/>
      <c r="K21" s="691"/>
      <c r="L21" s="691"/>
      <c r="M21" s="697"/>
      <c r="N21" s="700"/>
      <c r="O21" s="700"/>
      <c r="P21" s="700"/>
      <c r="Q21" s="700"/>
      <c r="R21" s="166"/>
      <c r="S21" s="728"/>
      <c r="T21" s="728"/>
      <c r="U21" s="728"/>
      <c r="V21" s="728"/>
      <c r="W21" s="678"/>
      <c r="X21" s="169"/>
      <c r="Y21" s="62"/>
      <c r="Z21" s="62"/>
      <c r="AA21" s="62"/>
      <c r="AB21" s="12">
        <v>3</v>
      </c>
      <c r="AC21" s="13" t="s">
        <v>42</v>
      </c>
      <c r="AD21" s="14">
        <v>0.2</v>
      </c>
      <c r="AE21" s="724"/>
      <c r="AF21" s="685"/>
      <c r="AG21" s="688"/>
      <c r="AI21" s="275">
        <v>1</v>
      </c>
      <c r="AJ21" s="274" t="s">
        <v>608</v>
      </c>
      <c r="AM21" s="1"/>
      <c r="AN21" s="1"/>
      <c r="AO21" s="1"/>
      <c r="AP21" s="1"/>
      <c r="AQ21" s="1"/>
    </row>
    <row r="22" spans="2:43" ht="76.5" hidden="1" customHeight="1" thickBot="1" x14ac:dyDescent="0.3">
      <c r="B22" s="57" t="s">
        <v>388</v>
      </c>
      <c r="C22" s="58" t="s">
        <v>389</v>
      </c>
      <c r="D22" s="52" t="s">
        <v>23</v>
      </c>
      <c r="E22" s="229" t="s">
        <v>532</v>
      </c>
      <c r="F22" s="53" t="s">
        <v>24</v>
      </c>
      <c r="G22" s="716">
        <v>5</v>
      </c>
      <c r="H22" s="719" t="s">
        <v>46</v>
      </c>
      <c r="I22" s="689">
        <v>0.2</v>
      </c>
      <c r="J22" s="692">
        <v>44</v>
      </c>
      <c r="K22" s="689" t="s">
        <v>47</v>
      </c>
      <c r="L22" s="689" t="s">
        <v>48</v>
      </c>
      <c r="M22" s="695" t="s">
        <v>28</v>
      </c>
      <c r="N22" s="698">
        <v>11</v>
      </c>
      <c r="O22" s="698">
        <v>22</v>
      </c>
      <c r="P22" s="698">
        <v>33</v>
      </c>
      <c r="Q22" s="698">
        <v>44</v>
      </c>
      <c r="R22" s="165"/>
      <c r="S22" s="726">
        <v>11</v>
      </c>
      <c r="T22" s="726">
        <v>11</v>
      </c>
      <c r="U22" s="726" t="s">
        <v>605</v>
      </c>
      <c r="V22" s="726" t="s">
        <v>606</v>
      </c>
      <c r="W22" s="678" t="s">
        <v>607</v>
      </c>
      <c r="X22" s="168"/>
      <c r="Y22" s="61"/>
      <c r="Z22" s="61"/>
      <c r="AA22" s="61"/>
      <c r="AB22" s="12">
        <v>1</v>
      </c>
      <c r="AC22" s="13" t="s">
        <v>49</v>
      </c>
      <c r="AD22" s="14">
        <v>0.5</v>
      </c>
      <c r="AE22" s="722">
        <v>43101</v>
      </c>
      <c r="AF22" s="725">
        <v>43465</v>
      </c>
      <c r="AG22" s="686" t="s">
        <v>28</v>
      </c>
      <c r="AI22" s="275">
        <v>1</v>
      </c>
      <c r="AJ22" s="274" t="s">
        <v>608</v>
      </c>
      <c r="AM22" s="1"/>
      <c r="AN22" s="1"/>
      <c r="AO22" s="1"/>
      <c r="AP22" s="1"/>
      <c r="AQ22" s="1"/>
    </row>
    <row r="23" spans="2:43" ht="76.5" hidden="1" customHeight="1" thickBot="1" x14ac:dyDescent="0.3">
      <c r="B23" s="57" t="s">
        <v>388</v>
      </c>
      <c r="C23" s="58" t="s">
        <v>389</v>
      </c>
      <c r="D23" s="52" t="s">
        <v>23</v>
      </c>
      <c r="E23" s="229" t="s">
        <v>532</v>
      </c>
      <c r="F23" s="53" t="s">
        <v>24</v>
      </c>
      <c r="G23" s="717"/>
      <c r="H23" s="720"/>
      <c r="I23" s="690"/>
      <c r="J23" s="693"/>
      <c r="K23" s="690"/>
      <c r="L23" s="690"/>
      <c r="M23" s="696"/>
      <c r="N23" s="699"/>
      <c r="O23" s="699"/>
      <c r="P23" s="699"/>
      <c r="Q23" s="699"/>
      <c r="R23" s="165"/>
      <c r="S23" s="727"/>
      <c r="T23" s="727"/>
      <c r="U23" s="727"/>
      <c r="V23" s="727"/>
      <c r="W23" s="678"/>
      <c r="X23" s="168"/>
      <c r="Y23" s="61"/>
      <c r="Z23" s="61"/>
      <c r="AA23" s="61"/>
      <c r="AB23" s="12">
        <v>2</v>
      </c>
      <c r="AC23" s="13" t="s">
        <v>50</v>
      </c>
      <c r="AD23" s="14">
        <v>0.3</v>
      </c>
      <c r="AE23" s="723"/>
      <c r="AF23" s="684"/>
      <c r="AG23" s="687"/>
      <c r="AI23" s="275">
        <v>1</v>
      </c>
      <c r="AJ23" s="274" t="s">
        <v>608</v>
      </c>
      <c r="AM23" s="1"/>
      <c r="AN23" s="1"/>
      <c r="AO23" s="1"/>
      <c r="AP23" s="1"/>
      <c r="AQ23" s="1"/>
    </row>
    <row r="24" spans="2:43" ht="76.5" hidden="1" customHeight="1" thickBot="1" x14ac:dyDescent="0.3">
      <c r="B24" s="57" t="s">
        <v>388</v>
      </c>
      <c r="C24" s="58" t="s">
        <v>389</v>
      </c>
      <c r="D24" s="52" t="s">
        <v>23</v>
      </c>
      <c r="E24" s="229" t="s">
        <v>532</v>
      </c>
      <c r="F24" s="53" t="s">
        <v>24</v>
      </c>
      <c r="G24" s="718"/>
      <c r="H24" s="721"/>
      <c r="I24" s="691"/>
      <c r="J24" s="694"/>
      <c r="K24" s="691"/>
      <c r="L24" s="691"/>
      <c r="M24" s="697"/>
      <c r="N24" s="700"/>
      <c r="O24" s="700"/>
      <c r="P24" s="700"/>
      <c r="Q24" s="700"/>
      <c r="R24" s="166"/>
      <c r="S24" s="728"/>
      <c r="T24" s="728"/>
      <c r="U24" s="728"/>
      <c r="V24" s="728"/>
      <c r="W24" s="678"/>
      <c r="X24" s="169"/>
      <c r="Y24" s="62"/>
      <c r="Z24" s="62"/>
      <c r="AA24" s="62"/>
      <c r="AB24" s="12">
        <v>3</v>
      </c>
      <c r="AC24" s="13" t="s">
        <v>51</v>
      </c>
      <c r="AD24" s="14">
        <v>0.2</v>
      </c>
      <c r="AE24" s="724"/>
      <c r="AF24" s="685"/>
      <c r="AG24" s="688"/>
      <c r="AI24" s="275">
        <v>1</v>
      </c>
      <c r="AJ24" s="274" t="s">
        <v>608</v>
      </c>
      <c r="AM24" s="1"/>
      <c r="AN24" s="1"/>
      <c r="AO24" s="1"/>
      <c r="AP24" s="1"/>
      <c r="AQ24" s="1"/>
    </row>
    <row r="25" spans="2:43" ht="76.5" hidden="1" customHeight="1" thickBot="1" x14ac:dyDescent="0.3">
      <c r="B25" s="57" t="s">
        <v>388</v>
      </c>
      <c r="C25" s="58" t="s">
        <v>389</v>
      </c>
      <c r="D25" s="16" t="s">
        <v>52</v>
      </c>
      <c r="E25" s="229" t="s">
        <v>533</v>
      </c>
      <c r="F25" s="17" t="s">
        <v>53</v>
      </c>
      <c r="G25" s="18">
        <v>1</v>
      </c>
      <c r="H25" s="17" t="s">
        <v>54</v>
      </c>
      <c r="I25" s="19">
        <v>1</v>
      </c>
      <c r="J25" s="20">
        <v>100</v>
      </c>
      <c r="K25" s="19" t="s">
        <v>184</v>
      </c>
      <c r="L25" s="17" t="s">
        <v>55</v>
      </c>
      <c r="M25" s="19" t="s">
        <v>56</v>
      </c>
      <c r="N25" s="21">
        <v>0.25</v>
      </c>
      <c r="O25" s="21">
        <v>0.5</v>
      </c>
      <c r="P25" s="21">
        <v>0.75</v>
      </c>
      <c r="Q25" s="21">
        <v>1</v>
      </c>
      <c r="R25" s="167"/>
      <c r="S25" s="237"/>
      <c r="T25" s="237"/>
      <c r="U25" s="237"/>
      <c r="V25" s="237"/>
      <c r="W25" s="237"/>
      <c r="X25" s="171"/>
      <c r="Y25" s="64"/>
      <c r="Z25" s="64"/>
      <c r="AA25" s="64"/>
      <c r="AB25" s="12">
        <v>1</v>
      </c>
      <c r="AC25" s="13" t="s">
        <v>57</v>
      </c>
      <c r="AD25" s="14">
        <v>1</v>
      </c>
      <c r="AE25" s="22">
        <v>43101</v>
      </c>
      <c r="AF25" s="22">
        <v>43465</v>
      </c>
      <c r="AG25" s="15" t="s">
        <v>58</v>
      </c>
      <c r="AI25" s="245"/>
      <c r="AJ25" s="245"/>
      <c r="AM25" s="1"/>
      <c r="AN25" s="1"/>
      <c r="AO25" s="1"/>
      <c r="AP25" s="1"/>
      <c r="AQ25" s="1"/>
    </row>
    <row r="26" spans="2:43" ht="79.5" hidden="1" customHeight="1" thickBot="1" x14ac:dyDescent="0.3">
      <c r="B26" s="57" t="s">
        <v>388</v>
      </c>
      <c r="C26" s="58" t="s">
        <v>389</v>
      </c>
      <c r="D26" s="53" t="s">
        <v>23</v>
      </c>
      <c r="E26" s="229" t="s">
        <v>533</v>
      </c>
      <c r="F26" s="53" t="s">
        <v>59</v>
      </c>
      <c r="G26" s="716">
        <v>1</v>
      </c>
      <c r="H26" s="742" t="s">
        <v>586</v>
      </c>
      <c r="I26" s="743">
        <v>7.1400000000000005E-2</v>
      </c>
      <c r="J26" s="739">
        <v>6</v>
      </c>
      <c r="K26" s="740" t="s">
        <v>91</v>
      </c>
      <c r="L26" s="740" t="s">
        <v>588</v>
      </c>
      <c r="M26" s="741" t="s">
        <v>60</v>
      </c>
      <c r="N26" s="731">
        <v>2</v>
      </c>
      <c r="O26" s="731">
        <v>2</v>
      </c>
      <c r="P26" s="731">
        <v>2</v>
      </c>
      <c r="Q26" s="733">
        <v>0</v>
      </c>
      <c r="R26" s="736"/>
      <c r="S26" s="679"/>
      <c r="T26" s="679"/>
      <c r="U26" s="679"/>
      <c r="V26" s="679"/>
      <c r="W26" s="679"/>
      <c r="X26" s="737" t="e">
        <f>T26/S26</f>
        <v>#DIV/0!</v>
      </c>
      <c r="Y26" s="79"/>
      <c r="Z26" s="61"/>
      <c r="AA26" s="61"/>
      <c r="AB26" s="12">
        <v>1</v>
      </c>
      <c r="AC26" s="271" t="s">
        <v>589</v>
      </c>
      <c r="AD26" s="269">
        <v>0.9</v>
      </c>
      <c r="AE26" s="270">
        <v>43132</v>
      </c>
      <c r="AF26" s="270">
        <v>43373</v>
      </c>
      <c r="AG26" s="265" t="s">
        <v>60</v>
      </c>
      <c r="AI26" s="245"/>
      <c r="AJ26" s="245"/>
    </row>
    <row r="27" spans="2:43" ht="63.75" hidden="1" thickBot="1" x14ac:dyDescent="0.3">
      <c r="B27" s="57" t="s">
        <v>388</v>
      </c>
      <c r="C27" s="58" t="s">
        <v>389</v>
      </c>
      <c r="D27" s="53" t="s">
        <v>23</v>
      </c>
      <c r="E27" s="229" t="s">
        <v>533</v>
      </c>
      <c r="F27" s="53" t="s">
        <v>59</v>
      </c>
      <c r="G27" s="718"/>
      <c r="H27" s="721"/>
      <c r="I27" s="744"/>
      <c r="J27" s="694"/>
      <c r="K27" s="691"/>
      <c r="L27" s="691"/>
      <c r="M27" s="697"/>
      <c r="N27" s="735"/>
      <c r="O27" s="735"/>
      <c r="P27" s="732"/>
      <c r="Q27" s="734"/>
      <c r="R27" s="736"/>
      <c r="S27" s="678"/>
      <c r="T27" s="678"/>
      <c r="U27" s="679"/>
      <c r="V27" s="679"/>
      <c r="W27" s="679"/>
      <c r="X27" s="738"/>
      <c r="Y27" s="73"/>
      <c r="Z27" s="73"/>
      <c r="AA27" s="73"/>
      <c r="AB27" s="12">
        <v>2</v>
      </c>
      <c r="AC27" s="271" t="s">
        <v>590</v>
      </c>
      <c r="AD27" s="269">
        <v>0.1</v>
      </c>
      <c r="AE27" s="270">
        <v>43040</v>
      </c>
      <c r="AF27" s="270">
        <v>43446</v>
      </c>
      <c r="AG27" s="265" t="s">
        <v>60</v>
      </c>
      <c r="AI27" s="245"/>
      <c r="AJ27" s="245"/>
    </row>
    <row r="28" spans="2:43" ht="79.5" hidden="1" customHeight="1" thickBot="1" x14ac:dyDescent="0.3">
      <c r="B28" s="57" t="s">
        <v>388</v>
      </c>
      <c r="C28" s="58" t="s">
        <v>389</v>
      </c>
      <c r="D28" s="53" t="s">
        <v>23</v>
      </c>
      <c r="E28" s="229" t="s">
        <v>533</v>
      </c>
      <c r="F28" s="53" t="s">
        <v>59</v>
      </c>
      <c r="G28" s="746">
        <v>2</v>
      </c>
      <c r="H28" s="747" t="s">
        <v>587</v>
      </c>
      <c r="I28" s="690">
        <v>7.1400000000000005E-2</v>
      </c>
      <c r="J28" s="748">
        <v>17</v>
      </c>
      <c r="K28" s="729" t="s">
        <v>91</v>
      </c>
      <c r="L28" s="729" t="s">
        <v>591</v>
      </c>
      <c r="M28" s="729" t="s">
        <v>60</v>
      </c>
      <c r="N28" s="730">
        <v>5</v>
      </c>
      <c r="O28" s="730">
        <v>5</v>
      </c>
      <c r="P28" s="730">
        <v>7</v>
      </c>
      <c r="Q28" s="730">
        <v>0</v>
      </c>
      <c r="R28" s="230"/>
      <c r="S28" s="237"/>
      <c r="T28" s="237"/>
      <c r="U28" s="237"/>
      <c r="V28" s="237"/>
      <c r="W28" s="237"/>
      <c r="X28" s="74"/>
      <c r="Y28" s="74"/>
      <c r="Z28" s="74"/>
      <c r="AA28" s="74"/>
      <c r="AB28" s="12">
        <v>1</v>
      </c>
      <c r="AC28" s="268" t="s">
        <v>592</v>
      </c>
      <c r="AD28" s="269">
        <v>0.5</v>
      </c>
      <c r="AE28" s="270">
        <v>43160</v>
      </c>
      <c r="AF28" s="270">
        <v>43281</v>
      </c>
      <c r="AG28" s="265" t="s">
        <v>60</v>
      </c>
      <c r="AI28" s="245"/>
      <c r="AJ28" s="245"/>
    </row>
    <row r="29" spans="2:43" ht="63.75" hidden="1" thickBot="1" x14ac:dyDescent="0.3">
      <c r="B29" s="57" t="s">
        <v>388</v>
      </c>
      <c r="C29" s="58" t="s">
        <v>389</v>
      </c>
      <c r="D29" s="53" t="s">
        <v>23</v>
      </c>
      <c r="E29" s="229" t="s">
        <v>533</v>
      </c>
      <c r="F29" s="53" t="s">
        <v>59</v>
      </c>
      <c r="G29" s="746"/>
      <c r="H29" s="747"/>
      <c r="I29" s="729"/>
      <c r="J29" s="748"/>
      <c r="K29" s="729"/>
      <c r="L29" s="729"/>
      <c r="M29" s="729"/>
      <c r="N29" s="730"/>
      <c r="O29" s="730"/>
      <c r="P29" s="730"/>
      <c r="Q29" s="730"/>
      <c r="R29" s="231"/>
      <c r="S29" s="236"/>
      <c r="T29" s="236"/>
      <c r="U29" s="236"/>
      <c r="V29" s="236"/>
      <c r="W29" s="236"/>
      <c r="X29" s="73"/>
      <c r="Y29" s="73"/>
      <c r="Z29" s="73"/>
      <c r="AA29" s="73"/>
      <c r="AB29" s="12">
        <v>2</v>
      </c>
      <c r="AC29" s="268" t="s">
        <v>593</v>
      </c>
      <c r="AD29" s="269">
        <v>0.5</v>
      </c>
      <c r="AE29" s="270">
        <v>43282</v>
      </c>
      <c r="AF29" s="270">
        <v>43465</v>
      </c>
      <c r="AG29" s="265" t="s">
        <v>60</v>
      </c>
      <c r="AI29" s="245"/>
      <c r="AJ29" s="245"/>
    </row>
    <row r="30" spans="2:43" ht="79.5" hidden="1" customHeight="1" thickBot="1" x14ac:dyDescent="0.3">
      <c r="B30" s="57" t="s">
        <v>388</v>
      </c>
      <c r="C30" s="58" t="s">
        <v>390</v>
      </c>
      <c r="D30" s="52" t="s">
        <v>23</v>
      </c>
      <c r="E30" s="229" t="s">
        <v>534</v>
      </c>
      <c r="F30" s="53" t="s">
        <v>59</v>
      </c>
      <c r="G30" s="716">
        <v>3</v>
      </c>
      <c r="H30" s="742" t="s">
        <v>61</v>
      </c>
      <c r="I30" s="690">
        <v>7.1400000000000005E-2</v>
      </c>
      <c r="J30" s="693">
        <v>100</v>
      </c>
      <c r="K30" s="690" t="s">
        <v>184</v>
      </c>
      <c r="L30" s="690" t="s">
        <v>62</v>
      </c>
      <c r="M30" s="696" t="s">
        <v>293</v>
      </c>
      <c r="N30" s="745">
        <v>0.5</v>
      </c>
      <c r="O30" s="745">
        <v>1</v>
      </c>
      <c r="P30" s="745"/>
      <c r="Q30" s="753"/>
      <c r="R30" s="231"/>
      <c r="S30" s="678"/>
      <c r="T30" s="678"/>
      <c r="U30" s="678"/>
      <c r="V30" s="678"/>
      <c r="W30" s="678"/>
      <c r="X30" s="168"/>
      <c r="Y30" s="61"/>
      <c r="Z30" s="61"/>
      <c r="AA30" s="61"/>
      <c r="AB30" s="12">
        <v>1</v>
      </c>
      <c r="AC30" s="156" t="s">
        <v>63</v>
      </c>
      <c r="AD30" s="14">
        <v>0.4</v>
      </c>
      <c r="AE30" s="22">
        <v>43132</v>
      </c>
      <c r="AF30" s="22">
        <v>43189</v>
      </c>
      <c r="AG30" s="15" t="s">
        <v>64</v>
      </c>
      <c r="AI30" s="245"/>
      <c r="AJ30" s="245"/>
    </row>
    <row r="31" spans="2:43" ht="63.75" hidden="1" thickBot="1" x14ac:dyDescent="0.3">
      <c r="B31" s="57" t="s">
        <v>388</v>
      </c>
      <c r="C31" s="58" t="s">
        <v>390</v>
      </c>
      <c r="D31" s="52" t="s">
        <v>23</v>
      </c>
      <c r="E31" s="229" t="s">
        <v>534</v>
      </c>
      <c r="F31" s="53" t="s">
        <v>59</v>
      </c>
      <c r="G31" s="717"/>
      <c r="H31" s="720"/>
      <c r="I31" s="690"/>
      <c r="J31" s="693"/>
      <c r="K31" s="690"/>
      <c r="L31" s="690"/>
      <c r="M31" s="696"/>
      <c r="N31" s="745"/>
      <c r="O31" s="745"/>
      <c r="P31" s="745"/>
      <c r="Q31" s="753"/>
      <c r="R31" s="231"/>
      <c r="S31" s="678"/>
      <c r="T31" s="678"/>
      <c r="U31" s="678"/>
      <c r="V31" s="678"/>
      <c r="W31" s="678"/>
      <c r="X31" s="168"/>
      <c r="Y31" s="61"/>
      <c r="Z31" s="61"/>
      <c r="AA31" s="61"/>
      <c r="AB31" s="12">
        <v>2</v>
      </c>
      <c r="AC31" s="13" t="s">
        <v>65</v>
      </c>
      <c r="AD31" s="14">
        <v>0.4</v>
      </c>
      <c r="AE31" s="22">
        <v>43191</v>
      </c>
      <c r="AF31" s="22">
        <v>43250</v>
      </c>
      <c r="AG31" s="15" t="s">
        <v>64</v>
      </c>
      <c r="AI31" s="245"/>
      <c r="AJ31" s="245"/>
    </row>
    <row r="32" spans="2:43" ht="63.75" hidden="1" thickBot="1" x14ac:dyDescent="0.3">
      <c r="B32" s="57" t="s">
        <v>388</v>
      </c>
      <c r="C32" s="58" t="s">
        <v>390</v>
      </c>
      <c r="D32" s="52" t="s">
        <v>23</v>
      </c>
      <c r="E32" s="229" t="s">
        <v>534</v>
      </c>
      <c r="F32" s="53" t="s">
        <v>59</v>
      </c>
      <c r="G32" s="717"/>
      <c r="H32" s="720"/>
      <c r="I32" s="690"/>
      <c r="J32" s="693"/>
      <c r="K32" s="690"/>
      <c r="L32" s="690"/>
      <c r="M32" s="696"/>
      <c r="N32" s="699"/>
      <c r="O32" s="699"/>
      <c r="P32" s="699"/>
      <c r="Q32" s="753"/>
      <c r="R32" s="231"/>
      <c r="S32" s="678"/>
      <c r="T32" s="678"/>
      <c r="U32" s="678"/>
      <c r="V32" s="678"/>
      <c r="W32" s="678"/>
      <c r="X32" s="168"/>
      <c r="Y32" s="61"/>
      <c r="Z32" s="61"/>
      <c r="AA32" s="61"/>
      <c r="AB32" s="12">
        <v>3</v>
      </c>
      <c r="AC32" s="13" t="s">
        <v>66</v>
      </c>
      <c r="AD32" s="14">
        <v>0.2</v>
      </c>
      <c r="AE32" s="22">
        <v>42887</v>
      </c>
      <c r="AF32" s="22">
        <v>43311</v>
      </c>
      <c r="AG32" s="15" t="s">
        <v>64</v>
      </c>
      <c r="AI32" s="245"/>
      <c r="AJ32" s="245"/>
    </row>
    <row r="33" spans="2:36" ht="79.5" hidden="1" customHeight="1" thickBot="1" x14ac:dyDescent="0.3">
      <c r="B33" s="57" t="s">
        <v>388</v>
      </c>
      <c r="C33" s="58" t="s">
        <v>390</v>
      </c>
      <c r="D33" s="52" t="s">
        <v>23</v>
      </c>
      <c r="E33" s="229" t="s">
        <v>534</v>
      </c>
      <c r="F33" s="53" t="s">
        <v>59</v>
      </c>
      <c r="G33" s="904">
        <v>4</v>
      </c>
      <c r="H33" s="760" t="s">
        <v>67</v>
      </c>
      <c r="I33" s="689">
        <v>7.1400000000000005E-2</v>
      </c>
      <c r="J33" s="692">
        <v>100</v>
      </c>
      <c r="K33" s="689" t="s">
        <v>184</v>
      </c>
      <c r="L33" s="689" t="s">
        <v>294</v>
      </c>
      <c r="M33" s="689" t="s">
        <v>293</v>
      </c>
      <c r="N33" s="783">
        <v>0.5</v>
      </c>
      <c r="O33" s="783">
        <v>1</v>
      </c>
      <c r="P33" s="783"/>
      <c r="Q33" s="785"/>
      <c r="R33" s="230"/>
      <c r="S33" s="679"/>
      <c r="T33" s="679"/>
      <c r="U33" s="679"/>
      <c r="V33" s="679"/>
      <c r="W33" s="679"/>
      <c r="X33" s="74"/>
      <c r="Y33" s="74"/>
      <c r="Z33" s="74"/>
      <c r="AA33" s="74"/>
      <c r="AB33" s="12">
        <v>1</v>
      </c>
      <c r="AC33" s="13" t="s">
        <v>295</v>
      </c>
      <c r="AD33" s="14">
        <v>0.2</v>
      </c>
      <c r="AE33" s="22">
        <v>43132</v>
      </c>
      <c r="AF33" s="22">
        <v>43189</v>
      </c>
      <c r="AG33" s="15" t="s">
        <v>68</v>
      </c>
      <c r="AI33" s="245"/>
      <c r="AJ33" s="245"/>
    </row>
    <row r="34" spans="2:36" ht="63.75" hidden="1" thickBot="1" x14ac:dyDescent="0.3">
      <c r="B34" s="57" t="s">
        <v>388</v>
      </c>
      <c r="C34" s="58" t="s">
        <v>390</v>
      </c>
      <c r="D34" s="52" t="s">
        <v>23</v>
      </c>
      <c r="E34" s="229" t="s">
        <v>534</v>
      </c>
      <c r="F34" s="53" t="s">
        <v>59</v>
      </c>
      <c r="G34" s="905"/>
      <c r="H34" s="762"/>
      <c r="I34" s="691"/>
      <c r="J34" s="694"/>
      <c r="K34" s="691"/>
      <c r="L34" s="691"/>
      <c r="M34" s="691"/>
      <c r="N34" s="784"/>
      <c r="O34" s="784"/>
      <c r="P34" s="784"/>
      <c r="Q34" s="786"/>
      <c r="R34" s="230"/>
      <c r="S34" s="679"/>
      <c r="T34" s="679"/>
      <c r="U34" s="679"/>
      <c r="V34" s="679"/>
      <c r="W34" s="679"/>
      <c r="X34" s="74"/>
      <c r="Y34" s="74"/>
      <c r="Z34" s="74"/>
      <c r="AA34" s="74"/>
      <c r="AB34" s="12">
        <v>2</v>
      </c>
      <c r="AC34" s="13" t="s">
        <v>69</v>
      </c>
      <c r="AD34" s="14">
        <v>0.8</v>
      </c>
      <c r="AE34" s="22">
        <v>43191</v>
      </c>
      <c r="AF34" s="22">
        <v>43281</v>
      </c>
      <c r="AG34" s="15" t="s">
        <v>70</v>
      </c>
      <c r="AI34" s="245"/>
      <c r="AJ34" s="245"/>
    </row>
    <row r="35" spans="2:36" ht="79.5" hidden="1" customHeight="1" thickBot="1" x14ac:dyDescent="0.3">
      <c r="B35" s="57" t="s">
        <v>388</v>
      </c>
      <c r="C35" s="58" t="s">
        <v>390</v>
      </c>
      <c r="D35" s="52" t="s">
        <v>23</v>
      </c>
      <c r="E35" s="229" t="s">
        <v>534</v>
      </c>
      <c r="F35" s="53" t="s">
        <v>59</v>
      </c>
      <c r="G35" s="746">
        <v>5</v>
      </c>
      <c r="H35" s="752" t="s">
        <v>71</v>
      </c>
      <c r="I35" s="729">
        <v>7.1400000000000005E-2</v>
      </c>
      <c r="J35" s="748">
        <v>100</v>
      </c>
      <c r="K35" s="729" t="s">
        <v>184</v>
      </c>
      <c r="L35" s="729" t="s">
        <v>72</v>
      </c>
      <c r="M35" s="729" t="s">
        <v>293</v>
      </c>
      <c r="N35" s="749">
        <v>0.5</v>
      </c>
      <c r="O35" s="749">
        <v>1</v>
      </c>
      <c r="P35" s="749"/>
      <c r="Q35" s="751"/>
      <c r="R35" s="230"/>
      <c r="S35" s="679"/>
      <c r="T35" s="679"/>
      <c r="U35" s="679"/>
      <c r="V35" s="679"/>
      <c r="W35" s="679"/>
      <c r="X35" s="74"/>
      <c r="Y35" s="74"/>
      <c r="Z35" s="74"/>
      <c r="AA35" s="74"/>
      <c r="AB35" s="12">
        <v>1</v>
      </c>
      <c r="AC35" s="13" t="s">
        <v>73</v>
      </c>
      <c r="AD35" s="14">
        <v>0.5</v>
      </c>
      <c r="AE35" s="22">
        <v>43132</v>
      </c>
      <c r="AF35" s="22">
        <v>43189</v>
      </c>
      <c r="AG35" s="15" t="s">
        <v>74</v>
      </c>
      <c r="AI35" s="245"/>
      <c r="AJ35" s="245"/>
    </row>
    <row r="36" spans="2:36" ht="63.75" hidden="1" thickBot="1" x14ac:dyDescent="0.3">
      <c r="B36" s="57" t="s">
        <v>388</v>
      </c>
      <c r="C36" s="58" t="s">
        <v>390</v>
      </c>
      <c r="D36" s="52" t="s">
        <v>23</v>
      </c>
      <c r="E36" s="229" t="s">
        <v>534</v>
      </c>
      <c r="F36" s="53" t="s">
        <v>59</v>
      </c>
      <c r="G36" s="746"/>
      <c r="H36" s="752"/>
      <c r="I36" s="729"/>
      <c r="J36" s="748"/>
      <c r="K36" s="729"/>
      <c r="L36" s="729"/>
      <c r="M36" s="729"/>
      <c r="N36" s="750"/>
      <c r="O36" s="750"/>
      <c r="P36" s="750"/>
      <c r="Q36" s="734"/>
      <c r="R36" s="231"/>
      <c r="S36" s="679"/>
      <c r="T36" s="679"/>
      <c r="U36" s="679"/>
      <c r="V36" s="679"/>
      <c r="W36" s="679"/>
      <c r="X36" s="73"/>
      <c r="Y36" s="73"/>
      <c r="Z36" s="73"/>
      <c r="AA36" s="73"/>
      <c r="AB36" s="12">
        <v>2</v>
      </c>
      <c r="AC36" s="13" t="s">
        <v>75</v>
      </c>
      <c r="AD36" s="14">
        <v>0.5</v>
      </c>
      <c r="AE36" s="22">
        <v>43191</v>
      </c>
      <c r="AF36" s="22">
        <v>43281</v>
      </c>
      <c r="AG36" s="15" t="s">
        <v>74</v>
      </c>
      <c r="AI36" s="245"/>
      <c r="AJ36" s="245"/>
    </row>
    <row r="37" spans="2:36" ht="79.5" hidden="1" customHeight="1" thickBot="1" x14ac:dyDescent="0.3">
      <c r="B37" s="57" t="s">
        <v>388</v>
      </c>
      <c r="C37" s="58" t="s">
        <v>390</v>
      </c>
      <c r="D37" s="52" t="s">
        <v>23</v>
      </c>
      <c r="E37" s="229" t="s">
        <v>534</v>
      </c>
      <c r="F37" s="53" t="s">
        <v>59</v>
      </c>
      <c r="G37" s="746">
        <v>6</v>
      </c>
      <c r="H37" s="752" t="s">
        <v>76</v>
      </c>
      <c r="I37" s="729">
        <v>7.1400000000000005E-2</v>
      </c>
      <c r="J37" s="748">
        <v>100</v>
      </c>
      <c r="K37" s="729" t="s">
        <v>184</v>
      </c>
      <c r="L37" s="729" t="s">
        <v>72</v>
      </c>
      <c r="M37" s="729" t="s">
        <v>293</v>
      </c>
      <c r="N37" s="749">
        <v>0.2</v>
      </c>
      <c r="O37" s="749">
        <v>1</v>
      </c>
      <c r="P37" s="749"/>
      <c r="Q37" s="751"/>
      <c r="R37" s="230"/>
      <c r="S37" s="679"/>
      <c r="T37" s="679"/>
      <c r="U37" s="679"/>
      <c r="V37" s="679"/>
      <c r="W37" s="679"/>
      <c r="X37" s="74"/>
      <c r="Y37" s="74"/>
      <c r="Z37" s="74"/>
      <c r="AA37" s="74"/>
      <c r="AB37" s="12">
        <v>1</v>
      </c>
      <c r="AC37" s="13" t="s">
        <v>77</v>
      </c>
      <c r="AD37" s="14">
        <v>0.2</v>
      </c>
      <c r="AE37" s="22">
        <v>43132</v>
      </c>
      <c r="AF37" s="22">
        <v>43189</v>
      </c>
      <c r="AG37" s="15" t="s">
        <v>78</v>
      </c>
      <c r="AI37" s="245"/>
      <c r="AJ37" s="245"/>
    </row>
    <row r="38" spans="2:36" ht="63.75" hidden="1" thickBot="1" x14ac:dyDescent="0.3">
      <c r="B38" s="57" t="s">
        <v>388</v>
      </c>
      <c r="C38" s="58" t="s">
        <v>390</v>
      </c>
      <c r="D38" s="52" t="s">
        <v>23</v>
      </c>
      <c r="E38" s="229" t="s">
        <v>534</v>
      </c>
      <c r="F38" s="53" t="s">
        <v>59</v>
      </c>
      <c r="G38" s="746"/>
      <c r="H38" s="752"/>
      <c r="I38" s="729"/>
      <c r="J38" s="748"/>
      <c r="K38" s="729"/>
      <c r="L38" s="729"/>
      <c r="M38" s="729"/>
      <c r="N38" s="750"/>
      <c r="O38" s="750"/>
      <c r="P38" s="750"/>
      <c r="Q38" s="734"/>
      <c r="R38" s="231"/>
      <c r="S38" s="679"/>
      <c r="T38" s="679"/>
      <c r="U38" s="679"/>
      <c r="V38" s="679"/>
      <c r="W38" s="679"/>
      <c r="X38" s="73"/>
      <c r="Y38" s="73"/>
      <c r="Z38" s="73"/>
      <c r="AA38" s="73"/>
      <c r="AB38" s="12">
        <v>2</v>
      </c>
      <c r="AC38" s="156" t="s">
        <v>79</v>
      </c>
      <c r="AD38" s="14">
        <v>0.8</v>
      </c>
      <c r="AE38" s="22">
        <v>43191</v>
      </c>
      <c r="AF38" s="22">
        <v>43281</v>
      </c>
      <c r="AG38" s="15" t="s">
        <v>78</v>
      </c>
      <c r="AI38" s="245"/>
      <c r="AJ38" s="245"/>
    </row>
    <row r="39" spans="2:36" ht="79.5" hidden="1" customHeight="1" thickBot="1" x14ac:dyDescent="0.3">
      <c r="B39" s="57" t="s">
        <v>388</v>
      </c>
      <c r="C39" s="58" t="s">
        <v>390</v>
      </c>
      <c r="D39" s="52" t="s">
        <v>23</v>
      </c>
      <c r="E39" s="229" t="s">
        <v>534</v>
      </c>
      <c r="F39" s="53" t="s">
        <v>59</v>
      </c>
      <c r="G39" s="746">
        <v>7</v>
      </c>
      <c r="H39" s="752" t="s">
        <v>80</v>
      </c>
      <c r="I39" s="729">
        <v>7.1400000000000005E-2</v>
      </c>
      <c r="J39" s="748">
        <v>100</v>
      </c>
      <c r="K39" s="729" t="s">
        <v>184</v>
      </c>
      <c r="L39" s="729" t="s">
        <v>81</v>
      </c>
      <c r="M39" s="729" t="s">
        <v>293</v>
      </c>
      <c r="N39" s="749">
        <v>0.5</v>
      </c>
      <c r="O39" s="749">
        <v>0.5</v>
      </c>
      <c r="P39" s="749"/>
      <c r="Q39" s="751"/>
      <c r="R39" s="230"/>
      <c r="S39" s="679"/>
      <c r="T39" s="679"/>
      <c r="U39" s="679"/>
      <c r="V39" s="679"/>
      <c r="W39" s="679"/>
      <c r="X39" s="74"/>
      <c r="Y39" s="74"/>
      <c r="Z39" s="74"/>
      <c r="AA39" s="74"/>
      <c r="AB39" s="12">
        <v>1</v>
      </c>
      <c r="AC39" s="222" t="s">
        <v>526</v>
      </c>
      <c r="AD39" s="14">
        <v>0.8</v>
      </c>
      <c r="AE39" s="22">
        <v>43132</v>
      </c>
      <c r="AF39" s="22">
        <v>43250</v>
      </c>
      <c r="AG39" s="15" t="s">
        <v>74</v>
      </c>
      <c r="AI39" s="245"/>
      <c r="AJ39" s="245"/>
    </row>
    <row r="40" spans="2:36" ht="63.75" hidden="1" thickBot="1" x14ac:dyDescent="0.3">
      <c r="B40" s="57" t="s">
        <v>388</v>
      </c>
      <c r="C40" s="58" t="s">
        <v>390</v>
      </c>
      <c r="D40" s="52" t="s">
        <v>23</v>
      </c>
      <c r="E40" s="229" t="s">
        <v>534</v>
      </c>
      <c r="F40" s="53" t="s">
        <v>59</v>
      </c>
      <c r="G40" s="746"/>
      <c r="H40" s="752"/>
      <c r="I40" s="729"/>
      <c r="J40" s="748"/>
      <c r="K40" s="729"/>
      <c r="L40" s="729"/>
      <c r="M40" s="729"/>
      <c r="N40" s="750"/>
      <c r="O40" s="750"/>
      <c r="P40" s="750"/>
      <c r="Q40" s="734"/>
      <c r="R40" s="231"/>
      <c r="S40" s="679"/>
      <c r="T40" s="679"/>
      <c r="U40" s="679"/>
      <c r="V40" s="679"/>
      <c r="W40" s="679"/>
      <c r="X40" s="73"/>
      <c r="Y40" s="73"/>
      <c r="Z40" s="73"/>
      <c r="AA40" s="73"/>
      <c r="AB40" s="12">
        <v>2</v>
      </c>
      <c r="AC40" s="13" t="s">
        <v>82</v>
      </c>
      <c r="AD40" s="14">
        <v>0.2</v>
      </c>
      <c r="AE40" s="22">
        <v>43252</v>
      </c>
      <c r="AF40" s="22">
        <v>43281</v>
      </c>
      <c r="AG40" s="15" t="s">
        <v>74</v>
      </c>
      <c r="AI40" s="245"/>
      <c r="AJ40" s="245"/>
    </row>
    <row r="41" spans="2:36" ht="79.5" hidden="1" customHeight="1" thickBot="1" x14ac:dyDescent="0.3">
      <c r="B41" s="57" t="s">
        <v>388</v>
      </c>
      <c r="C41" s="58" t="s">
        <v>390</v>
      </c>
      <c r="D41" s="52" t="s">
        <v>23</v>
      </c>
      <c r="E41" s="229" t="s">
        <v>534</v>
      </c>
      <c r="F41" s="53" t="s">
        <v>59</v>
      </c>
      <c r="G41" s="746">
        <v>8</v>
      </c>
      <c r="H41" s="752" t="s">
        <v>83</v>
      </c>
      <c r="I41" s="729">
        <v>7.1400000000000005E-2</v>
      </c>
      <c r="J41" s="748">
        <v>100</v>
      </c>
      <c r="K41" s="729" t="s">
        <v>184</v>
      </c>
      <c r="L41" s="729" t="s">
        <v>296</v>
      </c>
      <c r="M41" s="729" t="s">
        <v>293</v>
      </c>
      <c r="N41" s="749">
        <v>0.3</v>
      </c>
      <c r="O41" s="749">
        <v>1</v>
      </c>
      <c r="P41" s="749"/>
      <c r="Q41" s="751"/>
      <c r="R41" s="230"/>
      <c r="S41" s="679"/>
      <c r="T41" s="679"/>
      <c r="U41" s="679"/>
      <c r="V41" s="679"/>
      <c r="W41" s="679"/>
      <c r="X41" s="74"/>
      <c r="Y41" s="74"/>
      <c r="Z41" s="74"/>
      <c r="AA41" s="74"/>
      <c r="AB41" s="12">
        <v>1</v>
      </c>
      <c r="AC41" s="13" t="s">
        <v>84</v>
      </c>
      <c r="AD41" s="14">
        <v>0.3</v>
      </c>
      <c r="AE41" s="22">
        <v>43132</v>
      </c>
      <c r="AF41" s="22">
        <v>43190</v>
      </c>
      <c r="AG41" s="15" t="s">
        <v>85</v>
      </c>
      <c r="AI41" s="245"/>
      <c r="AJ41" s="245"/>
    </row>
    <row r="42" spans="2:36" ht="63.75" hidden="1" thickBot="1" x14ac:dyDescent="0.3">
      <c r="B42" s="57" t="s">
        <v>388</v>
      </c>
      <c r="C42" s="58" t="s">
        <v>390</v>
      </c>
      <c r="D42" s="52" t="s">
        <v>23</v>
      </c>
      <c r="E42" s="229" t="s">
        <v>534</v>
      </c>
      <c r="F42" s="53" t="s">
        <v>59</v>
      </c>
      <c r="G42" s="746"/>
      <c r="H42" s="752"/>
      <c r="I42" s="729"/>
      <c r="J42" s="748"/>
      <c r="K42" s="729"/>
      <c r="L42" s="729"/>
      <c r="M42" s="729"/>
      <c r="N42" s="750"/>
      <c r="O42" s="750"/>
      <c r="P42" s="750"/>
      <c r="Q42" s="734"/>
      <c r="R42" s="231"/>
      <c r="S42" s="679"/>
      <c r="T42" s="679"/>
      <c r="U42" s="679"/>
      <c r="V42" s="679"/>
      <c r="W42" s="679"/>
      <c r="X42" s="73"/>
      <c r="Y42" s="73"/>
      <c r="Z42" s="73"/>
      <c r="AA42" s="73"/>
      <c r="AB42" s="12">
        <v>2</v>
      </c>
      <c r="AC42" s="13" t="s">
        <v>86</v>
      </c>
      <c r="AD42" s="14">
        <v>0.7</v>
      </c>
      <c r="AE42" s="22">
        <v>43191</v>
      </c>
      <c r="AF42" s="22">
        <v>43281</v>
      </c>
      <c r="AG42" s="15" t="s">
        <v>85</v>
      </c>
      <c r="AI42" s="245"/>
      <c r="AJ42" s="245"/>
    </row>
    <row r="43" spans="2:36" ht="79.5" hidden="1" customHeight="1" thickBot="1" x14ac:dyDescent="0.3">
      <c r="B43" s="57" t="s">
        <v>388</v>
      </c>
      <c r="C43" s="58" t="s">
        <v>390</v>
      </c>
      <c r="D43" s="52" t="s">
        <v>23</v>
      </c>
      <c r="E43" s="229" t="s">
        <v>534</v>
      </c>
      <c r="F43" s="53" t="s">
        <v>59</v>
      </c>
      <c r="G43" s="746">
        <v>9</v>
      </c>
      <c r="H43" s="752" t="s">
        <v>87</v>
      </c>
      <c r="I43" s="729">
        <v>7.1400000000000005E-2</v>
      </c>
      <c r="J43" s="748">
        <v>100</v>
      </c>
      <c r="K43" s="729" t="s">
        <v>184</v>
      </c>
      <c r="L43" s="729" t="s">
        <v>88</v>
      </c>
      <c r="M43" s="729" t="s">
        <v>293</v>
      </c>
      <c r="N43" s="749">
        <v>0.5</v>
      </c>
      <c r="O43" s="749">
        <v>1</v>
      </c>
      <c r="P43" s="749"/>
      <c r="Q43" s="751"/>
      <c r="R43" s="230"/>
      <c r="S43" s="679"/>
      <c r="T43" s="679"/>
      <c r="U43" s="679"/>
      <c r="V43" s="679"/>
      <c r="W43" s="679"/>
      <c r="X43" s="74"/>
      <c r="Y43" s="74"/>
      <c r="Z43" s="74"/>
      <c r="AA43" s="74"/>
      <c r="AB43" s="12">
        <v>1</v>
      </c>
      <c r="AC43" s="13" t="s">
        <v>89</v>
      </c>
      <c r="AD43" s="14">
        <v>0.3</v>
      </c>
      <c r="AE43" s="22">
        <v>43132</v>
      </c>
      <c r="AF43" s="22">
        <v>43281</v>
      </c>
      <c r="AG43" s="15" t="s">
        <v>68</v>
      </c>
      <c r="AI43" s="245"/>
      <c r="AJ43" s="245"/>
    </row>
    <row r="44" spans="2:36" ht="63.75" hidden="1" thickBot="1" x14ac:dyDescent="0.3">
      <c r="B44" s="57" t="s">
        <v>388</v>
      </c>
      <c r="C44" s="58" t="s">
        <v>390</v>
      </c>
      <c r="D44" s="52" t="s">
        <v>23</v>
      </c>
      <c r="E44" s="229" t="s">
        <v>534</v>
      </c>
      <c r="F44" s="53" t="s">
        <v>59</v>
      </c>
      <c r="G44" s="746"/>
      <c r="H44" s="752"/>
      <c r="I44" s="729"/>
      <c r="J44" s="748"/>
      <c r="K44" s="729"/>
      <c r="L44" s="729"/>
      <c r="M44" s="729"/>
      <c r="N44" s="749"/>
      <c r="O44" s="749"/>
      <c r="P44" s="749"/>
      <c r="Q44" s="751"/>
      <c r="R44" s="230"/>
      <c r="S44" s="679"/>
      <c r="T44" s="679"/>
      <c r="U44" s="679"/>
      <c r="V44" s="679"/>
      <c r="W44" s="679"/>
      <c r="X44" s="74"/>
      <c r="Y44" s="74"/>
      <c r="Z44" s="74"/>
      <c r="AA44" s="74"/>
      <c r="AB44" s="12">
        <v>2</v>
      </c>
      <c r="AC44" s="224" t="s">
        <v>527</v>
      </c>
      <c r="AD44" s="14">
        <v>0.3</v>
      </c>
      <c r="AE44" s="22">
        <v>43132</v>
      </c>
      <c r="AF44" s="22">
        <v>43281</v>
      </c>
      <c r="AG44" s="15" t="s">
        <v>297</v>
      </c>
      <c r="AI44" s="245"/>
      <c r="AJ44" s="245"/>
    </row>
    <row r="45" spans="2:36" ht="120.75" hidden="1" thickBot="1" x14ac:dyDescent="0.3">
      <c r="B45" s="57" t="s">
        <v>388</v>
      </c>
      <c r="C45" s="58" t="s">
        <v>390</v>
      </c>
      <c r="D45" s="52" t="s">
        <v>23</v>
      </c>
      <c r="E45" s="229" t="s">
        <v>534</v>
      </c>
      <c r="F45" s="53" t="s">
        <v>59</v>
      </c>
      <c r="G45" s="746"/>
      <c r="H45" s="752"/>
      <c r="I45" s="729"/>
      <c r="J45" s="748"/>
      <c r="K45" s="729"/>
      <c r="L45" s="729"/>
      <c r="M45" s="729"/>
      <c r="N45" s="749"/>
      <c r="O45" s="749"/>
      <c r="P45" s="749"/>
      <c r="Q45" s="751"/>
      <c r="R45" s="230"/>
      <c r="S45" s="679"/>
      <c r="T45" s="679"/>
      <c r="U45" s="679"/>
      <c r="V45" s="679"/>
      <c r="W45" s="679"/>
      <c r="X45" s="74"/>
      <c r="Y45" s="74"/>
      <c r="Z45" s="74"/>
      <c r="AA45" s="74"/>
      <c r="AB45" s="12">
        <v>3</v>
      </c>
      <c r="AC45" s="13" t="s">
        <v>90</v>
      </c>
      <c r="AD45" s="14">
        <v>0.4</v>
      </c>
      <c r="AE45" s="22">
        <v>43132</v>
      </c>
      <c r="AF45" s="22">
        <v>43281</v>
      </c>
      <c r="AG45" s="15" t="s">
        <v>297</v>
      </c>
      <c r="AI45" s="245"/>
      <c r="AJ45" s="245"/>
    </row>
    <row r="46" spans="2:36" ht="79.5" hidden="1" customHeight="1" thickBot="1" x14ac:dyDescent="0.3">
      <c r="B46" s="57" t="s">
        <v>388</v>
      </c>
      <c r="C46" s="58" t="s">
        <v>389</v>
      </c>
      <c r="D46" s="52" t="s">
        <v>23</v>
      </c>
      <c r="E46" s="229" t="s">
        <v>535</v>
      </c>
      <c r="F46" s="53" t="s">
        <v>59</v>
      </c>
      <c r="G46" s="716">
        <v>10</v>
      </c>
      <c r="H46" s="742" t="s">
        <v>298</v>
      </c>
      <c r="I46" s="740">
        <v>7.1400000000000005E-2</v>
      </c>
      <c r="J46" s="739">
        <v>2</v>
      </c>
      <c r="K46" s="740" t="s">
        <v>91</v>
      </c>
      <c r="L46" s="740" t="s">
        <v>299</v>
      </c>
      <c r="M46" s="741" t="s">
        <v>92</v>
      </c>
      <c r="N46" s="698">
        <v>1</v>
      </c>
      <c r="O46" s="698">
        <v>0</v>
      </c>
      <c r="P46" s="698">
        <v>2</v>
      </c>
      <c r="Q46" s="733">
        <v>0</v>
      </c>
      <c r="R46" s="231"/>
      <c r="S46" s="236"/>
      <c r="T46" s="236"/>
      <c r="U46" s="236"/>
      <c r="V46" s="236"/>
      <c r="W46" s="236"/>
      <c r="X46" s="168"/>
      <c r="Y46" s="61"/>
      <c r="Z46" s="61"/>
      <c r="AA46" s="61"/>
      <c r="AB46" s="12">
        <v>1</v>
      </c>
      <c r="AC46" s="13" t="s">
        <v>93</v>
      </c>
      <c r="AD46" s="14">
        <v>0.25</v>
      </c>
      <c r="AE46" s="22">
        <v>43115</v>
      </c>
      <c r="AF46" s="22">
        <v>43146</v>
      </c>
      <c r="AG46" s="15" t="s">
        <v>94</v>
      </c>
      <c r="AI46" s="245"/>
      <c r="AJ46" s="245"/>
    </row>
    <row r="47" spans="2:36" ht="63.75" hidden="1" thickBot="1" x14ac:dyDescent="0.3">
      <c r="B47" s="57" t="s">
        <v>388</v>
      </c>
      <c r="C47" s="58" t="s">
        <v>389</v>
      </c>
      <c r="D47" s="52" t="s">
        <v>23</v>
      </c>
      <c r="E47" s="229" t="s">
        <v>535</v>
      </c>
      <c r="F47" s="53" t="s">
        <v>59</v>
      </c>
      <c r="G47" s="717"/>
      <c r="H47" s="720"/>
      <c r="I47" s="690"/>
      <c r="J47" s="693"/>
      <c r="K47" s="690"/>
      <c r="L47" s="690"/>
      <c r="M47" s="696"/>
      <c r="N47" s="699"/>
      <c r="O47" s="699"/>
      <c r="P47" s="699"/>
      <c r="Q47" s="753"/>
      <c r="R47" s="231"/>
      <c r="S47" s="678"/>
      <c r="T47" s="678"/>
      <c r="U47" s="678"/>
      <c r="V47" s="678"/>
      <c r="W47" s="678"/>
      <c r="X47" s="168"/>
      <c r="Y47" s="61"/>
      <c r="Z47" s="61"/>
      <c r="AA47" s="61"/>
      <c r="AB47" s="12">
        <v>2</v>
      </c>
      <c r="AC47" s="13" t="s">
        <v>300</v>
      </c>
      <c r="AD47" s="14">
        <v>0.15</v>
      </c>
      <c r="AE47" s="22">
        <v>43146</v>
      </c>
      <c r="AF47" s="22">
        <v>43174</v>
      </c>
      <c r="AG47" s="15" t="s">
        <v>94</v>
      </c>
      <c r="AI47" s="245"/>
      <c r="AJ47" s="245"/>
    </row>
    <row r="48" spans="2:36" ht="63.75" hidden="1" thickBot="1" x14ac:dyDescent="0.3">
      <c r="B48" s="57" t="s">
        <v>388</v>
      </c>
      <c r="C48" s="58" t="s">
        <v>389</v>
      </c>
      <c r="D48" s="52" t="s">
        <v>23</v>
      </c>
      <c r="E48" s="229" t="s">
        <v>535</v>
      </c>
      <c r="F48" s="53" t="s">
        <v>59</v>
      </c>
      <c r="G48" s="717"/>
      <c r="H48" s="720"/>
      <c r="I48" s="690"/>
      <c r="J48" s="693"/>
      <c r="K48" s="690"/>
      <c r="L48" s="690"/>
      <c r="M48" s="696"/>
      <c r="N48" s="699"/>
      <c r="O48" s="699"/>
      <c r="P48" s="699"/>
      <c r="Q48" s="753"/>
      <c r="R48" s="231"/>
      <c r="S48" s="678"/>
      <c r="T48" s="678"/>
      <c r="U48" s="678"/>
      <c r="V48" s="678"/>
      <c r="W48" s="678"/>
      <c r="X48" s="168"/>
      <c r="Y48" s="61"/>
      <c r="Z48" s="61"/>
      <c r="AA48" s="61"/>
      <c r="AB48" s="12">
        <v>3</v>
      </c>
      <c r="AC48" s="13" t="s">
        <v>95</v>
      </c>
      <c r="AD48" s="14">
        <v>0.1</v>
      </c>
      <c r="AE48" s="22">
        <v>43180</v>
      </c>
      <c r="AF48" s="22">
        <v>43181</v>
      </c>
      <c r="AG48" s="15" t="s">
        <v>94</v>
      </c>
      <c r="AI48" s="245"/>
      <c r="AJ48" s="245"/>
    </row>
    <row r="49" spans="2:43" ht="63.75" hidden="1" thickBot="1" x14ac:dyDescent="0.3">
      <c r="B49" s="57" t="s">
        <v>388</v>
      </c>
      <c r="C49" s="58" t="s">
        <v>389</v>
      </c>
      <c r="D49" s="52" t="s">
        <v>23</v>
      </c>
      <c r="E49" s="229" t="s">
        <v>535</v>
      </c>
      <c r="F49" s="53" t="s">
        <v>59</v>
      </c>
      <c r="G49" s="717"/>
      <c r="H49" s="720"/>
      <c r="I49" s="690"/>
      <c r="J49" s="693"/>
      <c r="K49" s="690"/>
      <c r="L49" s="690"/>
      <c r="M49" s="696"/>
      <c r="N49" s="699"/>
      <c r="O49" s="699"/>
      <c r="P49" s="699"/>
      <c r="Q49" s="753"/>
      <c r="R49" s="231"/>
      <c r="S49" s="678"/>
      <c r="T49" s="678"/>
      <c r="U49" s="678"/>
      <c r="V49" s="678"/>
      <c r="W49" s="678"/>
      <c r="X49" s="168"/>
      <c r="Y49" s="61"/>
      <c r="Z49" s="61"/>
      <c r="AA49" s="61"/>
      <c r="AB49" s="12">
        <v>4</v>
      </c>
      <c r="AC49" s="13" t="s">
        <v>96</v>
      </c>
      <c r="AD49" s="14">
        <v>0.25</v>
      </c>
      <c r="AE49" s="22">
        <v>43182</v>
      </c>
      <c r="AF49" s="22">
        <v>43186</v>
      </c>
      <c r="AG49" s="15" t="s">
        <v>94</v>
      </c>
      <c r="AI49" s="245"/>
      <c r="AJ49" s="245"/>
    </row>
    <row r="50" spans="2:43" ht="63.75" hidden="1" thickBot="1" x14ac:dyDescent="0.3">
      <c r="B50" s="57" t="s">
        <v>388</v>
      </c>
      <c r="C50" s="58" t="s">
        <v>389</v>
      </c>
      <c r="D50" s="52" t="s">
        <v>23</v>
      </c>
      <c r="E50" s="229" t="s">
        <v>535</v>
      </c>
      <c r="F50" s="53" t="s">
        <v>59</v>
      </c>
      <c r="G50" s="717"/>
      <c r="H50" s="720"/>
      <c r="I50" s="690"/>
      <c r="J50" s="693"/>
      <c r="K50" s="690"/>
      <c r="L50" s="690"/>
      <c r="M50" s="696"/>
      <c r="N50" s="699"/>
      <c r="O50" s="699"/>
      <c r="P50" s="699"/>
      <c r="Q50" s="753"/>
      <c r="R50" s="231"/>
      <c r="S50" s="678"/>
      <c r="T50" s="678"/>
      <c r="U50" s="678"/>
      <c r="V50" s="678"/>
      <c r="W50" s="678"/>
      <c r="X50" s="168"/>
      <c r="Y50" s="61"/>
      <c r="Z50" s="61"/>
      <c r="AA50" s="61"/>
      <c r="AB50" s="12">
        <v>5</v>
      </c>
      <c r="AC50" s="13" t="s">
        <v>97</v>
      </c>
      <c r="AD50" s="14">
        <v>0.15</v>
      </c>
      <c r="AE50" s="22">
        <v>43270</v>
      </c>
      <c r="AF50" s="22">
        <v>43280</v>
      </c>
      <c r="AG50" s="15" t="s">
        <v>94</v>
      </c>
      <c r="AI50" s="245"/>
      <c r="AJ50" s="245"/>
    </row>
    <row r="51" spans="2:43" ht="63.75" hidden="1" thickBot="1" x14ac:dyDescent="0.3">
      <c r="B51" s="57" t="s">
        <v>388</v>
      </c>
      <c r="C51" s="58" t="s">
        <v>389</v>
      </c>
      <c r="D51" s="52" t="s">
        <v>23</v>
      </c>
      <c r="E51" s="229" t="s">
        <v>535</v>
      </c>
      <c r="F51" s="53" t="s">
        <v>59</v>
      </c>
      <c r="G51" s="718"/>
      <c r="H51" s="721"/>
      <c r="I51" s="691"/>
      <c r="J51" s="694"/>
      <c r="K51" s="691"/>
      <c r="L51" s="691"/>
      <c r="M51" s="697"/>
      <c r="N51" s="700"/>
      <c r="O51" s="700"/>
      <c r="P51" s="700"/>
      <c r="Q51" s="754"/>
      <c r="R51" s="231"/>
      <c r="S51" s="678"/>
      <c r="T51" s="678"/>
      <c r="U51" s="678"/>
      <c r="V51" s="678"/>
      <c r="W51" s="678"/>
      <c r="X51" s="169"/>
      <c r="Y51" s="62"/>
      <c r="Z51" s="62"/>
      <c r="AA51" s="62"/>
      <c r="AB51" s="12">
        <v>6</v>
      </c>
      <c r="AC51" s="13" t="s">
        <v>98</v>
      </c>
      <c r="AD51" s="14">
        <v>0.1</v>
      </c>
      <c r="AE51" s="22">
        <v>43283</v>
      </c>
      <c r="AF51" s="22">
        <v>43312</v>
      </c>
      <c r="AG51" s="15" t="s">
        <v>94</v>
      </c>
      <c r="AI51" s="245"/>
      <c r="AJ51" s="245"/>
    </row>
    <row r="52" spans="2:43" ht="79.5" hidden="1" customHeight="1" thickBot="1" x14ac:dyDescent="0.3">
      <c r="B52" s="57" t="s">
        <v>388</v>
      </c>
      <c r="C52" s="58" t="s">
        <v>389</v>
      </c>
      <c r="D52" s="52" t="s">
        <v>23</v>
      </c>
      <c r="E52" s="229" t="s">
        <v>535</v>
      </c>
      <c r="F52" s="53" t="s">
        <v>59</v>
      </c>
      <c r="G52" s="716">
        <v>11</v>
      </c>
      <c r="H52" s="719" t="s">
        <v>99</v>
      </c>
      <c r="I52" s="689">
        <v>7.1400000000000005E-2</v>
      </c>
      <c r="J52" s="692">
        <v>1</v>
      </c>
      <c r="K52" s="689" t="s">
        <v>100</v>
      </c>
      <c r="L52" s="689" t="s">
        <v>101</v>
      </c>
      <c r="M52" s="695" t="s">
        <v>92</v>
      </c>
      <c r="N52" s="698">
        <v>0</v>
      </c>
      <c r="O52" s="698">
        <v>1</v>
      </c>
      <c r="P52" s="698">
        <v>0</v>
      </c>
      <c r="Q52" s="733">
        <v>0</v>
      </c>
      <c r="R52" s="231"/>
      <c r="S52" s="236"/>
      <c r="T52" s="236"/>
      <c r="U52" s="236"/>
      <c r="V52" s="236"/>
      <c r="W52" s="236"/>
      <c r="X52" s="168"/>
      <c r="Y52" s="61"/>
      <c r="Z52" s="61"/>
      <c r="AA52" s="61"/>
      <c r="AB52" s="12">
        <v>1</v>
      </c>
      <c r="AC52" s="13" t="s">
        <v>102</v>
      </c>
      <c r="AD52" s="14">
        <v>0.6</v>
      </c>
      <c r="AE52" s="22">
        <v>43160</v>
      </c>
      <c r="AF52" s="22">
        <v>43236</v>
      </c>
      <c r="AG52" s="15" t="s">
        <v>92</v>
      </c>
      <c r="AI52" s="245"/>
      <c r="AJ52" s="245"/>
    </row>
    <row r="53" spans="2:43" ht="63.75" hidden="1" thickBot="1" x14ac:dyDescent="0.3">
      <c r="B53" s="57" t="s">
        <v>388</v>
      </c>
      <c r="C53" s="58" t="s">
        <v>389</v>
      </c>
      <c r="D53" s="52" t="s">
        <v>23</v>
      </c>
      <c r="E53" s="229" t="s">
        <v>535</v>
      </c>
      <c r="F53" s="53" t="s">
        <v>59</v>
      </c>
      <c r="G53" s="718"/>
      <c r="H53" s="721"/>
      <c r="I53" s="691"/>
      <c r="J53" s="694"/>
      <c r="K53" s="691"/>
      <c r="L53" s="691"/>
      <c r="M53" s="697"/>
      <c r="N53" s="700"/>
      <c r="O53" s="700"/>
      <c r="P53" s="700"/>
      <c r="Q53" s="754"/>
      <c r="R53" s="231"/>
      <c r="S53" s="236"/>
      <c r="T53" s="236"/>
      <c r="U53" s="236"/>
      <c r="V53" s="236"/>
      <c r="W53" s="236"/>
      <c r="X53" s="169"/>
      <c r="Y53" s="62"/>
      <c r="Z53" s="62"/>
      <c r="AA53" s="62"/>
      <c r="AB53" s="12">
        <v>2</v>
      </c>
      <c r="AC53" s="13" t="s">
        <v>103</v>
      </c>
      <c r="AD53" s="14">
        <v>0.4</v>
      </c>
      <c r="AE53" s="22">
        <v>43236</v>
      </c>
      <c r="AF53" s="22">
        <v>43250</v>
      </c>
      <c r="AG53" s="15" t="s">
        <v>92</v>
      </c>
      <c r="AI53" s="245"/>
      <c r="AJ53" s="245"/>
    </row>
    <row r="54" spans="2:43" ht="90.75" hidden="1" thickBot="1" x14ac:dyDescent="0.3">
      <c r="B54" s="57" t="s">
        <v>388</v>
      </c>
      <c r="C54" s="58" t="s">
        <v>389</v>
      </c>
      <c r="D54" s="52" t="s">
        <v>23</v>
      </c>
      <c r="E54" s="229" t="s">
        <v>535</v>
      </c>
      <c r="F54" s="53" t="s">
        <v>59</v>
      </c>
      <c r="G54" s="716">
        <v>12</v>
      </c>
      <c r="H54" s="719" t="s">
        <v>104</v>
      </c>
      <c r="I54" s="689">
        <v>7.1400000000000005E-2</v>
      </c>
      <c r="J54" s="692">
        <v>2</v>
      </c>
      <c r="K54" s="689" t="s">
        <v>100</v>
      </c>
      <c r="L54" s="689" t="s">
        <v>105</v>
      </c>
      <c r="M54" s="695" t="s">
        <v>92</v>
      </c>
      <c r="N54" s="698">
        <v>0</v>
      </c>
      <c r="O54" s="698">
        <v>1</v>
      </c>
      <c r="P54" s="698">
        <v>1</v>
      </c>
      <c r="Q54" s="733">
        <v>0</v>
      </c>
      <c r="R54" s="231"/>
      <c r="S54" s="236"/>
      <c r="T54" s="236"/>
      <c r="U54" s="236"/>
      <c r="V54" s="236"/>
      <c r="W54" s="236"/>
      <c r="X54" s="168"/>
      <c r="Y54" s="61"/>
      <c r="Z54" s="61"/>
      <c r="AA54" s="61"/>
      <c r="AB54" s="12">
        <v>1</v>
      </c>
      <c r="AC54" s="15" t="s">
        <v>106</v>
      </c>
      <c r="AD54" s="14">
        <v>0.5</v>
      </c>
      <c r="AE54" s="22">
        <v>43221</v>
      </c>
      <c r="AF54" s="22">
        <v>43250</v>
      </c>
      <c r="AG54" s="15" t="s">
        <v>94</v>
      </c>
      <c r="AI54" s="245"/>
      <c r="AJ54" s="245"/>
    </row>
    <row r="55" spans="2:43" ht="90.75" hidden="1" thickBot="1" x14ac:dyDescent="0.3">
      <c r="B55" s="57" t="s">
        <v>388</v>
      </c>
      <c r="C55" s="58" t="s">
        <v>389</v>
      </c>
      <c r="D55" s="52" t="s">
        <v>23</v>
      </c>
      <c r="E55" s="229" t="s">
        <v>535</v>
      </c>
      <c r="F55" s="53" t="s">
        <v>59</v>
      </c>
      <c r="G55" s="718"/>
      <c r="H55" s="721"/>
      <c r="I55" s="691"/>
      <c r="J55" s="694"/>
      <c r="K55" s="691"/>
      <c r="L55" s="691"/>
      <c r="M55" s="697"/>
      <c r="N55" s="700"/>
      <c r="O55" s="700"/>
      <c r="P55" s="700"/>
      <c r="Q55" s="754"/>
      <c r="R55" s="231"/>
      <c r="S55" s="236"/>
      <c r="T55" s="236"/>
      <c r="U55" s="236"/>
      <c r="V55" s="236"/>
      <c r="W55" s="236"/>
      <c r="X55" s="169"/>
      <c r="Y55" s="62"/>
      <c r="Z55" s="62"/>
      <c r="AA55" s="62"/>
      <c r="AB55" s="12">
        <v>2</v>
      </c>
      <c r="AC55" s="15" t="s">
        <v>106</v>
      </c>
      <c r="AD55" s="14">
        <v>0.5</v>
      </c>
      <c r="AE55" s="22">
        <v>43313</v>
      </c>
      <c r="AF55" s="22">
        <v>43342</v>
      </c>
      <c r="AG55" s="15" t="s">
        <v>94</v>
      </c>
      <c r="AI55" s="245"/>
      <c r="AJ55" s="245"/>
    </row>
    <row r="56" spans="2:43" ht="79.5" hidden="1" customHeight="1" thickBot="1" x14ac:dyDescent="0.3">
      <c r="B56" s="57" t="s">
        <v>388</v>
      </c>
      <c r="C56" s="58" t="s">
        <v>389</v>
      </c>
      <c r="D56" s="52" t="s">
        <v>23</v>
      </c>
      <c r="E56" s="229" t="s">
        <v>535</v>
      </c>
      <c r="F56" s="53" t="s">
        <v>59</v>
      </c>
      <c r="G56" s="716">
        <v>13</v>
      </c>
      <c r="H56" s="719" t="s">
        <v>107</v>
      </c>
      <c r="I56" s="689">
        <v>7.1400000000000005E-2</v>
      </c>
      <c r="J56" s="692">
        <v>1</v>
      </c>
      <c r="K56" s="689" t="s">
        <v>100</v>
      </c>
      <c r="L56" s="689" t="s">
        <v>108</v>
      </c>
      <c r="M56" s="695" t="s">
        <v>92</v>
      </c>
      <c r="N56" s="698">
        <v>0</v>
      </c>
      <c r="O56" s="698">
        <v>0</v>
      </c>
      <c r="P56" s="698">
        <v>1</v>
      </c>
      <c r="Q56" s="733">
        <v>0</v>
      </c>
      <c r="R56" s="231"/>
      <c r="S56" s="236"/>
      <c r="T56" s="236"/>
      <c r="U56" s="236"/>
      <c r="V56" s="236"/>
      <c r="W56" s="236"/>
      <c r="X56" s="168"/>
      <c r="Y56" s="61"/>
      <c r="Z56" s="61"/>
      <c r="AA56" s="61"/>
      <c r="AB56" s="12">
        <v>1</v>
      </c>
      <c r="AC56" s="13" t="s">
        <v>109</v>
      </c>
      <c r="AD56" s="14">
        <v>0.5</v>
      </c>
      <c r="AE56" s="22">
        <v>43138</v>
      </c>
      <c r="AF56" s="22">
        <v>43313</v>
      </c>
      <c r="AG56" s="15" t="s">
        <v>92</v>
      </c>
      <c r="AI56" s="245"/>
      <c r="AJ56" s="245"/>
    </row>
    <row r="57" spans="2:43" ht="63.75" hidden="1" thickBot="1" x14ac:dyDescent="0.3">
      <c r="B57" s="57" t="s">
        <v>388</v>
      </c>
      <c r="C57" s="58" t="s">
        <v>389</v>
      </c>
      <c r="D57" s="52" t="s">
        <v>23</v>
      </c>
      <c r="E57" s="229" t="s">
        <v>535</v>
      </c>
      <c r="F57" s="53" t="s">
        <v>59</v>
      </c>
      <c r="G57" s="717"/>
      <c r="H57" s="720"/>
      <c r="I57" s="690"/>
      <c r="J57" s="693"/>
      <c r="K57" s="690"/>
      <c r="L57" s="690"/>
      <c r="M57" s="696"/>
      <c r="N57" s="699"/>
      <c r="O57" s="699"/>
      <c r="P57" s="699"/>
      <c r="Q57" s="753"/>
      <c r="R57" s="231"/>
      <c r="S57" s="236"/>
      <c r="T57" s="236"/>
      <c r="U57" s="236"/>
      <c r="V57" s="236"/>
      <c r="W57" s="236"/>
      <c r="X57" s="168"/>
      <c r="Y57" s="61"/>
      <c r="Z57" s="61"/>
      <c r="AA57" s="61"/>
      <c r="AB57" s="12">
        <v>2</v>
      </c>
      <c r="AC57" s="13" t="s">
        <v>301</v>
      </c>
      <c r="AD57" s="14">
        <v>0.4</v>
      </c>
      <c r="AE57" s="22">
        <v>43328</v>
      </c>
      <c r="AF57" s="22">
        <v>43332</v>
      </c>
      <c r="AG57" s="15" t="s">
        <v>92</v>
      </c>
      <c r="AI57" s="245"/>
      <c r="AJ57" s="245"/>
    </row>
    <row r="58" spans="2:43" ht="63.75" hidden="1" thickBot="1" x14ac:dyDescent="0.3">
      <c r="B58" s="57" t="s">
        <v>388</v>
      </c>
      <c r="C58" s="58" t="s">
        <v>389</v>
      </c>
      <c r="D58" s="52" t="s">
        <v>23</v>
      </c>
      <c r="E58" s="229" t="s">
        <v>535</v>
      </c>
      <c r="F58" s="53" t="s">
        <v>59</v>
      </c>
      <c r="G58" s="718"/>
      <c r="H58" s="721"/>
      <c r="I58" s="691"/>
      <c r="J58" s="694"/>
      <c r="K58" s="691"/>
      <c r="L58" s="691"/>
      <c r="M58" s="697"/>
      <c r="N58" s="700"/>
      <c r="O58" s="700"/>
      <c r="P58" s="700"/>
      <c r="Q58" s="754"/>
      <c r="R58" s="231"/>
      <c r="S58" s="236"/>
      <c r="T58" s="236"/>
      <c r="U58" s="236"/>
      <c r="V58" s="236"/>
      <c r="W58" s="236"/>
      <c r="X58" s="169"/>
      <c r="Y58" s="62"/>
      <c r="Z58" s="62"/>
      <c r="AA58" s="62"/>
      <c r="AB58" s="12">
        <v>3</v>
      </c>
      <c r="AC58" s="13" t="s">
        <v>302</v>
      </c>
      <c r="AD58" s="14">
        <v>0.1</v>
      </c>
      <c r="AE58" s="22">
        <v>43347</v>
      </c>
      <c r="AF58" s="22">
        <v>43364</v>
      </c>
      <c r="AG58" s="15" t="s">
        <v>92</v>
      </c>
      <c r="AI58" s="245"/>
      <c r="AJ58" s="245"/>
    </row>
    <row r="59" spans="2:43" ht="75.75" hidden="1" thickBot="1" x14ac:dyDescent="0.3">
      <c r="B59" s="57" t="s">
        <v>388</v>
      </c>
      <c r="C59" s="58" t="s">
        <v>389</v>
      </c>
      <c r="D59" s="52" t="s">
        <v>23</v>
      </c>
      <c r="E59" s="229" t="s">
        <v>535</v>
      </c>
      <c r="F59" s="53" t="s">
        <v>59</v>
      </c>
      <c r="G59" s="716">
        <v>14</v>
      </c>
      <c r="H59" s="719" t="s">
        <v>110</v>
      </c>
      <c r="I59" s="689">
        <v>7.1800000000000003E-2</v>
      </c>
      <c r="J59" s="692">
        <v>1</v>
      </c>
      <c r="K59" s="689" t="s">
        <v>100</v>
      </c>
      <c r="L59" s="689" t="s">
        <v>111</v>
      </c>
      <c r="M59" s="695" t="s">
        <v>92</v>
      </c>
      <c r="N59" s="698">
        <v>0</v>
      </c>
      <c r="O59" s="698">
        <v>0</v>
      </c>
      <c r="P59" s="698">
        <v>0</v>
      </c>
      <c r="Q59" s="733">
        <v>1</v>
      </c>
      <c r="R59" s="231"/>
      <c r="S59" s="236"/>
      <c r="T59" s="236"/>
      <c r="U59" s="236"/>
      <c r="V59" s="236"/>
      <c r="W59" s="236"/>
      <c r="X59" s="168"/>
      <c r="Y59" s="61"/>
      <c r="Z59" s="61"/>
      <c r="AA59" s="61"/>
      <c r="AB59" s="12">
        <v>1</v>
      </c>
      <c r="AC59" s="13" t="s">
        <v>112</v>
      </c>
      <c r="AD59" s="14">
        <v>0.5</v>
      </c>
      <c r="AE59" s="22">
        <v>43256</v>
      </c>
      <c r="AF59" s="22">
        <v>43404</v>
      </c>
      <c r="AG59" s="15" t="s">
        <v>92</v>
      </c>
      <c r="AI59" s="245"/>
      <c r="AJ59" s="245"/>
    </row>
    <row r="60" spans="2:43" ht="75.75" hidden="1" thickBot="1" x14ac:dyDescent="0.3">
      <c r="B60" s="57" t="s">
        <v>388</v>
      </c>
      <c r="C60" s="58" t="s">
        <v>389</v>
      </c>
      <c r="D60" s="52" t="s">
        <v>23</v>
      </c>
      <c r="E60" s="229" t="s">
        <v>535</v>
      </c>
      <c r="F60" s="53" t="s">
        <v>59</v>
      </c>
      <c r="G60" s="717"/>
      <c r="H60" s="720"/>
      <c r="I60" s="690"/>
      <c r="J60" s="693"/>
      <c r="K60" s="690"/>
      <c r="L60" s="690"/>
      <c r="M60" s="696"/>
      <c r="N60" s="699"/>
      <c r="O60" s="699"/>
      <c r="P60" s="699"/>
      <c r="Q60" s="753"/>
      <c r="R60" s="231"/>
      <c r="S60" s="236"/>
      <c r="T60" s="236"/>
      <c r="U60" s="236"/>
      <c r="V60" s="236"/>
      <c r="W60" s="236"/>
      <c r="X60" s="168"/>
      <c r="Y60" s="61"/>
      <c r="Z60" s="61"/>
      <c r="AA60" s="61"/>
      <c r="AB60" s="12">
        <v>2</v>
      </c>
      <c r="AC60" s="13" t="s">
        <v>113</v>
      </c>
      <c r="AD60" s="14">
        <v>0.4</v>
      </c>
      <c r="AE60" s="22">
        <v>43413</v>
      </c>
      <c r="AF60" s="22">
        <v>43417</v>
      </c>
      <c r="AG60" s="15" t="s">
        <v>92</v>
      </c>
      <c r="AI60" s="245"/>
      <c r="AJ60" s="245"/>
    </row>
    <row r="61" spans="2:43" ht="63.75" hidden="1" thickBot="1" x14ac:dyDescent="0.3">
      <c r="B61" s="57" t="s">
        <v>388</v>
      </c>
      <c r="C61" s="58" t="s">
        <v>389</v>
      </c>
      <c r="D61" s="52" t="s">
        <v>23</v>
      </c>
      <c r="E61" s="229" t="s">
        <v>535</v>
      </c>
      <c r="F61" s="53" t="s">
        <v>59</v>
      </c>
      <c r="G61" s="718"/>
      <c r="H61" s="721"/>
      <c r="I61" s="691"/>
      <c r="J61" s="694"/>
      <c r="K61" s="691"/>
      <c r="L61" s="691"/>
      <c r="M61" s="697"/>
      <c r="N61" s="700"/>
      <c r="O61" s="700"/>
      <c r="P61" s="700"/>
      <c r="Q61" s="754"/>
      <c r="R61" s="231"/>
      <c r="S61" s="236"/>
      <c r="T61" s="236"/>
      <c r="U61" s="236"/>
      <c r="V61" s="236"/>
      <c r="W61" s="236"/>
      <c r="X61" s="169"/>
      <c r="Y61" s="62"/>
      <c r="Z61" s="62"/>
      <c r="AA61" s="62"/>
      <c r="AB61" s="12">
        <v>3</v>
      </c>
      <c r="AC61" s="13" t="s">
        <v>114</v>
      </c>
      <c r="AD61" s="14">
        <v>0.1</v>
      </c>
      <c r="AE61" s="22">
        <v>43424</v>
      </c>
      <c r="AF61" s="22">
        <v>43440</v>
      </c>
      <c r="AG61" s="15" t="s">
        <v>92</v>
      </c>
      <c r="AI61" s="245"/>
      <c r="AJ61" s="245"/>
    </row>
    <row r="62" spans="2:43" ht="76.5" hidden="1" customHeight="1" thickBot="1" x14ac:dyDescent="0.3">
      <c r="B62" s="59" t="s">
        <v>388</v>
      </c>
      <c r="C62" s="59" t="s">
        <v>389</v>
      </c>
      <c r="D62" s="52" t="s">
        <v>23</v>
      </c>
      <c r="E62" s="229" t="s">
        <v>536</v>
      </c>
      <c r="F62" s="53" t="s">
        <v>115</v>
      </c>
      <c r="G62" s="716">
        <v>1</v>
      </c>
      <c r="H62" s="742" t="s">
        <v>116</v>
      </c>
      <c r="I62" s="740">
        <v>0.25</v>
      </c>
      <c r="J62" s="739">
        <v>100</v>
      </c>
      <c r="K62" s="740" t="s">
        <v>184</v>
      </c>
      <c r="L62" s="740" t="s">
        <v>303</v>
      </c>
      <c r="M62" s="741" t="s">
        <v>117</v>
      </c>
      <c r="N62" s="758">
        <v>0.33329999999999999</v>
      </c>
      <c r="O62" s="758">
        <v>0.66659999999999997</v>
      </c>
      <c r="P62" s="704">
        <v>1</v>
      </c>
      <c r="Q62" s="733"/>
      <c r="R62" s="231"/>
      <c r="S62" s="236"/>
      <c r="T62" s="236"/>
      <c r="U62" s="236"/>
      <c r="V62" s="236"/>
      <c r="W62" s="236"/>
      <c r="X62" s="168"/>
      <c r="Y62" s="61"/>
      <c r="Z62" s="61"/>
      <c r="AA62" s="61"/>
      <c r="AB62" s="12">
        <v>1</v>
      </c>
      <c r="AC62" s="13" t="s">
        <v>118</v>
      </c>
      <c r="AD62" s="14">
        <v>0.5</v>
      </c>
      <c r="AE62" s="22">
        <v>43132</v>
      </c>
      <c r="AF62" s="22">
        <v>43281</v>
      </c>
      <c r="AG62" s="15" t="s">
        <v>117</v>
      </c>
      <c r="AI62" s="245"/>
      <c r="AJ62" s="245"/>
      <c r="AM62" s="1"/>
      <c r="AN62" s="1"/>
      <c r="AO62" s="1"/>
      <c r="AP62" s="1"/>
      <c r="AQ62" s="1"/>
    </row>
    <row r="63" spans="2:43" ht="76.5" hidden="1" customHeight="1" thickBot="1" x14ac:dyDescent="0.3">
      <c r="B63" s="59" t="s">
        <v>388</v>
      </c>
      <c r="C63" s="59" t="s">
        <v>389</v>
      </c>
      <c r="D63" s="52" t="s">
        <v>23</v>
      </c>
      <c r="E63" s="229" t="s">
        <v>536</v>
      </c>
      <c r="F63" s="53" t="s">
        <v>115</v>
      </c>
      <c r="G63" s="718"/>
      <c r="H63" s="721"/>
      <c r="I63" s="691"/>
      <c r="J63" s="694"/>
      <c r="K63" s="691"/>
      <c r="L63" s="691"/>
      <c r="M63" s="697"/>
      <c r="N63" s="759"/>
      <c r="O63" s="759"/>
      <c r="P63" s="755"/>
      <c r="Q63" s="754"/>
      <c r="R63" s="231"/>
      <c r="S63" s="236"/>
      <c r="T63" s="236"/>
      <c r="U63" s="236"/>
      <c r="V63" s="236"/>
      <c r="W63" s="236"/>
      <c r="X63" s="169"/>
      <c r="Y63" s="62"/>
      <c r="Z63" s="62"/>
      <c r="AA63" s="62"/>
      <c r="AB63" s="12">
        <v>2</v>
      </c>
      <c r="AC63" s="13" t="s">
        <v>119</v>
      </c>
      <c r="AD63" s="14">
        <v>0.5</v>
      </c>
      <c r="AE63" s="22">
        <v>43282</v>
      </c>
      <c r="AF63" s="22">
        <v>43373</v>
      </c>
      <c r="AG63" s="15" t="s">
        <v>117</v>
      </c>
      <c r="AI63" s="245"/>
      <c r="AJ63" s="245"/>
      <c r="AM63" s="1"/>
      <c r="AN63" s="1"/>
      <c r="AO63" s="1"/>
      <c r="AP63" s="1"/>
      <c r="AQ63" s="1"/>
    </row>
    <row r="64" spans="2:43" ht="76.5" hidden="1" customHeight="1" thickBot="1" x14ac:dyDescent="0.3">
      <c r="B64" s="59" t="s">
        <v>388</v>
      </c>
      <c r="C64" s="59" t="s">
        <v>389</v>
      </c>
      <c r="D64" s="52" t="s">
        <v>23</v>
      </c>
      <c r="E64" s="229" t="s">
        <v>536</v>
      </c>
      <c r="F64" s="53" t="s">
        <v>115</v>
      </c>
      <c r="G64" s="716">
        <v>2</v>
      </c>
      <c r="H64" s="719" t="s">
        <v>120</v>
      </c>
      <c r="I64" s="689">
        <v>0.25</v>
      </c>
      <c r="J64" s="692">
        <v>100</v>
      </c>
      <c r="K64" s="689" t="s">
        <v>184</v>
      </c>
      <c r="L64" s="689" t="s">
        <v>121</v>
      </c>
      <c r="M64" s="695" t="s">
        <v>117</v>
      </c>
      <c r="N64" s="698"/>
      <c r="O64" s="704"/>
      <c r="P64" s="704">
        <v>0.5</v>
      </c>
      <c r="Q64" s="756">
        <v>1</v>
      </c>
      <c r="R64" s="230"/>
      <c r="S64" s="237"/>
      <c r="T64" s="237"/>
      <c r="U64" s="237"/>
      <c r="V64" s="237"/>
      <c r="W64" s="237"/>
      <c r="X64" s="170"/>
      <c r="Y64" s="63"/>
      <c r="Z64" s="63"/>
      <c r="AA64" s="63"/>
      <c r="AB64" s="12">
        <v>1</v>
      </c>
      <c r="AC64" s="13" t="s">
        <v>122</v>
      </c>
      <c r="AD64" s="14">
        <v>0.9</v>
      </c>
      <c r="AE64" s="22">
        <v>43282</v>
      </c>
      <c r="AF64" s="22">
        <v>43404</v>
      </c>
      <c r="AG64" s="15" t="s">
        <v>117</v>
      </c>
      <c r="AI64" s="245"/>
      <c r="AJ64" s="245"/>
      <c r="AM64" s="1"/>
      <c r="AN64" s="1"/>
      <c r="AO64" s="1"/>
      <c r="AP64" s="1"/>
      <c r="AQ64" s="1"/>
    </row>
    <row r="65" spans="2:43" ht="76.5" hidden="1" customHeight="1" thickBot="1" x14ac:dyDescent="0.3">
      <c r="B65" s="59" t="s">
        <v>388</v>
      </c>
      <c r="C65" s="59" t="s">
        <v>389</v>
      </c>
      <c r="D65" s="52" t="s">
        <v>23</v>
      </c>
      <c r="E65" s="229" t="s">
        <v>536</v>
      </c>
      <c r="F65" s="53" t="s">
        <v>115</v>
      </c>
      <c r="G65" s="718"/>
      <c r="H65" s="721"/>
      <c r="I65" s="691"/>
      <c r="J65" s="694"/>
      <c r="K65" s="691"/>
      <c r="L65" s="691"/>
      <c r="M65" s="697"/>
      <c r="N65" s="700"/>
      <c r="O65" s="755"/>
      <c r="P65" s="755"/>
      <c r="Q65" s="757"/>
      <c r="R65" s="230"/>
      <c r="S65" s="237"/>
      <c r="T65" s="237"/>
      <c r="U65" s="237"/>
      <c r="V65" s="237"/>
      <c r="W65" s="237"/>
      <c r="X65" s="171"/>
      <c r="Y65" s="64"/>
      <c r="Z65" s="64"/>
      <c r="AA65" s="64"/>
      <c r="AB65" s="12">
        <v>2</v>
      </c>
      <c r="AC65" s="13" t="s">
        <v>123</v>
      </c>
      <c r="AD65" s="14">
        <v>0.1</v>
      </c>
      <c r="AE65" s="22">
        <v>43405</v>
      </c>
      <c r="AF65" s="22">
        <v>43465</v>
      </c>
      <c r="AG65" s="15" t="s">
        <v>117</v>
      </c>
      <c r="AI65" s="245"/>
      <c r="AJ65" s="245"/>
      <c r="AM65" s="1"/>
      <c r="AN65" s="1"/>
      <c r="AO65" s="1"/>
      <c r="AP65" s="1"/>
      <c r="AQ65" s="1"/>
    </row>
    <row r="66" spans="2:43" ht="76.5" hidden="1" customHeight="1" thickBot="1" x14ac:dyDescent="0.3">
      <c r="B66" s="59" t="s">
        <v>388</v>
      </c>
      <c r="C66" s="59" t="s">
        <v>389</v>
      </c>
      <c r="D66" s="52" t="s">
        <v>23</v>
      </c>
      <c r="E66" s="229" t="s">
        <v>536</v>
      </c>
      <c r="F66" s="53" t="s">
        <v>115</v>
      </c>
      <c r="G66" s="716">
        <v>3</v>
      </c>
      <c r="H66" s="719" t="s">
        <v>304</v>
      </c>
      <c r="I66" s="689">
        <v>0.25</v>
      </c>
      <c r="J66" s="692">
        <v>100</v>
      </c>
      <c r="K66" s="689" t="s">
        <v>184</v>
      </c>
      <c r="L66" s="689" t="s">
        <v>124</v>
      </c>
      <c r="M66" s="695" t="s">
        <v>117</v>
      </c>
      <c r="N66" s="758">
        <v>0.33329999999999999</v>
      </c>
      <c r="O66" s="758">
        <v>0.66659999999999997</v>
      </c>
      <c r="P66" s="704">
        <v>1</v>
      </c>
      <c r="Q66" s="733"/>
      <c r="R66" s="231"/>
      <c r="S66" s="236"/>
      <c r="T66" s="236"/>
      <c r="U66" s="236"/>
      <c r="V66" s="236"/>
      <c r="W66" s="236"/>
      <c r="X66" s="168"/>
      <c r="Y66" s="61"/>
      <c r="Z66" s="61"/>
      <c r="AA66" s="61"/>
      <c r="AB66" s="12">
        <v>1</v>
      </c>
      <c r="AC66" s="13" t="s">
        <v>305</v>
      </c>
      <c r="AD66" s="14">
        <v>0.9</v>
      </c>
      <c r="AE66" s="22">
        <v>43132</v>
      </c>
      <c r="AF66" s="22">
        <v>43312</v>
      </c>
      <c r="AG66" s="15" t="s">
        <v>117</v>
      </c>
      <c r="AI66" s="245"/>
      <c r="AJ66" s="245"/>
      <c r="AM66" s="1"/>
      <c r="AN66" s="1"/>
      <c r="AO66" s="1"/>
      <c r="AP66" s="1"/>
      <c r="AQ66" s="1"/>
    </row>
    <row r="67" spans="2:43" ht="76.5" hidden="1" customHeight="1" thickBot="1" x14ac:dyDescent="0.3">
      <c r="B67" s="59" t="s">
        <v>388</v>
      </c>
      <c r="C67" s="59" t="s">
        <v>389</v>
      </c>
      <c r="D67" s="52" t="s">
        <v>23</v>
      </c>
      <c r="E67" s="229" t="s">
        <v>536</v>
      </c>
      <c r="F67" s="53" t="s">
        <v>115</v>
      </c>
      <c r="G67" s="718"/>
      <c r="H67" s="721"/>
      <c r="I67" s="691"/>
      <c r="J67" s="694"/>
      <c r="K67" s="691"/>
      <c r="L67" s="691"/>
      <c r="M67" s="697"/>
      <c r="N67" s="759"/>
      <c r="O67" s="759"/>
      <c r="P67" s="755"/>
      <c r="Q67" s="754"/>
      <c r="R67" s="231"/>
      <c r="S67" s="236"/>
      <c r="T67" s="236"/>
      <c r="U67" s="236"/>
      <c r="V67" s="236"/>
      <c r="W67" s="236"/>
      <c r="X67" s="169"/>
      <c r="Y67" s="62"/>
      <c r="Z67" s="62"/>
      <c r="AA67" s="62"/>
      <c r="AB67" s="12">
        <v>2</v>
      </c>
      <c r="AC67" s="13" t="s">
        <v>125</v>
      </c>
      <c r="AD67" s="14">
        <v>0.1</v>
      </c>
      <c r="AE67" s="22">
        <v>43313</v>
      </c>
      <c r="AF67" s="22">
        <v>43373</v>
      </c>
      <c r="AG67" s="15" t="s">
        <v>117</v>
      </c>
      <c r="AI67" s="245"/>
      <c r="AJ67" s="245"/>
      <c r="AM67" s="1"/>
      <c r="AN67" s="1"/>
      <c r="AO67" s="1"/>
      <c r="AP67" s="1"/>
      <c r="AQ67" s="1"/>
    </row>
    <row r="68" spans="2:43" ht="76.5" hidden="1" customHeight="1" thickBot="1" x14ac:dyDescent="0.3">
      <c r="B68" s="59" t="s">
        <v>388</v>
      </c>
      <c r="C68" s="59" t="s">
        <v>389</v>
      </c>
      <c r="D68" s="52" t="s">
        <v>23</v>
      </c>
      <c r="E68" s="229" t="s">
        <v>536</v>
      </c>
      <c r="F68" s="53" t="s">
        <v>115</v>
      </c>
      <c r="G68" s="716">
        <v>4</v>
      </c>
      <c r="H68" s="719" t="s">
        <v>126</v>
      </c>
      <c r="I68" s="689">
        <v>0.25</v>
      </c>
      <c r="J68" s="692">
        <f>J66</f>
        <v>100</v>
      </c>
      <c r="K68" s="689" t="str">
        <f>K66</f>
        <v>Porcentaje</v>
      </c>
      <c r="L68" s="689" t="s">
        <v>127</v>
      </c>
      <c r="M68" s="695" t="s">
        <v>117</v>
      </c>
      <c r="N68" s="758">
        <v>0.33329999999999999</v>
      </c>
      <c r="O68" s="758">
        <v>0.66659999999999997</v>
      </c>
      <c r="P68" s="704">
        <v>1</v>
      </c>
      <c r="Q68" s="733"/>
      <c r="R68" s="231"/>
      <c r="S68" s="236"/>
      <c r="T68" s="236"/>
      <c r="U68" s="236"/>
      <c r="V68" s="236"/>
      <c r="W68" s="236"/>
      <c r="X68" s="168"/>
      <c r="Y68" s="61"/>
      <c r="Z68" s="61"/>
      <c r="AA68" s="61"/>
      <c r="AB68" s="12">
        <v>1</v>
      </c>
      <c r="AC68" s="13" t="s">
        <v>128</v>
      </c>
      <c r="AD68" s="14">
        <v>0.9</v>
      </c>
      <c r="AE68" s="22">
        <v>43132</v>
      </c>
      <c r="AF68" s="22">
        <v>43312</v>
      </c>
      <c r="AG68" s="15" t="s">
        <v>117</v>
      </c>
      <c r="AI68" s="245"/>
      <c r="AJ68" s="245"/>
      <c r="AM68" s="1"/>
      <c r="AN68" s="1"/>
      <c r="AO68" s="1"/>
      <c r="AP68" s="1"/>
      <c r="AQ68" s="1"/>
    </row>
    <row r="69" spans="2:43" ht="76.5" hidden="1" customHeight="1" thickBot="1" x14ac:dyDescent="0.3">
      <c r="B69" s="59" t="s">
        <v>388</v>
      </c>
      <c r="C69" s="59" t="s">
        <v>389</v>
      </c>
      <c r="D69" s="52" t="s">
        <v>23</v>
      </c>
      <c r="E69" s="229" t="s">
        <v>536</v>
      </c>
      <c r="F69" s="53" t="s">
        <v>115</v>
      </c>
      <c r="G69" s="718"/>
      <c r="H69" s="721"/>
      <c r="I69" s="691"/>
      <c r="J69" s="694"/>
      <c r="K69" s="691"/>
      <c r="L69" s="691"/>
      <c r="M69" s="697"/>
      <c r="N69" s="759"/>
      <c r="O69" s="759"/>
      <c r="P69" s="755"/>
      <c r="Q69" s="754"/>
      <c r="R69" s="231"/>
      <c r="S69" s="236"/>
      <c r="T69" s="236"/>
      <c r="U69" s="236"/>
      <c r="V69" s="236"/>
      <c r="W69" s="236"/>
      <c r="X69" s="169"/>
      <c r="Y69" s="62"/>
      <c r="Z69" s="62"/>
      <c r="AA69" s="62"/>
      <c r="AB69" s="12">
        <v>2</v>
      </c>
      <c r="AC69" s="13" t="s">
        <v>129</v>
      </c>
      <c r="AD69" s="14">
        <v>0.1</v>
      </c>
      <c r="AE69" s="22">
        <v>43313</v>
      </c>
      <c r="AF69" s="22">
        <v>43373</v>
      </c>
      <c r="AG69" s="15" t="s">
        <v>117</v>
      </c>
      <c r="AI69" s="245"/>
      <c r="AJ69" s="245"/>
      <c r="AM69" s="1"/>
      <c r="AN69" s="1"/>
      <c r="AO69" s="1"/>
      <c r="AP69" s="1"/>
      <c r="AQ69" s="1"/>
    </row>
    <row r="70" spans="2:43" ht="105.75" hidden="1" customHeight="1" thickBot="1" x14ac:dyDescent="0.3">
      <c r="B70" s="59" t="s">
        <v>391</v>
      </c>
      <c r="C70" s="58" t="s">
        <v>392</v>
      </c>
      <c r="D70" s="54" t="s">
        <v>130</v>
      </c>
      <c r="E70" s="229" t="s">
        <v>537</v>
      </c>
      <c r="F70" s="54" t="s">
        <v>131</v>
      </c>
      <c r="G70" s="716">
        <v>1</v>
      </c>
      <c r="H70" s="771" t="s">
        <v>132</v>
      </c>
      <c r="I70" s="774">
        <v>7.1400000000000005E-2</v>
      </c>
      <c r="J70" s="692">
        <v>100</v>
      </c>
      <c r="K70" s="689" t="s">
        <v>184</v>
      </c>
      <c r="L70" s="760" t="s">
        <v>306</v>
      </c>
      <c r="M70" s="689" t="s">
        <v>133</v>
      </c>
      <c r="N70" s="769">
        <v>0.35</v>
      </c>
      <c r="O70" s="769">
        <v>0.9</v>
      </c>
      <c r="P70" s="769">
        <v>1</v>
      </c>
      <c r="Q70" s="770"/>
      <c r="R70" s="232"/>
      <c r="S70" s="238"/>
      <c r="T70" s="238"/>
      <c r="U70" s="238"/>
      <c r="V70" s="238"/>
      <c r="W70" s="238"/>
      <c r="X70" s="75"/>
      <c r="Y70" s="75"/>
      <c r="Z70" s="75"/>
      <c r="AA70" s="75"/>
      <c r="AB70" s="12">
        <v>1</v>
      </c>
      <c r="AC70" s="13" t="s">
        <v>134</v>
      </c>
      <c r="AD70" s="14">
        <v>0.35</v>
      </c>
      <c r="AE70" s="23">
        <v>43115</v>
      </c>
      <c r="AF70" s="22">
        <v>43159</v>
      </c>
      <c r="AG70" s="15" t="s">
        <v>135</v>
      </c>
      <c r="AI70" s="245"/>
      <c r="AJ70" s="245"/>
    </row>
    <row r="71" spans="2:43" ht="51.75" hidden="1" thickBot="1" x14ac:dyDescent="0.3">
      <c r="B71" s="59" t="s">
        <v>391</v>
      </c>
      <c r="C71" s="58" t="s">
        <v>392</v>
      </c>
      <c r="D71" s="54" t="s">
        <v>130</v>
      </c>
      <c r="E71" s="229" t="s">
        <v>537</v>
      </c>
      <c r="F71" s="54" t="s">
        <v>131</v>
      </c>
      <c r="G71" s="717"/>
      <c r="H71" s="772"/>
      <c r="I71" s="775"/>
      <c r="J71" s="693"/>
      <c r="K71" s="690"/>
      <c r="L71" s="761"/>
      <c r="M71" s="690"/>
      <c r="N71" s="764"/>
      <c r="O71" s="764"/>
      <c r="P71" s="764"/>
      <c r="Q71" s="767"/>
      <c r="R71" s="232"/>
      <c r="S71" s="238"/>
      <c r="T71" s="238"/>
      <c r="U71" s="238"/>
      <c r="V71" s="238"/>
      <c r="W71" s="238"/>
      <c r="X71" s="75"/>
      <c r="Y71" s="75"/>
      <c r="Z71" s="75"/>
      <c r="AA71" s="75"/>
      <c r="AB71" s="12">
        <v>2</v>
      </c>
      <c r="AC71" s="13" t="s">
        <v>136</v>
      </c>
      <c r="AD71" s="14">
        <v>0.15</v>
      </c>
      <c r="AE71" s="22">
        <v>42795</v>
      </c>
      <c r="AF71" s="22">
        <v>43190</v>
      </c>
      <c r="AG71" s="15" t="s">
        <v>135</v>
      </c>
      <c r="AI71" s="245"/>
      <c r="AJ71" s="245"/>
    </row>
    <row r="72" spans="2:43" ht="51.75" hidden="1" thickBot="1" x14ac:dyDescent="0.3">
      <c r="B72" s="59" t="s">
        <v>391</v>
      </c>
      <c r="C72" s="58" t="s">
        <v>392</v>
      </c>
      <c r="D72" s="54" t="s">
        <v>130</v>
      </c>
      <c r="E72" s="229" t="s">
        <v>537</v>
      </c>
      <c r="F72" s="54" t="s">
        <v>131</v>
      </c>
      <c r="G72" s="718"/>
      <c r="H72" s="773"/>
      <c r="I72" s="776"/>
      <c r="J72" s="694"/>
      <c r="K72" s="691"/>
      <c r="L72" s="762"/>
      <c r="M72" s="691"/>
      <c r="N72" s="765"/>
      <c r="O72" s="765"/>
      <c r="P72" s="765"/>
      <c r="Q72" s="768"/>
      <c r="R72" s="232"/>
      <c r="S72" s="238"/>
      <c r="T72" s="238"/>
      <c r="U72" s="238"/>
      <c r="V72" s="238"/>
      <c r="W72" s="238"/>
      <c r="X72" s="75"/>
      <c r="Y72" s="75"/>
      <c r="Z72" s="75"/>
      <c r="AA72" s="75"/>
      <c r="AB72" s="12">
        <v>3</v>
      </c>
      <c r="AC72" s="156" t="s">
        <v>471</v>
      </c>
      <c r="AD72" s="14">
        <v>0.5</v>
      </c>
      <c r="AE72" s="22">
        <v>43191</v>
      </c>
      <c r="AF72" s="22">
        <v>43312</v>
      </c>
      <c r="AG72" s="15" t="s">
        <v>137</v>
      </c>
      <c r="AI72" s="245"/>
      <c r="AJ72" s="245"/>
    </row>
    <row r="73" spans="2:43" ht="75.75" hidden="1" customHeight="1" thickBot="1" x14ac:dyDescent="0.3">
      <c r="B73" s="59" t="s">
        <v>391</v>
      </c>
      <c r="C73" s="58" t="s">
        <v>392</v>
      </c>
      <c r="D73" s="54" t="s">
        <v>23</v>
      </c>
      <c r="E73" s="229" t="s">
        <v>537</v>
      </c>
      <c r="F73" s="54" t="s">
        <v>131</v>
      </c>
      <c r="G73" s="716">
        <v>2</v>
      </c>
      <c r="H73" s="771" t="s">
        <v>307</v>
      </c>
      <c r="I73" s="774">
        <v>7.1400000000000005E-2</v>
      </c>
      <c r="J73" s="692">
        <v>100</v>
      </c>
      <c r="K73" s="689" t="s">
        <v>184</v>
      </c>
      <c r="L73" s="760" t="s">
        <v>308</v>
      </c>
      <c r="M73" s="689" t="s">
        <v>133</v>
      </c>
      <c r="N73" s="763">
        <v>0.25</v>
      </c>
      <c r="O73" s="763">
        <v>0.5</v>
      </c>
      <c r="P73" s="763">
        <v>0.75</v>
      </c>
      <c r="Q73" s="766">
        <v>1</v>
      </c>
      <c r="R73" s="232"/>
      <c r="S73" s="238"/>
      <c r="T73" s="238"/>
      <c r="U73" s="238"/>
      <c r="V73" s="238"/>
      <c r="W73" s="238"/>
      <c r="X73" s="75"/>
      <c r="Y73" s="75"/>
      <c r="Z73" s="75"/>
      <c r="AA73" s="75"/>
      <c r="AB73" s="12">
        <v>1</v>
      </c>
      <c r="AC73" s="24" t="s">
        <v>138</v>
      </c>
      <c r="AD73" s="14">
        <v>0.33</v>
      </c>
      <c r="AE73" s="23">
        <v>43115</v>
      </c>
      <c r="AF73" s="22">
        <v>43465</v>
      </c>
      <c r="AG73" s="15" t="s">
        <v>139</v>
      </c>
      <c r="AI73" s="245"/>
      <c r="AJ73" s="245"/>
    </row>
    <row r="74" spans="2:43" ht="51.75" hidden="1" thickBot="1" x14ac:dyDescent="0.3">
      <c r="B74" s="59" t="s">
        <v>391</v>
      </c>
      <c r="C74" s="58" t="s">
        <v>392</v>
      </c>
      <c r="D74" s="54" t="s">
        <v>23</v>
      </c>
      <c r="E74" s="229" t="s">
        <v>537</v>
      </c>
      <c r="F74" s="54" t="s">
        <v>131</v>
      </c>
      <c r="G74" s="717"/>
      <c r="H74" s="772"/>
      <c r="I74" s="775"/>
      <c r="J74" s="693"/>
      <c r="K74" s="690"/>
      <c r="L74" s="761"/>
      <c r="M74" s="690"/>
      <c r="N74" s="764"/>
      <c r="O74" s="764"/>
      <c r="P74" s="764"/>
      <c r="Q74" s="767"/>
      <c r="R74" s="232"/>
      <c r="S74" s="238"/>
      <c r="T74" s="238"/>
      <c r="U74" s="238"/>
      <c r="V74" s="238"/>
      <c r="W74" s="238"/>
      <c r="X74" s="75"/>
      <c r="Y74" s="75"/>
      <c r="Z74" s="75"/>
      <c r="AA74" s="75"/>
      <c r="AB74" s="12">
        <v>2</v>
      </c>
      <c r="AC74" s="13" t="s">
        <v>140</v>
      </c>
      <c r="AD74" s="14">
        <v>0.33</v>
      </c>
      <c r="AE74" s="23">
        <v>43115</v>
      </c>
      <c r="AF74" s="22">
        <v>43465</v>
      </c>
      <c r="AG74" s="15" t="s">
        <v>139</v>
      </c>
      <c r="AI74" s="245"/>
      <c r="AJ74" s="245"/>
    </row>
    <row r="75" spans="2:43" ht="51.75" hidden="1" thickBot="1" x14ac:dyDescent="0.3">
      <c r="B75" s="59" t="s">
        <v>391</v>
      </c>
      <c r="C75" s="58" t="s">
        <v>392</v>
      </c>
      <c r="D75" s="54" t="s">
        <v>23</v>
      </c>
      <c r="E75" s="229" t="s">
        <v>537</v>
      </c>
      <c r="F75" s="54" t="s">
        <v>131</v>
      </c>
      <c r="G75" s="718"/>
      <c r="H75" s="773"/>
      <c r="I75" s="776"/>
      <c r="J75" s="694"/>
      <c r="K75" s="691"/>
      <c r="L75" s="762"/>
      <c r="M75" s="691"/>
      <c r="N75" s="765"/>
      <c r="O75" s="765"/>
      <c r="P75" s="765"/>
      <c r="Q75" s="768"/>
      <c r="R75" s="232"/>
      <c r="S75" s="238"/>
      <c r="T75" s="238"/>
      <c r="U75" s="238"/>
      <c r="V75" s="238"/>
      <c r="W75" s="238"/>
      <c r="X75" s="75"/>
      <c r="Y75" s="75"/>
      <c r="Z75" s="75"/>
      <c r="AA75" s="75"/>
      <c r="AB75" s="12">
        <v>3</v>
      </c>
      <c r="AC75" s="13" t="s">
        <v>141</v>
      </c>
      <c r="AD75" s="14">
        <v>0.34</v>
      </c>
      <c r="AE75" s="23">
        <v>43115</v>
      </c>
      <c r="AF75" s="22">
        <v>43465</v>
      </c>
      <c r="AG75" s="15" t="s">
        <v>139</v>
      </c>
      <c r="AI75" s="245"/>
      <c r="AJ75" s="245"/>
    </row>
    <row r="76" spans="2:43" ht="48" hidden="1" customHeight="1" thickBot="1" x14ac:dyDescent="0.3">
      <c r="B76" s="59" t="s">
        <v>391</v>
      </c>
      <c r="C76" s="58" t="s">
        <v>392</v>
      </c>
      <c r="D76" s="54" t="s">
        <v>142</v>
      </c>
      <c r="E76" s="229" t="s">
        <v>537</v>
      </c>
      <c r="F76" s="54" t="s">
        <v>131</v>
      </c>
      <c r="G76" s="716">
        <v>3</v>
      </c>
      <c r="H76" s="780" t="s">
        <v>309</v>
      </c>
      <c r="I76" s="774">
        <v>7.1400000000000005E-2</v>
      </c>
      <c r="J76" s="692">
        <v>100</v>
      </c>
      <c r="K76" s="689" t="s">
        <v>184</v>
      </c>
      <c r="L76" s="760" t="s">
        <v>310</v>
      </c>
      <c r="M76" s="689" t="s">
        <v>133</v>
      </c>
      <c r="N76" s="763">
        <v>0</v>
      </c>
      <c r="O76" s="763">
        <v>0.45</v>
      </c>
      <c r="P76" s="763">
        <v>0.9</v>
      </c>
      <c r="Q76" s="766">
        <v>1</v>
      </c>
      <c r="R76" s="232"/>
      <c r="S76" s="238"/>
      <c r="T76" s="238"/>
      <c r="U76" s="238"/>
      <c r="V76" s="238"/>
      <c r="W76" s="238"/>
      <c r="X76" s="75"/>
      <c r="Y76" s="75"/>
      <c r="Z76" s="75"/>
      <c r="AA76" s="75"/>
      <c r="AB76" s="12">
        <v>1</v>
      </c>
      <c r="AC76" s="13" t="s">
        <v>311</v>
      </c>
      <c r="AD76" s="14">
        <v>0.45</v>
      </c>
      <c r="AE76" s="23">
        <v>43191</v>
      </c>
      <c r="AF76" s="22" t="s">
        <v>143</v>
      </c>
      <c r="AG76" s="15" t="s">
        <v>144</v>
      </c>
      <c r="AI76" s="245"/>
      <c r="AJ76" s="245"/>
    </row>
    <row r="77" spans="2:43" ht="51.75" hidden="1" thickBot="1" x14ac:dyDescent="0.3">
      <c r="B77" s="59" t="s">
        <v>391</v>
      </c>
      <c r="C77" s="58" t="s">
        <v>392</v>
      </c>
      <c r="D77" s="54" t="s">
        <v>142</v>
      </c>
      <c r="E77" s="229" t="s">
        <v>537</v>
      </c>
      <c r="F77" s="54" t="s">
        <v>131</v>
      </c>
      <c r="G77" s="717"/>
      <c r="H77" s="781"/>
      <c r="I77" s="775"/>
      <c r="J77" s="693"/>
      <c r="K77" s="690"/>
      <c r="L77" s="761"/>
      <c r="M77" s="690"/>
      <c r="N77" s="764"/>
      <c r="O77" s="764"/>
      <c r="P77" s="764"/>
      <c r="Q77" s="767"/>
      <c r="R77" s="232"/>
      <c r="S77" s="238"/>
      <c r="T77" s="238"/>
      <c r="U77" s="238"/>
      <c r="V77" s="238"/>
      <c r="W77" s="238"/>
      <c r="X77" s="75"/>
      <c r="Y77" s="75"/>
      <c r="Z77" s="75"/>
      <c r="AA77" s="75"/>
      <c r="AB77" s="12">
        <v>2</v>
      </c>
      <c r="AC77" s="13" t="s">
        <v>312</v>
      </c>
      <c r="AD77" s="14">
        <v>0.45</v>
      </c>
      <c r="AE77" s="23">
        <v>43282</v>
      </c>
      <c r="AF77" s="22">
        <v>43434</v>
      </c>
      <c r="AG77" s="15" t="s">
        <v>144</v>
      </c>
      <c r="AI77" s="245"/>
      <c r="AJ77" s="245"/>
    </row>
    <row r="78" spans="2:43" ht="51.75" hidden="1" thickBot="1" x14ac:dyDescent="0.3">
      <c r="B78" s="59" t="s">
        <v>391</v>
      </c>
      <c r="C78" s="58" t="s">
        <v>392</v>
      </c>
      <c r="D78" s="54" t="s">
        <v>142</v>
      </c>
      <c r="E78" s="229" t="s">
        <v>537</v>
      </c>
      <c r="F78" s="54" t="s">
        <v>131</v>
      </c>
      <c r="G78" s="718"/>
      <c r="H78" s="782"/>
      <c r="I78" s="776"/>
      <c r="J78" s="694"/>
      <c r="K78" s="691"/>
      <c r="L78" s="762"/>
      <c r="M78" s="691"/>
      <c r="N78" s="765"/>
      <c r="O78" s="765"/>
      <c r="P78" s="765"/>
      <c r="Q78" s="768"/>
      <c r="R78" s="232"/>
      <c r="S78" s="238"/>
      <c r="T78" s="238"/>
      <c r="U78" s="238"/>
      <c r="V78" s="238"/>
      <c r="W78" s="238"/>
      <c r="X78" s="75"/>
      <c r="Y78" s="75"/>
      <c r="Z78" s="75"/>
      <c r="AA78" s="75"/>
      <c r="AB78" s="12">
        <v>3</v>
      </c>
      <c r="AC78" s="13" t="s">
        <v>313</v>
      </c>
      <c r="AD78" s="14">
        <v>0.1</v>
      </c>
      <c r="AE78" s="23">
        <v>43435</v>
      </c>
      <c r="AF78" s="22">
        <v>43465</v>
      </c>
      <c r="AG78" s="15" t="s">
        <v>144</v>
      </c>
      <c r="AI78" s="245"/>
      <c r="AJ78" s="245"/>
    </row>
    <row r="79" spans="2:43" ht="120.75" hidden="1" customHeight="1" thickBot="1" x14ac:dyDescent="0.3">
      <c r="B79" s="59" t="s">
        <v>391</v>
      </c>
      <c r="C79" s="58" t="s">
        <v>392</v>
      </c>
      <c r="D79" s="54" t="s">
        <v>130</v>
      </c>
      <c r="E79" s="229" t="s">
        <v>538</v>
      </c>
      <c r="F79" s="54" t="s">
        <v>131</v>
      </c>
      <c r="G79" s="716">
        <v>4</v>
      </c>
      <c r="H79" s="780" t="s">
        <v>314</v>
      </c>
      <c r="I79" s="774">
        <v>7.1400000000000005E-2</v>
      </c>
      <c r="J79" s="692">
        <v>100</v>
      </c>
      <c r="K79" s="689" t="s">
        <v>184</v>
      </c>
      <c r="L79" s="777" t="s">
        <v>315</v>
      </c>
      <c r="M79" s="689" t="s">
        <v>133</v>
      </c>
      <c r="N79" s="763">
        <v>0.2</v>
      </c>
      <c r="O79" s="763">
        <v>0.5</v>
      </c>
      <c r="P79" s="763">
        <v>0.75</v>
      </c>
      <c r="Q79" s="766">
        <v>1</v>
      </c>
      <c r="R79" s="232"/>
      <c r="S79" s="238"/>
      <c r="T79" s="238"/>
      <c r="U79" s="238"/>
      <c r="V79" s="238"/>
      <c r="W79" s="238"/>
      <c r="X79" s="75"/>
      <c r="Y79" s="75"/>
      <c r="Z79" s="75"/>
      <c r="AA79" s="75"/>
      <c r="AB79" s="12">
        <v>1</v>
      </c>
      <c r="AC79" s="13" t="s">
        <v>316</v>
      </c>
      <c r="AD79" s="14">
        <v>0.2</v>
      </c>
      <c r="AE79" s="23">
        <v>43132</v>
      </c>
      <c r="AF79" s="22">
        <v>43159</v>
      </c>
      <c r="AG79" s="15" t="s">
        <v>145</v>
      </c>
      <c r="AI79" s="245"/>
      <c r="AJ79" s="245"/>
    </row>
    <row r="80" spans="2:43" ht="60.75" hidden="1" thickBot="1" x14ac:dyDescent="0.3">
      <c r="B80" s="59" t="s">
        <v>391</v>
      </c>
      <c r="C80" s="58" t="s">
        <v>392</v>
      </c>
      <c r="D80" s="54" t="s">
        <v>130</v>
      </c>
      <c r="E80" s="229" t="s">
        <v>538</v>
      </c>
      <c r="F80" s="54" t="s">
        <v>131</v>
      </c>
      <c r="G80" s="717"/>
      <c r="H80" s="781"/>
      <c r="I80" s="775"/>
      <c r="J80" s="693"/>
      <c r="K80" s="690"/>
      <c r="L80" s="778"/>
      <c r="M80" s="690"/>
      <c r="N80" s="764"/>
      <c r="O80" s="764"/>
      <c r="P80" s="764"/>
      <c r="Q80" s="767"/>
      <c r="R80" s="232"/>
      <c r="S80" s="238"/>
      <c r="T80" s="238"/>
      <c r="U80" s="238"/>
      <c r="V80" s="238"/>
      <c r="W80" s="238"/>
      <c r="X80" s="75"/>
      <c r="Y80" s="75"/>
      <c r="Z80" s="75"/>
      <c r="AA80" s="75"/>
      <c r="AB80" s="12">
        <v>2</v>
      </c>
      <c r="AC80" s="13" t="s">
        <v>146</v>
      </c>
      <c r="AD80" s="14">
        <v>0.3</v>
      </c>
      <c r="AE80" s="22">
        <v>43160</v>
      </c>
      <c r="AF80" s="22">
        <v>43281</v>
      </c>
      <c r="AG80" s="15" t="s">
        <v>145</v>
      </c>
      <c r="AI80" s="245"/>
      <c r="AJ80" s="245"/>
    </row>
    <row r="81" spans="2:36" ht="75.75" hidden="1" thickBot="1" x14ac:dyDescent="0.3">
      <c r="B81" s="59" t="s">
        <v>391</v>
      </c>
      <c r="C81" s="58" t="s">
        <v>392</v>
      </c>
      <c r="D81" s="54" t="s">
        <v>130</v>
      </c>
      <c r="E81" s="229" t="s">
        <v>538</v>
      </c>
      <c r="F81" s="54" t="s">
        <v>131</v>
      </c>
      <c r="G81" s="718"/>
      <c r="H81" s="782"/>
      <c r="I81" s="776"/>
      <c r="J81" s="694"/>
      <c r="K81" s="691"/>
      <c r="L81" s="779"/>
      <c r="M81" s="691"/>
      <c r="N81" s="765"/>
      <c r="O81" s="765"/>
      <c r="P81" s="765"/>
      <c r="Q81" s="768"/>
      <c r="R81" s="232"/>
      <c r="S81" s="238"/>
      <c r="T81" s="238"/>
      <c r="U81" s="238"/>
      <c r="V81" s="238"/>
      <c r="W81" s="238"/>
      <c r="X81" s="75"/>
      <c r="Y81" s="75"/>
      <c r="Z81" s="75"/>
      <c r="AA81" s="75"/>
      <c r="AB81" s="12">
        <v>3</v>
      </c>
      <c r="AC81" s="13" t="s">
        <v>317</v>
      </c>
      <c r="AD81" s="14">
        <v>0.5</v>
      </c>
      <c r="AE81" s="22">
        <v>43282</v>
      </c>
      <c r="AF81" s="22">
        <v>43465</v>
      </c>
      <c r="AG81" s="15" t="s">
        <v>145</v>
      </c>
      <c r="AI81" s="245"/>
      <c r="AJ81" s="245"/>
    </row>
    <row r="82" spans="2:36" ht="77.25" hidden="1" customHeight="1" thickBot="1" x14ac:dyDescent="0.3">
      <c r="B82" s="59" t="s">
        <v>391</v>
      </c>
      <c r="C82" s="58" t="s">
        <v>392</v>
      </c>
      <c r="D82" s="54" t="s">
        <v>130</v>
      </c>
      <c r="E82" s="229" t="s">
        <v>538</v>
      </c>
      <c r="F82" s="54" t="s">
        <v>131</v>
      </c>
      <c r="G82" s="716">
        <v>5</v>
      </c>
      <c r="H82" s="771" t="s">
        <v>318</v>
      </c>
      <c r="I82" s="774">
        <v>7.1400000000000005E-2</v>
      </c>
      <c r="J82" s="692">
        <v>100</v>
      </c>
      <c r="K82" s="689" t="s">
        <v>184</v>
      </c>
      <c r="L82" s="777" t="s">
        <v>315</v>
      </c>
      <c r="M82" s="689" t="s">
        <v>133</v>
      </c>
      <c r="N82" s="783">
        <v>0.1</v>
      </c>
      <c r="O82" s="783">
        <v>0.35</v>
      </c>
      <c r="P82" s="783">
        <v>0.55000000000000004</v>
      </c>
      <c r="Q82" s="785">
        <v>1</v>
      </c>
      <c r="R82" s="230"/>
      <c r="S82" s="237"/>
      <c r="T82" s="237"/>
      <c r="U82" s="237"/>
      <c r="V82" s="237"/>
      <c r="W82" s="237"/>
      <c r="X82" s="74"/>
      <c r="Y82" s="74"/>
      <c r="Z82" s="74"/>
      <c r="AA82" s="74"/>
      <c r="AB82" s="12">
        <v>1</v>
      </c>
      <c r="AC82" s="13" t="s">
        <v>319</v>
      </c>
      <c r="AD82" s="14">
        <v>0.1</v>
      </c>
      <c r="AE82" s="23">
        <v>43115</v>
      </c>
      <c r="AF82" s="22">
        <v>43159</v>
      </c>
      <c r="AG82" s="15" t="s">
        <v>145</v>
      </c>
      <c r="AI82" s="245"/>
      <c r="AJ82" s="245"/>
    </row>
    <row r="83" spans="2:36" ht="51.75" hidden="1" thickBot="1" x14ac:dyDescent="0.3">
      <c r="B83" s="59" t="s">
        <v>391</v>
      </c>
      <c r="C83" s="58" t="s">
        <v>392</v>
      </c>
      <c r="D83" s="54" t="s">
        <v>130</v>
      </c>
      <c r="E83" s="229" t="s">
        <v>538</v>
      </c>
      <c r="F83" s="54" t="s">
        <v>131</v>
      </c>
      <c r="G83" s="718"/>
      <c r="H83" s="773"/>
      <c r="I83" s="776"/>
      <c r="J83" s="694"/>
      <c r="K83" s="691"/>
      <c r="L83" s="779"/>
      <c r="M83" s="691"/>
      <c r="N83" s="784"/>
      <c r="O83" s="784"/>
      <c r="P83" s="784"/>
      <c r="Q83" s="786"/>
      <c r="R83" s="230"/>
      <c r="S83" s="237"/>
      <c r="T83" s="237"/>
      <c r="U83" s="237"/>
      <c r="V83" s="237"/>
      <c r="W83" s="237"/>
      <c r="X83" s="74"/>
      <c r="Y83" s="74"/>
      <c r="Z83" s="74"/>
      <c r="AA83" s="74"/>
      <c r="AB83" s="12">
        <v>2</v>
      </c>
      <c r="AC83" s="13" t="s">
        <v>320</v>
      </c>
      <c r="AD83" s="14">
        <v>0.9</v>
      </c>
      <c r="AE83" s="22">
        <v>43160</v>
      </c>
      <c r="AF83" s="22">
        <v>43465</v>
      </c>
      <c r="AG83" s="15" t="s">
        <v>145</v>
      </c>
      <c r="AI83" s="245"/>
      <c r="AJ83" s="245"/>
    </row>
    <row r="84" spans="2:36" ht="48" hidden="1" customHeight="1" thickBot="1" x14ac:dyDescent="0.3">
      <c r="B84" s="59" t="s">
        <v>391</v>
      </c>
      <c r="C84" s="58" t="s">
        <v>392</v>
      </c>
      <c r="D84" s="54" t="s">
        <v>142</v>
      </c>
      <c r="E84" s="229" t="s">
        <v>538</v>
      </c>
      <c r="F84" s="54" t="s">
        <v>131</v>
      </c>
      <c r="G84" s="716">
        <v>6</v>
      </c>
      <c r="H84" s="780" t="s">
        <v>321</v>
      </c>
      <c r="I84" s="774">
        <v>7.1400000000000005E-2</v>
      </c>
      <c r="J84" s="692">
        <v>100</v>
      </c>
      <c r="K84" s="689" t="s">
        <v>184</v>
      </c>
      <c r="L84" s="777" t="s">
        <v>322</v>
      </c>
      <c r="M84" s="689" t="s">
        <v>133</v>
      </c>
      <c r="N84" s="763">
        <v>0.1</v>
      </c>
      <c r="O84" s="763">
        <v>0.4</v>
      </c>
      <c r="P84" s="763">
        <v>0.7</v>
      </c>
      <c r="Q84" s="766">
        <v>1</v>
      </c>
      <c r="R84" s="232"/>
      <c r="S84" s="238"/>
      <c r="T84" s="238"/>
      <c r="U84" s="238"/>
      <c r="V84" s="238"/>
      <c r="W84" s="238"/>
      <c r="X84" s="75"/>
      <c r="Y84" s="75"/>
      <c r="Z84" s="75"/>
      <c r="AA84" s="75"/>
      <c r="AB84" s="12">
        <v>1</v>
      </c>
      <c r="AC84" s="13" t="s">
        <v>323</v>
      </c>
      <c r="AD84" s="14">
        <v>0.1</v>
      </c>
      <c r="AE84" s="23">
        <v>43115</v>
      </c>
      <c r="AF84" s="22">
        <v>43189</v>
      </c>
      <c r="AG84" s="15" t="s">
        <v>147</v>
      </c>
      <c r="AI84" s="245"/>
      <c r="AJ84" s="245"/>
    </row>
    <row r="85" spans="2:36" ht="60.75" hidden="1" thickBot="1" x14ac:dyDescent="0.3">
      <c r="B85" s="59" t="s">
        <v>391</v>
      </c>
      <c r="C85" s="58" t="s">
        <v>392</v>
      </c>
      <c r="D85" s="54" t="s">
        <v>142</v>
      </c>
      <c r="E85" s="229" t="s">
        <v>538</v>
      </c>
      <c r="F85" s="54" t="s">
        <v>131</v>
      </c>
      <c r="G85" s="717"/>
      <c r="H85" s="781"/>
      <c r="I85" s="775"/>
      <c r="J85" s="693"/>
      <c r="K85" s="690"/>
      <c r="L85" s="778"/>
      <c r="M85" s="690"/>
      <c r="N85" s="764"/>
      <c r="O85" s="764"/>
      <c r="P85" s="764"/>
      <c r="Q85" s="767"/>
      <c r="R85" s="232"/>
      <c r="S85" s="238"/>
      <c r="T85" s="238"/>
      <c r="U85" s="238"/>
      <c r="V85" s="238"/>
      <c r="W85" s="238"/>
      <c r="X85" s="75"/>
      <c r="Y85" s="75"/>
      <c r="Z85" s="75"/>
      <c r="AA85" s="75"/>
      <c r="AB85" s="12">
        <v>2</v>
      </c>
      <c r="AC85" s="13" t="s">
        <v>324</v>
      </c>
      <c r="AD85" s="14">
        <v>0.2</v>
      </c>
      <c r="AE85" s="22">
        <v>43191</v>
      </c>
      <c r="AF85" s="22">
        <v>43312</v>
      </c>
      <c r="AG85" s="15" t="s">
        <v>147</v>
      </c>
      <c r="AI85" s="245"/>
      <c r="AJ85" s="245"/>
    </row>
    <row r="86" spans="2:36" ht="51.75" hidden="1" thickBot="1" x14ac:dyDescent="0.3">
      <c r="B86" s="59" t="s">
        <v>391</v>
      </c>
      <c r="C86" s="58" t="s">
        <v>392</v>
      </c>
      <c r="D86" s="54" t="s">
        <v>142</v>
      </c>
      <c r="E86" s="229" t="s">
        <v>538</v>
      </c>
      <c r="F86" s="54" t="s">
        <v>131</v>
      </c>
      <c r="G86" s="718"/>
      <c r="H86" s="782"/>
      <c r="I86" s="776"/>
      <c r="J86" s="694"/>
      <c r="K86" s="691"/>
      <c r="L86" s="779"/>
      <c r="M86" s="691"/>
      <c r="N86" s="765"/>
      <c r="O86" s="765"/>
      <c r="P86" s="765"/>
      <c r="Q86" s="768"/>
      <c r="R86" s="232"/>
      <c r="S86" s="238"/>
      <c r="T86" s="238"/>
      <c r="U86" s="238"/>
      <c r="V86" s="238"/>
      <c r="W86" s="238"/>
      <c r="X86" s="75"/>
      <c r="Y86" s="75"/>
      <c r="Z86" s="75"/>
      <c r="AA86" s="75"/>
      <c r="AB86" s="12">
        <v>3</v>
      </c>
      <c r="AC86" s="13" t="s">
        <v>325</v>
      </c>
      <c r="AD86" s="14">
        <v>0.7</v>
      </c>
      <c r="AE86" s="22" t="s">
        <v>148</v>
      </c>
      <c r="AF86" s="22">
        <v>43465</v>
      </c>
      <c r="AG86" s="15" t="s">
        <v>147</v>
      </c>
      <c r="AI86" s="245"/>
      <c r="AJ86" s="245"/>
    </row>
    <row r="87" spans="2:36" ht="60.75" hidden="1" customHeight="1" thickBot="1" x14ac:dyDescent="0.3">
      <c r="B87" s="59" t="s">
        <v>391</v>
      </c>
      <c r="C87" s="58" t="s">
        <v>392</v>
      </c>
      <c r="D87" s="54" t="s">
        <v>142</v>
      </c>
      <c r="E87" s="229" t="s">
        <v>538</v>
      </c>
      <c r="F87" s="54" t="s">
        <v>131</v>
      </c>
      <c r="G87" s="716">
        <v>7</v>
      </c>
      <c r="H87" s="780" t="s">
        <v>326</v>
      </c>
      <c r="I87" s="774">
        <v>7.1400000000000005E-2</v>
      </c>
      <c r="J87" s="692">
        <v>100</v>
      </c>
      <c r="K87" s="689" t="s">
        <v>184</v>
      </c>
      <c r="L87" s="777" t="s">
        <v>327</v>
      </c>
      <c r="M87" s="689" t="s">
        <v>133</v>
      </c>
      <c r="N87" s="763">
        <v>0.2</v>
      </c>
      <c r="O87" s="763">
        <v>0.5</v>
      </c>
      <c r="P87" s="763">
        <v>0.7</v>
      </c>
      <c r="Q87" s="766">
        <v>1</v>
      </c>
      <c r="R87" s="232"/>
      <c r="S87" s="238"/>
      <c r="T87" s="238"/>
      <c r="U87" s="238"/>
      <c r="V87" s="238"/>
      <c r="W87" s="238"/>
      <c r="X87" s="75"/>
      <c r="Y87" s="75"/>
      <c r="Z87" s="75"/>
      <c r="AA87" s="75"/>
      <c r="AB87" s="12">
        <v>1</v>
      </c>
      <c r="AC87" s="13" t="s">
        <v>328</v>
      </c>
      <c r="AD87" s="14">
        <v>0.2</v>
      </c>
      <c r="AE87" s="23">
        <v>43115</v>
      </c>
      <c r="AF87" s="22" t="s">
        <v>149</v>
      </c>
      <c r="AG87" s="15" t="s">
        <v>329</v>
      </c>
      <c r="AI87" s="245"/>
      <c r="AJ87" s="245"/>
    </row>
    <row r="88" spans="2:36" ht="51.75" hidden="1" thickBot="1" x14ac:dyDescent="0.3">
      <c r="B88" s="59" t="s">
        <v>391</v>
      </c>
      <c r="C88" s="58" t="s">
        <v>392</v>
      </c>
      <c r="D88" s="54" t="s">
        <v>142</v>
      </c>
      <c r="E88" s="229" t="s">
        <v>538</v>
      </c>
      <c r="F88" s="54" t="s">
        <v>131</v>
      </c>
      <c r="G88" s="717"/>
      <c r="H88" s="781"/>
      <c r="I88" s="775"/>
      <c r="J88" s="693"/>
      <c r="K88" s="690"/>
      <c r="L88" s="778"/>
      <c r="M88" s="690"/>
      <c r="N88" s="764"/>
      <c r="O88" s="764"/>
      <c r="P88" s="764"/>
      <c r="Q88" s="767"/>
      <c r="R88" s="232"/>
      <c r="S88" s="238"/>
      <c r="T88" s="238"/>
      <c r="U88" s="238"/>
      <c r="V88" s="238"/>
      <c r="W88" s="238"/>
      <c r="X88" s="75"/>
      <c r="Y88" s="75"/>
      <c r="Z88" s="75"/>
      <c r="AA88" s="75"/>
      <c r="AB88" s="12">
        <v>2</v>
      </c>
      <c r="AC88" s="13" t="s">
        <v>330</v>
      </c>
      <c r="AD88" s="14">
        <v>0.5</v>
      </c>
      <c r="AE88" s="22">
        <v>43191</v>
      </c>
      <c r="AF88" s="22">
        <v>43465</v>
      </c>
      <c r="AG88" s="15" t="s">
        <v>329</v>
      </c>
      <c r="AI88" s="245"/>
      <c r="AJ88" s="245"/>
    </row>
    <row r="89" spans="2:36" ht="51.75" hidden="1" thickBot="1" x14ac:dyDescent="0.3">
      <c r="B89" s="59" t="s">
        <v>391</v>
      </c>
      <c r="C89" s="58" t="s">
        <v>392</v>
      </c>
      <c r="D89" s="54" t="s">
        <v>142</v>
      </c>
      <c r="E89" s="229" t="s">
        <v>538</v>
      </c>
      <c r="F89" s="54" t="s">
        <v>131</v>
      </c>
      <c r="G89" s="718"/>
      <c r="H89" s="782"/>
      <c r="I89" s="776"/>
      <c r="J89" s="694"/>
      <c r="K89" s="691"/>
      <c r="L89" s="779"/>
      <c r="M89" s="691"/>
      <c r="N89" s="765"/>
      <c r="O89" s="765"/>
      <c r="P89" s="765"/>
      <c r="Q89" s="768"/>
      <c r="R89" s="232"/>
      <c r="S89" s="238"/>
      <c r="T89" s="238"/>
      <c r="U89" s="238"/>
      <c r="V89" s="238"/>
      <c r="W89" s="238"/>
      <c r="X89" s="75"/>
      <c r="Y89" s="75"/>
      <c r="Z89" s="75"/>
      <c r="AA89" s="75"/>
      <c r="AB89" s="12">
        <v>3</v>
      </c>
      <c r="AC89" s="13" t="s">
        <v>150</v>
      </c>
      <c r="AD89" s="14">
        <v>0.3</v>
      </c>
      <c r="AE89" s="22">
        <v>43191</v>
      </c>
      <c r="AF89" s="22">
        <v>43465</v>
      </c>
      <c r="AG89" s="15" t="s">
        <v>329</v>
      </c>
      <c r="AI89" s="245"/>
      <c r="AJ89" s="245"/>
    </row>
    <row r="90" spans="2:36" ht="90.75" hidden="1" customHeight="1" thickBot="1" x14ac:dyDescent="0.3">
      <c r="B90" s="59" t="s">
        <v>391</v>
      </c>
      <c r="C90" s="58" t="s">
        <v>392</v>
      </c>
      <c r="D90" s="54" t="s">
        <v>142</v>
      </c>
      <c r="E90" s="229" t="s">
        <v>538</v>
      </c>
      <c r="F90" s="54" t="s">
        <v>131</v>
      </c>
      <c r="G90" s="716">
        <v>8</v>
      </c>
      <c r="H90" s="771" t="s">
        <v>331</v>
      </c>
      <c r="I90" s="774">
        <v>7.1400000000000005E-2</v>
      </c>
      <c r="J90" s="692">
        <v>100</v>
      </c>
      <c r="K90" s="689" t="s">
        <v>184</v>
      </c>
      <c r="L90" s="777" t="s">
        <v>332</v>
      </c>
      <c r="M90" s="689" t="s">
        <v>133</v>
      </c>
      <c r="N90" s="763">
        <v>0</v>
      </c>
      <c r="O90" s="763">
        <v>0.33</v>
      </c>
      <c r="P90" s="763">
        <v>0.66</v>
      </c>
      <c r="Q90" s="766">
        <v>1</v>
      </c>
      <c r="R90" s="232"/>
      <c r="S90" s="238"/>
      <c r="T90" s="238"/>
      <c r="U90" s="238"/>
      <c r="V90" s="238"/>
      <c r="W90" s="238"/>
      <c r="X90" s="75"/>
      <c r="Y90" s="75"/>
      <c r="Z90" s="75"/>
      <c r="AA90" s="75"/>
      <c r="AB90" s="12">
        <v>1</v>
      </c>
      <c r="AC90" s="13" t="s">
        <v>151</v>
      </c>
      <c r="AD90" s="14">
        <v>0.33</v>
      </c>
      <c r="AE90" s="23">
        <v>43115</v>
      </c>
      <c r="AF90" s="22">
        <v>43220</v>
      </c>
      <c r="AG90" s="15" t="s">
        <v>152</v>
      </c>
      <c r="AI90" s="245"/>
      <c r="AJ90" s="245"/>
    </row>
    <row r="91" spans="2:36" ht="51.75" hidden="1" thickBot="1" x14ac:dyDescent="0.3">
      <c r="B91" s="59" t="s">
        <v>391</v>
      </c>
      <c r="C91" s="58" t="s">
        <v>392</v>
      </c>
      <c r="D91" s="54" t="s">
        <v>142</v>
      </c>
      <c r="E91" s="229" t="s">
        <v>538</v>
      </c>
      <c r="F91" s="54" t="s">
        <v>131</v>
      </c>
      <c r="G91" s="717"/>
      <c r="H91" s="772"/>
      <c r="I91" s="775"/>
      <c r="J91" s="693"/>
      <c r="K91" s="690"/>
      <c r="L91" s="778"/>
      <c r="M91" s="690"/>
      <c r="N91" s="764"/>
      <c r="O91" s="764"/>
      <c r="P91" s="764"/>
      <c r="Q91" s="767"/>
      <c r="R91" s="232"/>
      <c r="S91" s="238"/>
      <c r="T91" s="238"/>
      <c r="U91" s="238"/>
      <c r="V91" s="238"/>
      <c r="W91" s="238"/>
      <c r="X91" s="75"/>
      <c r="Y91" s="75"/>
      <c r="Z91" s="75"/>
      <c r="AA91" s="75"/>
      <c r="AB91" s="12">
        <v>2</v>
      </c>
      <c r="AC91" s="13" t="s">
        <v>153</v>
      </c>
      <c r="AD91" s="14">
        <v>0.33</v>
      </c>
      <c r="AE91" s="23">
        <v>43221</v>
      </c>
      <c r="AF91" s="22">
        <v>43312</v>
      </c>
      <c r="AG91" s="15" t="s">
        <v>152</v>
      </c>
      <c r="AI91" s="245"/>
      <c r="AJ91" s="245"/>
    </row>
    <row r="92" spans="2:36" ht="51.75" hidden="1" thickBot="1" x14ac:dyDescent="0.3">
      <c r="B92" s="59" t="s">
        <v>391</v>
      </c>
      <c r="C92" s="58" t="s">
        <v>392</v>
      </c>
      <c r="D92" s="54" t="s">
        <v>142</v>
      </c>
      <c r="E92" s="229" t="s">
        <v>538</v>
      </c>
      <c r="F92" s="54" t="s">
        <v>131</v>
      </c>
      <c r="G92" s="718"/>
      <c r="H92" s="773"/>
      <c r="I92" s="776"/>
      <c r="J92" s="694"/>
      <c r="K92" s="691"/>
      <c r="L92" s="779"/>
      <c r="M92" s="691"/>
      <c r="N92" s="765"/>
      <c r="O92" s="765"/>
      <c r="P92" s="765"/>
      <c r="Q92" s="768"/>
      <c r="R92" s="232"/>
      <c r="S92" s="238"/>
      <c r="T92" s="238"/>
      <c r="U92" s="238"/>
      <c r="V92" s="238"/>
      <c r="W92" s="238"/>
      <c r="X92" s="75"/>
      <c r="Y92" s="75"/>
      <c r="Z92" s="75"/>
      <c r="AA92" s="75"/>
      <c r="AB92" s="12">
        <v>3</v>
      </c>
      <c r="AC92" s="13" t="s">
        <v>154</v>
      </c>
      <c r="AD92" s="14">
        <v>0.34</v>
      </c>
      <c r="AE92" s="23">
        <v>43313</v>
      </c>
      <c r="AF92" s="22">
        <v>43465</v>
      </c>
      <c r="AG92" s="15" t="s">
        <v>152</v>
      </c>
      <c r="AI92" s="245"/>
      <c r="AJ92" s="245"/>
    </row>
    <row r="93" spans="2:36" ht="51.75" hidden="1" customHeight="1" thickBot="1" x14ac:dyDescent="0.3">
      <c r="B93" s="59" t="s">
        <v>391</v>
      </c>
      <c r="C93" s="58" t="s">
        <v>392</v>
      </c>
      <c r="D93" s="54" t="s">
        <v>23</v>
      </c>
      <c r="E93" s="229" t="s">
        <v>538</v>
      </c>
      <c r="F93" s="54" t="s">
        <v>131</v>
      </c>
      <c r="G93" s="716">
        <v>9</v>
      </c>
      <c r="H93" s="771" t="s">
        <v>155</v>
      </c>
      <c r="I93" s="787">
        <v>7.1400000000000005E-2</v>
      </c>
      <c r="J93" s="692">
        <v>100</v>
      </c>
      <c r="K93" s="689" t="s">
        <v>184</v>
      </c>
      <c r="L93" s="760" t="s">
        <v>156</v>
      </c>
      <c r="M93" s="689" t="s">
        <v>133</v>
      </c>
      <c r="N93" s="763">
        <v>0.5</v>
      </c>
      <c r="O93" s="763">
        <v>1</v>
      </c>
      <c r="P93" s="763"/>
      <c r="Q93" s="766"/>
      <c r="R93" s="232"/>
      <c r="S93" s="238"/>
      <c r="T93" s="238"/>
      <c r="U93" s="238"/>
      <c r="V93" s="238"/>
      <c r="W93" s="238"/>
      <c r="X93" s="75"/>
      <c r="Y93" s="75"/>
      <c r="Z93" s="75"/>
      <c r="AA93" s="75"/>
      <c r="AB93" s="12">
        <v>1</v>
      </c>
      <c r="AC93" s="13" t="s">
        <v>333</v>
      </c>
      <c r="AD93" s="14">
        <v>0.25</v>
      </c>
      <c r="AE93" s="23">
        <v>43115</v>
      </c>
      <c r="AF93" s="22">
        <v>43159</v>
      </c>
      <c r="AG93" s="15" t="s">
        <v>157</v>
      </c>
      <c r="AI93" s="245"/>
      <c r="AJ93" s="245"/>
    </row>
    <row r="94" spans="2:36" ht="51.75" hidden="1" thickBot="1" x14ac:dyDescent="0.3">
      <c r="B94" s="59" t="s">
        <v>391</v>
      </c>
      <c r="C94" s="58" t="s">
        <v>392</v>
      </c>
      <c r="D94" s="54" t="s">
        <v>23</v>
      </c>
      <c r="E94" s="229" t="s">
        <v>538</v>
      </c>
      <c r="F94" s="54" t="s">
        <v>131</v>
      </c>
      <c r="G94" s="717"/>
      <c r="H94" s="772"/>
      <c r="I94" s="788"/>
      <c r="J94" s="693"/>
      <c r="K94" s="690"/>
      <c r="L94" s="761"/>
      <c r="M94" s="690"/>
      <c r="N94" s="764"/>
      <c r="O94" s="764"/>
      <c r="P94" s="764"/>
      <c r="Q94" s="767"/>
      <c r="R94" s="232"/>
      <c r="S94" s="238"/>
      <c r="T94" s="238"/>
      <c r="U94" s="238"/>
      <c r="V94" s="238"/>
      <c r="W94" s="238"/>
      <c r="X94" s="75"/>
      <c r="Y94" s="75"/>
      <c r="Z94" s="75"/>
      <c r="AA94" s="75"/>
      <c r="AB94" s="12">
        <v>2</v>
      </c>
      <c r="AC94" s="13" t="s">
        <v>158</v>
      </c>
      <c r="AD94" s="14">
        <v>0.25</v>
      </c>
      <c r="AE94" s="22">
        <v>43160</v>
      </c>
      <c r="AF94" s="22">
        <v>43190</v>
      </c>
      <c r="AG94" s="15" t="s">
        <v>157</v>
      </c>
      <c r="AI94" s="245"/>
      <c r="AJ94" s="245"/>
    </row>
    <row r="95" spans="2:36" ht="51.75" hidden="1" thickBot="1" x14ac:dyDescent="0.3">
      <c r="B95" s="59" t="s">
        <v>391</v>
      </c>
      <c r="C95" s="58" t="s">
        <v>392</v>
      </c>
      <c r="D95" s="54" t="s">
        <v>23</v>
      </c>
      <c r="E95" s="229" t="s">
        <v>538</v>
      </c>
      <c r="F95" s="54" t="s">
        <v>131</v>
      </c>
      <c r="G95" s="718"/>
      <c r="H95" s="773"/>
      <c r="I95" s="789"/>
      <c r="J95" s="694"/>
      <c r="K95" s="691"/>
      <c r="L95" s="762"/>
      <c r="M95" s="691"/>
      <c r="N95" s="765"/>
      <c r="O95" s="765"/>
      <c r="P95" s="765"/>
      <c r="Q95" s="768"/>
      <c r="R95" s="232"/>
      <c r="S95" s="238"/>
      <c r="T95" s="238"/>
      <c r="U95" s="238"/>
      <c r="V95" s="238"/>
      <c r="W95" s="238"/>
      <c r="X95" s="75"/>
      <c r="Y95" s="75"/>
      <c r="Z95" s="75"/>
      <c r="AA95" s="75"/>
      <c r="AB95" s="12">
        <v>3</v>
      </c>
      <c r="AC95" s="13" t="s">
        <v>334</v>
      </c>
      <c r="AD95" s="14">
        <v>0.5</v>
      </c>
      <c r="AE95" s="22">
        <v>43191</v>
      </c>
      <c r="AF95" s="22" t="s">
        <v>143</v>
      </c>
      <c r="AG95" s="15" t="s">
        <v>157</v>
      </c>
      <c r="AI95" s="245"/>
      <c r="AJ95" s="245"/>
    </row>
    <row r="96" spans="2:36" ht="90.75" hidden="1" customHeight="1" thickBot="1" x14ac:dyDescent="0.3">
      <c r="B96" s="59" t="s">
        <v>391</v>
      </c>
      <c r="C96" s="58" t="s">
        <v>392</v>
      </c>
      <c r="D96" s="54" t="s">
        <v>23</v>
      </c>
      <c r="E96" s="229" t="s">
        <v>538</v>
      </c>
      <c r="F96" s="54" t="s">
        <v>131</v>
      </c>
      <c r="G96" s="716">
        <v>10</v>
      </c>
      <c r="H96" s="780" t="s">
        <v>335</v>
      </c>
      <c r="I96" s="774">
        <v>7.1400000000000005E-2</v>
      </c>
      <c r="J96" s="692">
        <v>100</v>
      </c>
      <c r="K96" s="689" t="s">
        <v>184</v>
      </c>
      <c r="L96" s="777" t="s">
        <v>159</v>
      </c>
      <c r="M96" s="689" t="s">
        <v>133</v>
      </c>
      <c r="N96" s="763">
        <v>0.1</v>
      </c>
      <c r="O96" s="763">
        <v>0.4</v>
      </c>
      <c r="P96" s="763">
        <v>0.7</v>
      </c>
      <c r="Q96" s="766">
        <v>1</v>
      </c>
      <c r="R96" s="232"/>
      <c r="S96" s="238"/>
      <c r="T96" s="238"/>
      <c r="U96" s="238"/>
      <c r="V96" s="238"/>
      <c r="W96" s="238"/>
      <c r="X96" s="75"/>
      <c r="Y96" s="75"/>
      <c r="Z96" s="75"/>
      <c r="AA96" s="75"/>
      <c r="AB96" s="12">
        <v>1</v>
      </c>
      <c r="AC96" s="13" t="s">
        <v>336</v>
      </c>
      <c r="AD96" s="14">
        <v>0.1</v>
      </c>
      <c r="AE96" s="23">
        <v>43115</v>
      </c>
      <c r="AF96" s="22">
        <v>43190</v>
      </c>
      <c r="AG96" s="15" t="s">
        <v>160</v>
      </c>
      <c r="AH96" s="164"/>
      <c r="AI96" s="245"/>
      <c r="AJ96" s="245"/>
    </row>
    <row r="97" spans="2:36" ht="51.75" hidden="1" thickBot="1" x14ac:dyDescent="0.3">
      <c r="B97" s="59" t="s">
        <v>391</v>
      </c>
      <c r="C97" s="58" t="s">
        <v>392</v>
      </c>
      <c r="D97" s="54" t="s">
        <v>23</v>
      </c>
      <c r="E97" s="229" t="s">
        <v>538</v>
      </c>
      <c r="F97" s="54" t="s">
        <v>131</v>
      </c>
      <c r="G97" s="717"/>
      <c r="H97" s="781"/>
      <c r="I97" s="775"/>
      <c r="J97" s="693"/>
      <c r="K97" s="690"/>
      <c r="L97" s="778"/>
      <c r="M97" s="690"/>
      <c r="N97" s="764"/>
      <c r="O97" s="764"/>
      <c r="P97" s="764"/>
      <c r="Q97" s="767"/>
      <c r="R97" s="232"/>
      <c r="S97" s="238"/>
      <c r="T97" s="238"/>
      <c r="U97" s="238"/>
      <c r="V97" s="238"/>
      <c r="W97" s="238"/>
      <c r="X97" s="75"/>
      <c r="Y97" s="75"/>
      <c r="Z97" s="75"/>
      <c r="AA97" s="75"/>
      <c r="AB97" s="12">
        <v>2</v>
      </c>
      <c r="AC97" s="13" t="s">
        <v>337</v>
      </c>
      <c r="AD97" s="14">
        <v>0.2</v>
      </c>
      <c r="AE97" s="22">
        <v>43191</v>
      </c>
      <c r="AF97" s="22">
        <v>43250</v>
      </c>
      <c r="AG97" s="15" t="s">
        <v>160</v>
      </c>
      <c r="AI97" s="245"/>
      <c r="AJ97" s="245"/>
    </row>
    <row r="98" spans="2:36" ht="75.75" hidden="1" thickBot="1" x14ac:dyDescent="0.3">
      <c r="B98" s="59" t="s">
        <v>391</v>
      </c>
      <c r="C98" s="58" t="s">
        <v>392</v>
      </c>
      <c r="D98" s="54" t="s">
        <v>23</v>
      </c>
      <c r="E98" s="229" t="s">
        <v>538</v>
      </c>
      <c r="F98" s="54" t="s">
        <v>131</v>
      </c>
      <c r="G98" s="718"/>
      <c r="H98" s="782"/>
      <c r="I98" s="776"/>
      <c r="J98" s="694"/>
      <c r="K98" s="691"/>
      <c r="L98" s="779"/>
      <c r="M98" s="691"/>
      <c r="N98" s="765"/>
      <c r="O98" s="765"/>
      <c r="P98" s="765"/>
      <c r="Q98" s="768"/>
      <c r="R98" s="232"/>
      <c r="S98" s="238"/>
      <c r="T98" s="238"/>
      <c r="U98" s="238"/>
      <c r="V98" s="238"/>
      <c r="W98" s="238"/>
      <c r="X98" s="75"/>
      <c r="Y98" s="75"/>
      <c r="Z98" s="75"/>
      <c r="AA98" s="75"/>
      <c r="AB98" s="12">
        <v>3</v>
      </c>
      <c r="AC98" s="13" t="s">
        <v>161</v>
      </c>
      <c r="AD98" s="14">
        <v>0.7</v>
      </c>
      <c r="AE98" s="22" t="s">
        <v>162</v>
      </c>
      <c r="AF98" s="22">
        <v>43465</v>
      </c>
      <c r="AG98" s="15" t="s">
        <v>160</v>
      </c>
      <c r="AI98" s="245"/>
      <c r="AJ98" s="245"/>
    </row>
    <row r="99" spans="2:36" ht="77.25" hidden="1" customHeight="1" thickBot="1" x14ac:dyDescent="0.3">
      <c r="B99" s="59" t="s">
        <v>391</v>
      </c>
      <c r="C99" s="58" t="s">
        <v>392</v>
      </c>
      <c r="D99" s="54" t="s">
        <v>130</v>
      </c>
      <c r="E99" s="229" t="s">
        <v>537</v>
      </c>
      <c r="F99" s="54" t="s">
        <v>131</v>
      </c>
      <c r="G99" s="716">
        <v>11</v>
      </c>
      <c r="H99" s="771" t="s">
        <v>338</v>
      </c>
      <c r="I99" s="774">
        <v>7.1400000000000005E-2</v>
      </c>
      <c r="J99" s="692">
        <v>100</v>
      </c>
      <c r="K99" s="689" t="s">
        <v>184</v>
      </c>
      <c r="L99" s="777" t="s">
        <v>339</v>
      </c>
      <c r="M99" s="689" t="s">
        <v>133</v>
      </c>
      <c r="N99" s="793">
        <v>0.25</v>
      </c>
      <c r="O99" s="793">
        <v>0.5</v>
      </c>
      <c r="P99" s="793">
        <v>0.75</v>
      </c>
      <c r="Q99" s="794">
        <v>1</v>
      </c>
      <c r="R99" s="232"/>
      <c r="S99" s="238"/>
      <c r="T99" s="238"/>
      <c r="U99" s="238"/>
      <c r="V99" s="238"/>
      <c r="W99" s="238"/>
      <c r="X99" s="75"/>
      <c r="Y99" s="75"/>
      <c r="Z99" s="75"/>
      <c r="AA99" s="75"/>
      <c r="AB99" s="12">
        <v>1</v>
      </c>
      <c r="AC99" s="13" t="s">
        <v>340</v>
      </c>
      <c r="AD99" s="14">
        <v>0.2</v>
      </c>
      <c r="AE99" s="23">
        <v>43132</v>
      </c>
      <c r="AF99" s="22">
        <v>43220</v>
      </c>
      <c r="AG99" s="15" t="s">
        <v>163</v>
      </c>
      <c r="AI99" s="245"/>
      <c r="AJ99" s="245"/>
    </row>
    <row r="100" spans="2:36" ht="51.75" hidden="1" thickBot="1" x14ac:dyDescent="0.3">
      <c r="B100" s="59" t="s">
        <v>391</v>
      </c>
      <c r="C100" s="58" t="s">
        <v>392</v>
      </c>
      <c r="D100" s="54" t="s">
        <v>130</v>
      </c>
      <c r="E100" s="229" t="s">
        <v>537</v>
      </c>
      <c r="F100" s="54" t="s">
        <v>131</v>
      </c>
      <c r="G100" s="717"/>
      <c r="H100" s="772"/>
      <c r="I100" s="775"/>
      <c r="J100" s="693"/>
      <c r="K100" s="690"/>
      <c r="L100" s="778"/>
      <c r="M100" s="690"/>
      <c r="N100" s="793"/>
      <c r="O100" s="793"/>
      <c r="P100" s="793"/>
      <c r="Q100" s="794"/>
      <c r="R100" s="232"/>
      <c r="S100" s="238"/>
      <c r="T100" s="238"/>
      <c r="U100" s="238"/>
      <c r="V100" s="238"/>
      <c r="W100" s="238"/>
      <c r="X100" s="75"/>
      <c r="Y100" s="75"/>
      <c r="Z100" s="75"/>
      <c r="AA100" s="75"/>
      <c r="AB100" s="12">
        <v>2</v>
      </c>
      <c r="AC100" s="13" t="s">
        <v>341</v>
      </c>
      <c r="AD100" s="14">
        <v>0.5</v>
      </c>
      <c r="AE100" s="22">
        <v>43221</v>
      </c>
      <c r="AF100" s="22">
        <v>43373</v>
      </c>
      <c r="AG100" s="15" t="s">
        <v>163</v>
      </c>
      <c r="AI100" s="245"/>
      <c r="AJ100" s="245"/>
    </row>
    <row r="101" spans="2:36" ht="51.75" hidden="1" thickBot="1" x14ac:dyDescent="0.3">
      <c r="B101" s="59" t="s">
        <v>391</v>
      </c>
      <c r="C101" s="58" t="s">
        <v>392</v>
      </c>
      <c r="D101" s="54" t="s">
        <v>130</v>
      </c>
      <c r="E101" s="229" t="s">
        <v>537</v>
      </c>
      <c r="F101" s="54" t="s">
        <v>131</v>
      </c>
      <c r="G101" s="717"/>
      <c r="H101" s="772"/>
      <c r="I101" s="775"/>
      <c r="J101" s="693"/>
      <c r="K101" s="690"/>
      <c r="L101" s="778"/>
      <c r="M101" s="690"/>
      <c r="N101" s="793"/>
      <c r="O101" s="793"/>
      <c r="P101" s="793"/>
      <c r="Q101" s="794"/>
      <c r="R101" s="232"/>
      <c r="S101" s="238"/>
      <c r="T101" s="238"/>
      <c r="U101" s="238"/>
      <c r="V101" s="238"/>
      <c r="W101" s="238"/>
      <c r="X101" s="75"/>
      <c r="Y101" s="75"/>
      <c r="Z101" s="75"/>
      <c r="AA101" s="75"/>
      <c r="AB101" s="12">
        <v>3</v>
      </c>
      <c r="AC101" s="13" t="s">
        <v>342</v>
      </c>
      <c r="AD101" s="14">
        <v>0.1</v>
      </c>
      <c r="AE101" s="22">
        <v>43374</v>
      </c>
      <c r="AF101" s="22">
        <v>43404</v>
      </c>
      <c r="AG101" s="15" t="s">
        <v>163</v>
      </c>
      <c r="AI101" s="245"/>
      <c r="AJ101" s="245"/>
    </row>
    <row r="102" spans="2:36" ht="75.75" hidden="1" thickBot="1" x14ac:dyDescent="0.3">
      <c r="B102" s="59" t="s">
        <v>391</v>
      </c>
      <c r="C102" s="58" t="s">
        <v>392</v>
      </c>
      <c r="D102" s="54" t="s">
        <v>130</v>
      </c>
      <c r="E102" s="229" t="s">
        <v>537</v>
      </c>
      <c r="F102" s="54" t="s">
        <v>131</v>
      </c>
      <c r="G102" s="718"/>
      <c r="H102" s="773"/>
      <c r="I102" s="776"/>
      <c r="J102" s="694"/>
      <c r="K102" s="691"/>
      <c r="L102" s="779"/>
      <c r="M102" s="691"/>
      <c r="N102" s="793"/>
      <c r="O102" s="793"/>
      <c r="P102" s="793"/>
      <c r="Q102" s="794"/>
      <c r="R102" s="232"/>
      <c r="S102" s="238"/>
      <c r="T102" s="238"/>
      <c r="U102" s="238"/>
      <c r="V102" s="238"/>
      <c r="W102" s="238"/>
      <c r="X102" s="75"/>
      <c r="Y102" s="75"/>
      <c r="Z102" s="75"/>
      <c r="AA102" s="75"/>
      <c r="AB102" s="12">
        <v>4</v>
      </c>
      <c r="AC102" s="13" t="s">
        <v>343</v>
      </c>
      <c r="AD102" s="14">
        <v>0.2</v>
      </c>
      <c r="AE102" s="22">
        <v>43405</v>
      </c>
      <c r="AF102" s="22">
        <v>43465</v>
      </c>
      <c r="AG102" s="15" t="s">
        <v>163</v>
      </c>
      <c r="AI102" s="245"/>
      <c r="AJ102" s="245"/>
    </row>
    <row r="103" spans="2:36" ht="77.25" hidden="1" customHeight="1" thickBot="1" x14ac:dyDescent="0.3">
      <c r="B103" s="59" t="s">
        <v>391</v>
      </c>
      <c r="C103" s="58" t="s">
        <v>392</v>
      </c>
      <c r="D103" s="54" t="s">
        <v>130</v>
      </c>
      <c r="E103" s="229" t="s">
        <v>537</v>
      </c>
      <c r="F103" s="54" t="s">
        <v>131</v>
      </c>
      <c r="G103" s="716">
        <v>12</v>
      </c>
      <c r="H103" s="719" t="s">
        <v>164</v>
      </c>
      <c r="I103" s="774">
        <v>7.1400000000000005E-2</v>
      </c>
      <c r="J103" s="692">
        <v>100</v>
      </c>
      <c r="K103" s="689" t="s">
        <v>184</v>
      </c>
      <c r="L103" s="760" t="s">
        <v>165</v>
      </c>
      <c r="M103" s="689" t="s">
        <v>133</v>
      </c>
      <c r="N103" s="689">
        <v>0.25</v>
      </c>
      <c r="O103" s="689">
        <v>0.5</v>
      </c>
      <c r="P103" s="689">
        <v>0.75</v>
      </c>
      <c r="Q103" s="790">
        <v>1</v>
      </c>
      <c r="R103" s="233"/>
      <c r="S103" s="239"/>
      <c r="T103" s="239"/>
      <c r="U103" s="239"/>
      <c r="V103" s="239"/>
      <c r="W103" s="239"/>
      <c r="X103" s="76"/>
      <c r="Y103" s="76"/>
      <c r="Z103" s="76"/>
      <c r="AA103" s="76"/>
      <c r="AB103" s="12">
        <v>1</v>
      </c>
      <c r="AC103" s="13" t="s">
        <v>166</v>
      </c>
      <c r="AD103" s="14">
        <v>0.25</v>
      </c>
      <c r="AE103" s="22">
        <v>43115</v>
      </c>
      <c r="AF103" s="22">
        <v>43159</v>
      </c>
      <c r="AG103" s="15" t="s">
        <v>167</v>
      </c>
      <c r="AI103" s="245"/>
      <c r="AJ103" s="245"/>
    </row>
    <row r="104" spans="2:36" ht="51.75" hidden="1" thickBot="1" x14ac:dyDescent="0.3">
      <c r="B104" s="59" t="s">
        <v>391</v>
      </c>
      <c r="C104" s="58" t="s">
        <v>392</v>
      </c>
      <c r="D104" s="54" t="s">
        <v>130</v>
      </c>
      <c r="E104" s="229" t="s">
        <v>537</v>
      </c>
      <c r="F104" s="54" t="s">
        <v>131</v>
      </c>
      <c r="G104" s="717"/>
      <c r="H104" s="720"/>
      <c r="I104" s="775"/>
      <c r="J104" s="693"/>
      <c r="K104" s="690"/>
      <c r="L104" s="761"/>
      <c r="M104" s="690"/>
      <c r="N104" s="690"/>
      <c r="O104" s="690"/>
      <c r="P104" s="690"/>
      <c r="Q104" s="791"/>
      <c r="R104" s="233"/>
      <c r="S104" s="239"/>
      <c r="T104" s="239"/>
      <c r="U104" s="239"/>
      <c r="V104" s="239"/>
      <c r="W104" s="239"/>
      <c r="X104" s="76"/>
      <c r="Y104" s="76"/>
      <c r="Z104" s="76"/>
      <c r="AA104" s="76"/>
      <c r="AB104" s="12">
        <v>2</v>
      </c>
      <c r="AC104" s="13" t="s">
        <v>168</v>
      </c>
      <c r="AD104" s="14">
        <v>0.25</v>
      </c>
      <c r="AE104" s="22">
        <v>43160</v>
      </c>
      <c r="AF104" s="22">
        <v>43251</v>
      </c>
      <c r="AG104" s="15" t="s">
        <v>167</v>
      </c>
      <c r="AI104" s="245"/>
      <c r="AJ104" s="245"/>
    </row>
    <row r="105" spans="2:36" ht="51.75" hidden="1" thickBot="1" x14ac:dyDescent="0.3">
      <c r="B105" s="59" t="s">
        <v>391</v>
      </c>
      <c r="C105" s="58" t="s">
        <v>392</v>
      </c>
      <c r="D105" s="54" t="s">
        <v>130</v>
      </c>
      <c r="E105" s="229" t="s">
        <v>537</v>
      </c>
      <c r="F105" s="54" t="s">
        <v>131</v>
      </c>
      <c r="G105" s="718"/>
      <c r="H105" s="721"/>
      <c r="I105" s="776"/>
      <c r="J105" s="694"/>
      <c r="K105" s="691"/>
      <c r="L105" s="762"/>
      <c r="M105" s="691"/>
      <c r="N105" s="691"/>
      <c r="O105" s="691"/>
      <c r="P105" s="691"/>
      <c r="Q105" s="792"/>
      <c r="R105" s="233"/>
      <c r="S105" s="239"/>
      <c r="T105" s="239"/>
      <c r="U105" s="239"/>
      <c r="V105" s="239"/>
      <c r="W105" s="239"/>
      <c r="X105" s="76"/>
      <c r="Y105" s="76"/>
      <c r="Z105" s="76"/>
      <c r="AA105" s="76"/>
      <c r="AB105" s="12">
        <v>3</v>
      </c>
      <c r="AC105" s="13" t="s">
        <v>169</v>
      </c>
      <c r="AD105" s="14">
        <v>0.5</v>
      </c>
      <c r="AE105" s="22">
        <v>43252</v>
      </c>
      <c r="AF105" s="22">
        <v>43465</v>
      </c>
      <c r="AG105" s="15" t="s">
        <v>167</v>
      </c>
      <c r="AI105" s="245"/>
      <c r="AJ105" s="245"/>
    </row>
    <row r="106" spans="2:36" ht="77.25" hidden="1" customHeight="1" thickBot="1" x14ac:dyDescent="0.3">
      <c r="B106" s="59" t="s">
        <v>391</v>
      </c>
      <c r="C106" s="58" t="s">
        <v>392</v>
      </c>
      <c r="D106" s="54" t="s">
        <v>130</v>
      </c>
      <c r="E106" s="229" t="s">
        <v>537</v>
      </c>
      <c r="F106" s="54" t="s">
        <v>131</v>
      </c>
      <c r="G106" s="716">
        <v>13</v>
      </c>
      <c r="H106" s="771" t="s">
        <v>344</v>
      </c>
      <c r="I106" s="774">
        <v>7.1400000000000005E-2</v>
      </c>
      <c r="J106" s="692">
        <v>100</v>
      </c>
      <c r="K106" s="689" t="s">
        <v>184</v>
      </c>
      <c r="L106" s="777" t="s">
        <v>345</v>
      </c>
      <c r="M106" s="689" t="s">
        <v>133</v>
      </c>
      <c r="N106" s="689">
        <v>0.25</v>
      </c>
      <c r="O106" s="689">
        <v>0.5</v>
      </c>
      <c r="P106" s="689">
        <v>0.75</v>
      </c>
      <c r="Q106" s="790">
        <v>1</v>
      </c>
      <c r="R106" s="233"/>
      <c r="S106" s="239"/>
      <c r="T106" s="239"/>
      <c r="U106" s="239"/>
      <c r="V106" s="239"/>
      <c r="W106" s="239"/>
      <c r="X106" s="76"/>
      <c r="Y106" s="76"/>
      <c r="Z106" s="76"/>
      <c r="AA106" s="76"/>
      <c r="AB106" s="12">
        <v>1</v>
      </c>
      <c r="AC106" s="13" t="s">
        <v>170</v>
      </c>
      <c r="AD106" s="14">
        <v>0.35</v>
      </c>
      <c r="AE106" s="22">
        <v>43115</v>
      </c>
      <c r="AF106" s="22">
        <v>43251</v>
      </c>
      <c r="AG106" s="15" t="s">
        <v>171</v>
      </c>
      <c r="AI106" s="245"/>
      <c r="AJ106" s="245"/>
    </row>
    <row r="107" spans="2:36" ht="51.75" hidden="1" thickBot="1" x14ac:dyDescent="0.3">
      <c r="B107" s="59" t="s">
        <v>391</v>
      </c>
      <c r="C107" s="58" t="s">
        <v>392</v>
      </c>
      <c r="D107" s="54" t="s">
        <v>130</v>
      </c>
      <c r="E107" s="229" t="s">
        <v>537</v>
      </c>
      <c r="F107" s="54" t="s">
        <v>131</v>
      </c>
      <c r="G107" s="717"/>
      <c r="H107" s="772"/>
      <c r="I107" s="775"/>
      <c r="J107" s="693"/>
      <c r="K107" s="690"/>
      <c r="L107" s="778"/>
      <c r="M107" s="690"/>
      <c r="N107" s="690"/>
      <c r="O107" s="690"/>
      <c r="P107" s="690"/>
      <c r="Q107" s="791"/>
      <c r="R107" s="233"/>
      <c r="S107" s="239"/>
      <c r="T107" s="239"/>
      <c r="U107" s="239"/>
      <c r="V107" s="239"/>
      <c r="W107" s="239"/>
      <c r="X107" s="76"/>
      <c r="Y107" s="76"/>
      <c r="Z107" s="76"/>
      <c r="AA107" s="76"/>
      <c r="AB107" s="12">
        <v>2</v>
      </c>
      <c r="AC107" s="13" t="s">
        <v>172</v>
      </c>
      <c r="AD107" s="14">
        <v>0.15</v>
      </c>
      <c r="AE107" s="22">
        <v>43252</v>
      </c>
      <c r="AF107" s="22">
        <v>43281</v>
      </c>
      <c r="AG107" s="15" t="s">
        <v>171</v>
      </c>
      <c r="AI107" s="245"/>
      <c r="AJ107" s="245"/>
    </row>
    <row r="108" spans="2:36" ht="51.75" hidden="1" thickBot="1" x14ac:dyDescent="0.3">
      <c r="B108" s="59" t="s">
        <v>391</v>
      </c>
      <c r="C108" s="58" t="s">
        <v>392</v>
      </c>
      <c r="D108" s="54" t="s">
        <v>130</v>
      </c>
      <c r="E108" s="229" t="s">
        <v>537</v>
      </c>
      <c r="F108" s="54" t="s">
        <v>131</v>
      </c>
      <c r="G108" s="718"/>
      <c r="H108" s="773"/>
      <c r="I108" s="776"/>
      <c r="J108" s="694"/>
      <c r="K108" s="691"/>
      <c r="L108" s="779"/>
      <c r="M108" s="691"/>
      <c r="N108" s="691"/>
      <c r="O108" s="691"/>
      <c r="P108" s="691"/>
      <c r="Q108" s="792"/>
      <c r="R108" s="233"/>
      <c r="S108" s="239"/>
      <c r="T108" s="239"/>
      <c r="U108" s="239"/>
      <c r="V108" s="239"/>
      <c r="W108" s="239"/>
      <c r="X108" s="76"/>
      <c r="Y108" s="76"/>
      <c r="Z108" s="76"/>
      <c r="AA108" s="76"/>
      <c r="AB108" s="12">
        <v>3</v>
      </c>
      <c r="AC108" s="156" t="s">
        <v>173</v>
      </c>
      <c r="AD108" s="14">
        <v>0.5</v>
      </c>
      <c r="AE108" s="22">
        <v>43282</v>
      </c>
      <c r="AF108" s="22">
        <v>43465</v>
      </c>
      <c r="AG108" s="15" t="s">
        <v>171</v>
      </c>
      <c r="AI108" s="245"/>
      <c r="AJ108" s="245"/>
    </row>
    <row r="109" spans="2:36" ht="77.25" hidden="1" customHeight="1" thickBot="1" x14ac:dyDescent="0.3">
      <c r="B109" s="59" t="s">
        <v>391</v>
      </c>
      <c r="C109" s="58" t="s">
        <v>392</v>
      </c>
      <c r="D109" s="54" t="s">
        <v>130</v>
      </c>
      <c r="E109" s="229" t="s">
        <v>537</v>
      </c>
      <c r="F109" s="54" t="s">
        <v>131</v>
      </c>
      <c r="G109" s="796">
        <v>14</v>
      </c>
      <c r="H109" s="750" t="s">
        <v>346</v>
      </c>
      <c r="I109" s="798">
        <v>7.1800000000000003E-2</v>
      </c>
      <c r="J109" s="748">
        <v>100</v>
      </c>
      <c r="K109" s="729" t="s">
        <v>184</v>
      </c>
      <c r="L109" s="750" t="s">
        <v>174</v>
      </c>
      <c r="M109" s="729" t="s">
        <v>133</v>
      </c>
      <c r="N109" s="729">
        <v>0.25</v>
      </c>
      <c r="O109" s="729">
        <v>0.5</v>
      </c>
      <c r="P109" s="729">
        <v>0.75</v>
      </c>
      <c r="Q109" s="795">
        <v>1</v>
      </c>
      <c r="R109" s="233"/>
      <c r="S109" s="239"/>
      <c r="T109" s="239"/>
      <c r="U109" s="239"/>
      <c r="V109" s="239"/>
      <c r="W109" s="239"/>
      <c r="X109" s="76"/>
      <c r="Y109" s="76"/>
      <c r="Z109" s="76"/>
      <c r="AA109" s="76"/>
      <c r="AB109" s="12">
        <v>1</v>
      </c>
      <c r="AC109" s="13" t="s">
        <v>347</v>
      </c>
      <c r="AD109" s="14">
        <v>0.5</v>
      </c>
      <c r="AE109" s="22">
        <v>43115</v>
      </c>
      <c r="AF109" s="22">
        <v>43281</v>
      </c>
      <c r="AG109" s="15" t="s">
        <v>175</v>
      </c>
      <c r="AI109" s="245"/>
      <c r="AJ109" s="245"/>
    </row>
    <row r="110" spans="2:36" ht="51.75" hidden="1" thickBot="1" x14ac:dyDescent="0.3">
      <c r="B110" s="59" t="s">
        <v>391</v>
      </c>
      <c r="C110" s="58" t="s">
        <v>392</v>
      </c>
      <c r="D110" s="54" t="s">
        <v>130</v>
      </c>
      <c r="E110" s="229" t="s">
        <v>537</v>
      </c>
      <c r="F110" s="54" t="s">
        <v>131</v>
      </c>
      <c r="G110" s="797"/>
      <c r="H110" s="750"/>
      <c r="I110" s="798"/>
      <c r="J110" s="748"/>
      <c r="K110" s="729"/>
      <c r="L110" s="750"/>
      <c r="M110" s="729"/>
      <c r="N110" s="729"/>
      <c r="O110" s="729"/>
      <c r="P110" s="729"/>
      <c r="Q110" s="795"/>
      <c r="R110" s="233"/>
      <c r="S110" s="239"/>
      <c r="T110" s="239"/>
      <c r="U110" s="239"/>
      <c r="V110" s="239"/>
      <c r="W110" s="239"/>
      <c r="X110" s="76"/>
      <c r="Y110" s="76"/>
      <c r="Z110" s="76"/>
      <c r="AA110" s="76"/>
      <c r="AB110" s="213">
        <v>2</v>
      </c>
      <c r="AC110" s="13" t="s">
        <v>348</v>
      </c>
      <c r="AD110" s="14">
        <v>0.5</v>
      </c>
      <c r="AE110" s="22">
        <v>43282</v>
      </c>
      <c r="AF110" s="22">
        <v>43465</v>
      </c>
      <c r="AG110" s="15" t="s">
        <v>175</v>
      </c>
      <c r="AI110" s="245"/>
      <c r="AJ110" s="245"/>
    </row>
    <row r="111" spans="2:36" ht="45" hidden="1" customHeight="1" thickBot="1" x14ac:dyDescent="0.3">
      <c r="B111" s="57" t="s">
        <v>391</v>
      </c>
      <c r="C111" s="58" t="s">
        <v>392</v>
      </c>
      <c r="D111" s="52" t="s">
        <v>52</v>
      </c>
      <c r="E111" s="229" t="s">
        <v>539</v>
      </c>
      <c r="F111" s="53" t="s">
        <v>176</v>
      </c>
      <c r="G111" s="638">
        <v>1</v>
      </c>
      <c r="H111" s="670" t="s">
        <v>480</v>
      </c>
      <c r="I111" s="671">
        <v>7.6899999999999996E-2</v>
      </c>
      <c r="J111" s="672">
        <v>100</v>
      </c>
      <c r="K111" s="673" t="s">
        <v>481</v>
      </c>
      <c r="L111" s="674" t="s">
        <v>482</v>
      </c>
      <c r="M111" s="677" t="s">
        <v>483</v>
      </c>
      <c r="N111" s="630">
        <v>0.25</v>
      </c>
      <c r="O111" s="634">
        <v>0.5</v>
      </c>
      <c r="P111" s="634">
        <v>0.75</v>
      </c>
      <c r="Q111" s="634">
        <v>1</v>
      </c>
      <c r="R111" s="181"/>
      <c r="S111" s="240"/>
      <c r="T111" s="240"/>
      <c r="U111" s="240"/>
      <c r="V111" s="240"/>
      <c r="W111" s="240"/>
      <c r="X111" s="181"/>
      <c r="Y111" s="181"/>
      <c r="Z111" s="181"/>
      <c r="AB111" s="214">
        <v>1</v>
      </c>
      <c r="AC111" s="207" t="s">
        <v>484</v>
      </c>
      <c r="AD111" s="186">
        <v>0.25</v>
      </c>
      <c r="AE111" s="187">
        <v>43132</v>
      </c>
      <c r="AF111" s="187">
        <v>43190</v>
      </c>
      <c r="AG111" s="188" t="s">
        <v>483</v>
      </c>
      <c r="AI111" s="245"/>
      <c r="AJ111" s="245"/>
    </row>
    <row r="112" spans="2:36" ht="60.75" hidden="1" customHeight="1" thickBot="1" x14ac:dyDescent="0.3">
      <c r="B112" s="57" t="s">
        <v>391</v>
      </c>
      <c r="C112" s="58" t="s">
        <v>392</v>
      </c>
      <c r="D112" s="52" t="s">
        <v>52</v>
      </c>
      <c r="E112" s="229" t="s">
        <v>539</v>
      </c>
      <c r="F112" s="53" t="s">
        <v>176</v>
      </c>
      <c r="G112" s="639"/>
      <c r="H112" s="662"/>
      <c r="I112" s="645"/>
      <c r="J112" s="648"/>
      <c r="K112" s="651"/>
      <c r="L112" s="675"/>
      <c r="M112" s="657"/>
      <c r="N112" s="633"/>
      <c r="O112" s="635"/>
      <c r="P112" s="635"/>
      <c r="Q112" s="635"/>
      <c r="R112" s="182"/>
      <c r="S112" s="241"/>
      <c r="T112" s="241"/>
      <c r="U112" s="241"/>
      <c r="V112" s="241"/>
      <c r="W112" s="241"/>
      <c r="X112" s="182"/>
      <c r="Y112" s="182"/>
      <c r="Z112" s="182"/>
      <c r="AB112" s="214">
        <v>2</v>
      </c>
      <c r="AC112" s="208" t="s">
        <v>485</v>
      </c>
      <c r="AD112" s="189">
        <v>0.65</v>
      </c>
      <c r="AE112" s="190">
        <v>43191</v>
      </c>
      <c r="AF112" s="190">
        <v>43373</v>
      </c>
      <c r="AG112" s="188" t="s">
        <v>483</v>
      </c>
      <c r="AI112" s="245"/>
      <c r="AJ112" s="245"/>
    </row>
    <row r="113" spans="2:36" ht="126.75" hidden="1" thickBot="1" x14ac:dyDescent="0.3">
      <c r="B113" s="57" t="s">
        <v>391</v>
      </c>
      <c r="C113" s="58" t="s">
        <v>392</v>
      </c>
      <c r="D113" s="52" t="s">
        <v>52</v>
      </c>
      <c r="E113" s="229" t="s">
        <v>539</v>
      </c>
      <c r="F113" s="53" t="s">
        <v>176</v>
      </c>
      <c r="G113" s="640"/>
      <c r="H113" s="663"/>
      <c r="I113" s="646"/>
      <c r="J113" s="649"/>
      <c r="K113" s="652"/>
      <c r="L113" s="676"/>
      <c r="M113" s="658"/>
      <c r="N113" s="629"/>
      <c r="O113" s="636"/>
      <c r="P113" s="636"/>
      <c r="Q113" s="636"/>
      <c r="R113" s="182"/>
      <c r="S113" s="241"/>
      <c r="T113" s="241"/>
      <c r="U113" s="241"/>
      <c r="V113" s="241"/>
      <c r="W113" s="241"/>
      <c r="X113" s="182"/>
      <c r="Y113" s="182"/>
      <c r="Z113" s="182"/>
      <c r="AB113" s="214">
        <v>3</v>
      </c>
      <c r="AC113" s="209" t="s">
        <v>486</v>
      </c>
      <c r="AD113" s="191">
        <v>0.1</v>
      </c>
      <c r="AE113" s="192">
        <v>43374</v>
      </c>
      <c r="AF113" s="192">
        <v>43404</v>
      </c>
      <c r="AG113" s="188" t="s">
        <v>483</v>
      </c>
      <c r="AI113" s="245"/>
      <c r="AJ113" s="245"/>
    </row>
    <row r="114" spans="2:36" ht="74.25" hidden="1" customHeight="1" thickBot="1" x14ac:dyDescent="0.3">
      <c r="B114" s="57" t="s">
        <v>391</v>
      </c>
      <c r="C114" s="58" t="s">
        <v>392</v>
      </c>
      <c r="D114" s="52" t="s">
        <v>52</v>
      </c>
      <c r="E114" s="229" t="s">
        <v>540</v>
      </c>
      <c r="F114" s="53" t="s">
        <v>176</v>
      </c>
      <c r="G114" s="638">
        <v>2</v>
      </c>
      <c r="H114" s="641" t="s">
        <v>491</v>
      </c>
      <c r="I114" s="644">
        <v>7.6899999999999996E-2</v>
      </c>
      <c r="J114" s="647">
        <v>100</v>
      </c>
      <c r="K114" s="650" t="s">
        <v>481</v>
      </c>
      <c r="L114" s="667" t="s">
        <v>492</v>
      </c>
      <c r="M114" s="656" t="s">
        <v>493</v>
      </c>
      <c r="N114" s="630">
        <v>0.25</v>
      </c>
      <c r="O114" s="634">
        <v>0.5</v>
      </c>
      <c r="P114" s="634">
        <v>0.75</v>
      </c>
      <c r="Q114" s="634">
        <v>1</v>
      </c>
      <c r="R114" s="181"/>
      <c r="S114" s="240"/>
      <c r="T114" s="240"/>
      <c r="U114" s="240"/>
      <c r="V114" s="240"/>
      <c r="W114" s="240"/>
      <c r="X114" s="181"/>
      <c r="Y114" s="181"/>
      <c r="Z114" s="181"/>
      <c r="AB114" s="214">
        <v>1</v>
      </c>
      <c r="AC114" s="207" t="s">
        <v>484</v>
      </c>
      <c r="AD114" s="186">
        <v>0.25</v>
      </c>
      <c r="AE114" s="187">
        <v>43132</v>
      </c>
      <c r="AF114" s="187">
        <v>43190</v>
      </c>
      <c r="AG114" s="188" t="s">
        <v>493</v>
      </c>
      <c r="AI114" s="245"/>
      <c r="AJ114" s="245"/>
    </row>
    <row r="115" spans="2:36" ht="74.25" hidden="1" customHeight="1" thickBot="1" x14ac:dyDescent="0.3">
      <c r="B115" s="57" t="s">
        <v>391</v>
      </c>
      <c r="C115" s="58" t="s">
        <v>392</v>
      </c>
      <c r="D115" s="52" t="s">
        <v>52</v>
      </c>
      <c r="E115" s="229" t="s">
        <v>540</v>
      </c>
      <c r="F115" s="53" t="s">
        <v>176</v>
      </c>
      <c r="G115" s="639"/>
      <c r="H115" s="642"/>
      <c r="I115" s="645"/>
      <c r="J115" s="648"/>
      <c r="K115" s="651"/>
      <c r="L115" s="668"/>
      <c r="M115" s="657"/>
      <c r="N115" s="633"/>
      <c r="O115" s="635"/>
      <c r="P115" s="635"/>
      <c r="Q115" s="635"/>
      <c r="R115" s="182"/>
      <c r="S115" s="241"/>
      <c r="T115" s="241"/>
      <c r="U115" s="241"/>
      <c r="V115" s="241"/>
      <c r="W115" s="241"/>
      <c r="X115" s="182"/>
      <c r="Y115" s="182"/>
      <c r="Z115" s="182"/>
      <c r="AB115" s="214">
        <v>2</v>
      </c>
      <c r="AC115" s="216" t="s">
        <v>524</v>
      </c>
      <c r="AD115" s="189">
        <v>0.65</v>
      </c>
      <c r="AE115" s="190">
        <v>43191</v>
      </c>
      <c r="AF115" s="190">
        <v>43373</v>
      </c>
      <c r="AG115" s="188" t="s">
        <v>493</v>
      </c>
      <c r="AI115" s="245"/>
      <c r="AJ115" s="245"/>
    </row>
    <row r="116" spans="2:36" ht="74.25" hidden="1" customHeight="1" thickBot="1" x14ac:dyDescent="0.3">
      <c r="B116" s="57" t="s">
        <v>391</v>
      </c>
      <c r="C116" s="58" t="s">
        <v>392</v>
      </c>
      <c r="D116" s="52" t="s">
        <v>52</v>
      </c>
      <c r="E116" s="229" t="s">
        <v>540</v>
      </c>
      <c r="F116" s="53" t="s">
        <v>176</v>
      </c>
      <c r="G116" s="640"/>
      <c r="H116" s="643"/>
      <c r="I116" s="646"/>
      <c r="J116" s="649"/>
      <c r="K116" s="652"/>
      <c r="L116" s="669"/>
      <c r="M116" s="658"/>
      <c r="N116" s="629"/>
      <c r="O116" s="636"/>
      <c r="P116" s="636"/>
      <c r="Q116" s="636"/>
      <c r="R116" s="182"/>
      <c r="S116" s="241"/>
      <c r="T116" s="241"/>
      <c r="U116" s="241"/>
      <c r="V116" s="241"/>
      <c r="W116" s="241"/>
      <c r="X116" s="182"/>
      <c r="Y116" s="182"/>
      <c r="Z116" s="182"/>
      <c r="AB116" s="214">
        <v>3</v>
      </c>
      <c r="AC116" s="209" t="s">
        <v>523</v>
      </c>
      <c r="AD116" s="191">
        <v>0.1</v>
      </c>
      <c r="AE116" s="193">
        <v>43374</v>
      </c>
      <c r="AF116" s="193">
        <v>43404</v>
      </c>
      <c r="AG116" s="188" t="s">
        <v>493</v>
      </c>
      <c r="AI116" s="245"/>
      <c r="AJ116" s="245"/>
    </row>
    <row r="117" spans="2:36" ht="74.25" hidden="1" customHeight="1" thickBot="1" x14ac:dyDescent="0.3">
      <c r="B117" s="57" t="s">
        <v>391</v>
      </c>
      <c r="C117" s="58" t="s">
        <v>392</v>
      </c>
      <c r="D117" s="52" t="s">
        <v>52</v>
      </c>
      <c r="E117" s="229" t="s">
        <v>540</v>
      </c>
      <c r="F117" s="53" t="s">
        <v>176</v>
      </c>
      <c r="G117" s="638">
        <v>3</v>
      </c>
      <c r="H117" s="641" t="s">
        <v>179</v>
      </c>
      <c r="I117" s="644">
        <v>7.6899999999999996E-2</v>
      </c>
      <c r="J117" s="647">
        <v>100</v>
      </c>
      <c r="K117" s="650" t="s">
        <v>481</v>
      </c>
      <c r="L117" s="650" t="s">
        <v>494</v>
      </c>
      <c r="M117" s="656" t="s">
        <v>495</v>
      </c>
      <c r="N117" s="630">
        <v>0.25</v>
      </c>
      <c r="O117" s="634">
        <v>0.5</v>
      </c>
      <c r="P117" s="634">
        <v>0.75</v>
      </c>
      <c r="Q117" s="634">
        <v>1</v>
      </c>
      <c r="R117" s="181"/>
      <c r="S117" s="240"/>
      <c r="T117" s="240"/>
      <c r="U117" s="240"/>
      <c r="V117" s="240"/>
      <c r="W117" s="240"/>
      <c r="X117" s="181"/>
      <c r="Y117" s="181"/>
      <c r="Z117" s="181"/>
      <c r="AB117" s="214">
        <v>1</v>
      </c>
      <c r="AC117" s="207" t="s">
        <v>484</v>
      </c>
      <c r="AD117" s="186">
        <v>0.25</v>
      </c>
      <c r="AE117" s="187">
        <v>43132</v>
      </c>
      <c r="AF117" s="187">
        <v>43190</v>
      </c>
      <c r="AG117" s="188" t="s">
        <v>495</v>
      </c>
      <c r="AI117" s="245"/>
      <c r="AJ117" s="245"/>
    </row>
    <row r="118" spans="2:36" ht="74.25" hidden="1" customHeight="1" thickBot="1" x14ac:dyDescent="0.3">
      <c r="B118" s="57" t="s">
        <v>391</v>
      </c>
      <c r="C118" s="58" t="s">
        <v>392</v>
      </c>
      <c r="D118" s="52" t="s">
        <v>52</v>
      </c>
      <c r="E118" s="229" t="s">
        <v>540</v>
      </c>
      <c r="F118" s="53" t="s">
        <v>176</v>
      </c>
      <c r="G118" s="639"/>
      <c r="H118" s="642"/>
      <c r="I118" s="645"/>
      <c r="J118" s="648"/>
      <c r="K118" s="651"/>
      <c r="L118" s="651"/>
      <c r="M118" s="657"/>
      <c r="N118" s="633"/>
      <c r="O118" s="635"/>
      <c r="P118" s="635"/>
      <c r="Q118" s="635"/>
      <c r="R118" s="182"/>
      <c r="S118" s="241"/>
      <c r="T118" s="241"/>
      <c r="U118" s="241"/>
      <c r="V118" s="241"/>
      <c r="W118" s="241"/>
      <c r="X118" s="182"/>
      <c r="Y118" s="182"/>
      <c r="Z118" s="182"/>
      <c r="AB118" s="214">
        <v>2</v>
      </c>
      <c r="AC118" s="208" t="s">
        <v>485</v>
      </c>
      <c r="AD118" s="189">
        <v>0.65</v>
      </c>
      <c r="AE118" s="190">
        <v>43191</v>
      </c>
      <c r="AF118" s="190">
        <v>43373</v>
      </c>
      <c r="AG118" s="188" t="s">
        <v>495</v>
      </c>
      <c r="AI118" s="245"/>
      <c r="AJ118" s="245"/>
    </row>
    <row r="119" spans="2:36" ht="74.25" hidden="1" customHeight="1" thickBot="1" x14ac:dyDescent="0.3">
      <c r="B119" s="57" t="s">
        <v>391</v>
      </c>
      <c r="C119" s="58" t="s">
        <v>392</v>
      </c>
      <c r="D119" s="52" t="s">
        <v>52</v>
      </c>
      <c r="E119" s="229" t="s">
        <v>540</v>
      </c>
      <c r="F119" s="53" t="s">
        <v>176</v>
      </c>
      <c r="G119" s="640"/>
      <c r="H119" s="643"/>
      <c r="I119" s="646"/>
      <c r="J119" s="649"/>
      <c r="K119" s="652"/>
      <c r="L119" s="652"/>
      <c r="M119" s="658"/>
      <c r="N119" s="629"/>
      <c r="O119" s="636"/>
      <c r="P119" s="636"/>
      <c r="Q119" s="636"/>
      <c r="R119" s="182"/>
      <c r="S119" s="241"/>
      <c r="T119" s="241"/>
      <c r="U119" s="241"/>
      <c r="V119" s="241"/>
      <c r="W119" s="241"/>
      <c r="X119" s="182"/>
      <c r="Y119" s="182"/>
      <c r="Z119" s="182"/>
      <c r="AB119" s="214">
        <v>3</v>
      </c>
      <c r="AC119" s="209" t="s">
        <v>486</v>
      </c>
      <c r="AD119" s="191">
        <v>0.1</v>
      </c>
      <c r="AE119" s="193">
        <v>43374</v>
      </c>
      <c r="AF119" s="193">
        <v>43404</v>
      </c>
      <c r="AG119" s="188" t="s">
        <v>495</v>
      </c>
      <c r="AI119" s="245"/>
      <c r="AJ119" s="245"/>
    </row>
    <row r="120" spans="2:36" ht="74.25" hidden="1" customHeight="1" thickBot="1" x14ac:dyDescent="0.3">
      <c r="B120" s="57" t="s">
        <v>391</v>
      </c>
      <c r="C120" s="58" t="s">
        <v>392</v>
      </c>
      <c r="D120" s="52" t="s">
        <v>52</v>
      </c>
      <c r="E120" s="229" t="s">
        <v>540</v>
      </c>
      <c r="F120" s="53" t="s">
        <v>176</v>
      </c>
      <c r="G120" s="638">
        <v>4</v>
      </c>
      <c r="H120" s="641" t="s">
        <v>180</v>
      </c>
      <c r="I120" s="644">
        <v>7.6899999999999996E-2</v>
      </c>
      <c r="J120" s="647">
        <v>100</v>
      </c>
      <c r="K120" s="650" t="s">
        <v>481</v>
      </c>
      <c r="L120" s="650" t="s">
        <v>496</v>
      </c>
      <c r="M120" s="656" t="s">
        <v>497</v>
      </c>
      <c r="N120" s="630">
        <v>0.25</v>
      </c>
      <c r="O120" s="634">
        <v>0.5</v>
      </c>
      <c r="P120" s="634">
        <v>0.75</v>
      </c>
      <c r="Q120" s="634">
        <v>1</v>
      </c>
      <c r="R120" s="181"/>
      <c r="S120" s="240"/>
      <c r="T120" s="240"/>
      <c r="U120" s="240"/>
      <c r="V120" s="240"/>
      <c r="W120" s="240"/>
      <c r="X120" s="181"/>
      <c r="Y120" s="181"/>
      <c r="Z120" s="181"/>
      <c r="AB120" s="214">
        <v>1</v>
      </c>
      <c r="AC120" s="207" t="s">
        <v>484</v>
      </c>
      <c r="AD120" s="186">
        <v>0.25</v>
      </c>
      <c r="AE120" s="187">
        <v>43132</v>
      </c>
      <c r="AF120" s="187">
        <v>43190</v>
      </c>
      <c r="AG120" s="188" t="s">
        <v>497</v>
      </c>
      <c r="AI120" s="245"/>
      <c r="AJ120" s="245"/>
    </row>
    <row r="121" spans="2:36" ht="74.25" hidden="1" customHeight="1" thickBot="1" x14ac:dyDescent="0.3">
      <c r="B121" s="57" t="s">
        <v>391</v>
      </c>
      <c r="C121" s="58" t="s">
        <v>392</v>
      </c>
      <c r="D121" s="52" t="s">
        <v>52</v>
      </c>
      <c r="E121" s="229" t="s">
        <v>540</v>
      </c>
      <c r="F121" s="53" t="s">
        <v>176</v>
      </c>
      <c r="G121" s="639"/>
      <c r="H121" s="642"/>
      <c r="I121" s="645"/>
      <c r="J121" s="648"/>
      <c r="K121" s="651"/>
      <c r="L121" s="651"/>
      <c r="M121" s="657"/>
      <c r="N121" s="633"/>
      <c r="O121" s="635"/>
      <c r="P121" s="635"/>
      <c r="Q121" s="635"/>
      <c r="R121" s="182"/>
      <c r="S121" s="241"/>
      <c r="T121" s="241"/>
      <c r="U121" s="241"/>
      <c r="V121" s="241"/>
      <c r="W121" s="241"/>
      <c r="X121" s="182"/>
      <c r="Y121" s="182"/>
      <c r="Z121" s="182"/>
      <c r="AB121" s="214">
        <v>2</v>
      </c>
      <c r="AC121" s="208" t="s">
        <v>485</v>
      </c>
      <c r="AD121" s="189">
        <v>0.65</v>
      </c>
      <c r="AE121" s="190">
        <v>43191</v>
      </c>
      <c r="AF121" s="190">
        <v>43373</v>
      </c>
      <c r="AG121" s="188" t="s">
        <v>497</v>
      </c>
      <c r="AI121" s="245"/>
      <c r="AJ121" s="245"/>
    </row>
    <row r="122" spans="2:36" ht="74.25" hidden="1" customHeight="1" thickBot="1" x14ac:dyDescent="0.3">
      <c r="B122" s="57" t="s">
        <v>391</v>
      </c>
      <c r="C122" s="58" t="s">
        <v>392</v>
      </c>
      <c r="D122" s="52" t="s">
        <v>52</v>
      </c>
      <c r="E122" s="229" t="s">
        <v>540</v>
      </c>
      <c r="F122" s="53" t="s">
        <v>176</v>
      </c>
      <c r="G122" s="640"/>
      <c r="H122" s="643"/>
      <c r="I122" s="646"/>
      <c r="J122" s="649"/>
      <c r="K122" s="652"/>
      <c r="L122" s="652"/>
      <c r="M122" s="658"/>
      <c r="N122" s="629"/>
      <c r="O122" s="636"/>
      <c r="P122" s="636"/>
      <c r="Q122" s="636"/>
      <c r="R122" s="182"/>
      <c r="S122" s="241"/>
      <c r="T122" s="241"/>
      <c r="U122" s="241"/>
      <c r="V122" s="241"/>
      <c r="W122" s="241"/>
      <c r="X122" s="182"/>
      <c r="Y122" s="182"/>
      <c r="Z122" s="182"/>
      <c r="AB122" s="214">
        <v>3</v>
      </c>
      <c r="AC122" s="209" t="s">
        <v>486</v>
      </c>
      <c r="AD122" s="191">
        <v>0.1</v>
      </c>
      <c r="AE122" s="193">
        <v>43374</v>
      </c>
      <c r="AF122" s="193">
        <v>43404</v>
      </c>
      <c r="AG122" s="188" t="s">
        <v>497</v>
      </c>
      <c r="AI122" s="245"/>
      <c r="AJ122" s="245"/>
    </row>
    <row r="123" spans="2:36" ht="74.25" hidden="1" customHeight="1" thickBot="1" x14ac:dyDescent="0.3">
      <c r="B123" s="57" t="s">
        <v>391</v>
      </c>
      <c r="C123" s="58" t="s">
        <v>392</v>
      </c>
      <c r="D123" s="52" t="s">
        <v>52</v>
      </c>
      <c r="E123" s="229" t="s">
        <v>540</v>
      </c>
      <c r="F123" s="53" t="s">
        <v>176</v>
      </c>
      <c r="G123" s="638">
        <v>5</v>
      </c>
      <c r="H123" s="641" t="s">
        <v>182</v>
      </c>
      <c r="I123" s="644">
        <v>7.6899999999999996E-2</v>
      </c>
      <c r="J123" s="647">
        <v>100</v>
      </c>
      <c r="K123" s="650" t="s">
        <v>498</v>
      </c>
      <c r="L123" s="650" t="s">
        <v>499</v>
      </c>
      <c r="M123" s="656" t="s">
        <v>500</v>
      </c>
      <c r="N123" s="630">
        <v>0.25</v>
      </c>
      <c r="O123" s="634">
        <v>0.5</v>
      </c>
      <c r="P123" s="634">
        <v>0.75</v>
      </c>
      <c r="Q123" s="634">
        <v>1</v>
      </c>
      <c r="R123" s="181"/>
      <c r="S123" s="240"/>
      <c r="T123" s="240"/>
      <c r="U123" s="240"/>
      <c r="V123" s="240"/>
      <c r="W123" s="240"/>
      <c r="X123" s="181"/>
      <c r="Y123" s="181"/>
      <c r="Z123" s="181"/>
      <c r="AB123" s="214">
        <v>1</v>
      </c>
      <c r="AC123" s="207" t="s">
        <v>484</v>
      </c>
      <c r="AD123" s="186">
        <v>0.25</v>
      </c>
      <c r="AE123" s="187">
        <v>43132</v>
      </c>
      <c r="AF123" s="187">
        <v>43190</v>
      </c>
      <c r="AG123" s="188" t="s">
        <v>500</v>
      </c>
      <c r="AI123" s="245"/>
      <c r="AJ123" s="245"/>
    </row>
    <row r="124" spans="2:36" ht="74.25" hidden="1" customHeight="1" thickBot="1" x14ac:dyDescent="0.3">
      <c r="B124" s="57" t="s">
        <v>391</v>
      </c>
      <c r="C124" s="58" t="s">
        <v>392</v>
      </c>
      <c r="D124" s="52" t="s">
        <v>52</v>
      </c>
      <c r="E124" s="229" t="s">
        <v>540</v>
      </c>
      <c r="F124" s="53" t="s">
        <v>176</v>
      </c>
      <c r="G124" s="639"/>
      <c r="H124" s="642"/>
      <c r="I124" s="645"/>
      <c r="J124" s="648"/>
      <c r="K124" s="651"/>
      <c r="L124" s="651"/>
      <c r="M124" s="657"/>
      <c r="N124" s="633"/>
      <c r="O124" s="635"/>
      <c r="P124" s="635"/>
      <c r="Q124" s="635"/>
      <c r="R124" s="182"/>
      <c r="S124" s="241"/>
      <c r="T124" s="241"/>
      <c r="U124" s="241"/>
      <c r="V124" s="241"/>
      <c r="W124" s="241"/>
      <c r="X124" s="182"/>
      <c r="Y124" s="182"/>
      <c r="Z124" s="182"/>
      <c r="AB124" s="214">
        <v>2</v>
      </c>
      <c r="AC124" s="216" t="s">
        <v>525</v>
      </c>
      <c r="AD124" s="189">
        <v>0.65</v>
      </c>
      <c r="AE124" s="190">
        <v>43191</v>
      </c>
      <c r="AF124" s="190">
        <v>43373</v>
      </c>
      <c r="AG124" s="188" t="s">
        <v>500</v>
      </c>
      <c r="AI124" s="245"/>
      <c r="AJ124" s="245"/>
    </row>
    <row r="125" spans="2:36" ht="74.25" hidden="1" customHeight="1" thickBot="1" x14ac:dyDescent="0.3">
      <c r="B125" s="57" t="s">
        <v>391</v>
      </c>
      <c r="C125" s="58" t="s">
        <v>392</v>
      </c>
      <c r="D125" s="52" t="s">
        <v>52</v>
      </c>
      <c r="E125" s="229" t="s">
        <v>540</v>
      </c>
      <c r="F125" s="53" t="s">
        <v>176</v>
      </c>
      <c r="G125" s="640"/>
      <c r="H125" s="643"/>
      <c r="I125" s="646"/>
      <c r="J125" s="649"/>
      <c r="K125" s="652"/>
      <c r="L125" s="652"/>
      <c r="M125" s="658"/>
      <c r="N125" s="629"/>
      <c r="O125" s="636"/>
      <c r="P125" s="636"/>
      <c r="Q125" s="636"/>
      <c r="R125" s="182"/>
      <c r="S125" s="241"/>
      <c r="T125" s="241"/>
      <c r="U125" s="241"/>
      <c r="V125" s="241"/>
      <c r="W125" s="241"/>
      <c r="X125" s="182"/>
      <c r="Y125" s="182"/>
      <c r="Z125" s="182"/>
      <c r="AB125" s="214">
        <v>3</v>
      </c>
      <c r="AC125" s="209" t="s">
        <v>486</v>
      </c>
      <c r="AD125" s="191">
        <v>0.1</v>
      </c>
      <c r="AE125" s="193">
        <v>43374</v>
      </c>
      <c r="AF125" s="193">
        <v>43404</v>
      </c>
      <c r="AG125" s="188" t="s">
        <v>500</v>
      </c>
      <c r="AI125" s="245"/>
      <c r="AJ125" s="245"/>
    </row>
    <row r="126" spans="2:36" ht="74.25" hidden="1" customHeight="1" thickBot="1" x14ac:dyDescent="0.3">
      <c r="B126" s="57" t="s">
        <v>391</v>
      </c>
      <c r="C126" s="58" t="s">
        <v>392</v>
      </c>
      <c r="D126" s="52" t="s">
        <v>52</v>
      </c>
      <c r="E126" s="229" t="s">
        <v>539</v>
      </c>
      <c r="F126" s="53" t="s">
        <v>176</v>
      </c>
      <c r="G126" s="638">
        <v>6</v>
      </c>
      <c r="H126" s="641" t="s">
        <v>501</v>
      </c>
      <c r="I126" s="644">
        <v>7.6899999999999996E-2</v>
      </c>
      <c r="J126" s="647">
        <v>100</v>
      </c>
      <c r="K126" s="650" t="s">
        <v>481</v>
      </c>
      <c r="L126" s="650" t="s">
        <v>502</v>
      </c>
      <c r="M126" s="656" t="s">
        <v>503</v>
      </c>
      <c r="N126" s="630">
        <v>0.25</v>
      </c>
      <c r="O126" s="634">
        <v>0.5</v>
      </c>
      <c r="P126" s="634">
        <v>0.75</v>
      </c>
      <c r="Q126" s="634">
        <v>1</v>
      </c>
      <c r="R126" s="181"/>
      <c r="S126" s="240"/>
      <c r="T126" s="240"/>
      <c r="U126" s="240"/>
      <c r="V126" s="240"/>
      <c r="W126" s="240"/>
      <c r="X126" s="181"/>
      <c r="Y126" s="181"/>
      <c r="Z126" s="181"/>
      <c r="AB126" s="214">
        <v>1</v>
      </c>
      <c r="AC126" s="207" t="s">
        <v>484</v>
      </c>
      <c r="AD126" s="186">
        <v>0.25</v>
      </c>
      <c r="AE126" s="187">
        <v>43132</v>
      </c>
      <c r="AF126" s="187">
        <v>43190</v>
      </c>
      <c r="AG126" s="194" t="s">
        <v>503</v>
      </c>
      <c r="AI126" s="245"/>
      <c r="AJ126" s="245"/>
    </row>
    <row r="127" spans="2:36" ht="74.25" hidden="1" customHeight="1" thickBot="1" x14ac:dyDescent="0.3">
      <c r="B127" s="57" t="s">
        <v>391</v>
      </c>
      <c r="C127" s="58" t="s">
        <v>392</v>
      </c>
      <c r="D127" s="52" t="s">
        <v>52</v>
      </c>
      <c r="E127" s="229" t="s">
        <v>539</v>
      </c>
      <c r="F127" s="53" t="s">
        <v>176</v>
      </c>
      <c r="G127" s="639"/>
      <c r="H127" s="642"/>
      <c r="I127" s="645"/>
      <c r="J127" s="648"/>
      <c r="K127" s="651"/>
      <c r="L127" s="651"/>
      <c r="M127" s="657"/>
      <c r="N127" s="633"/>
      <c r="O127" s="635"/>
      <c r="P127" s="635"/>
      <c r="Q127" s="635"/>
      <c r="R127" s="182"/>
      <c r="S127" s="241"/>
      <c r="T127" s="241"/>
      <c r="U127" s="241"/>
      <c r="V127" s="241"/>
      <c r="W127" s="241"/>
      <c r="X127" s="182"/>
      <c r="Y127" s="182"/>
      <c r="Z127" s="182"/>
      <c r="AB127" s="214">
        <v>2</v>
      </c>
      <c r="AC127" s="208" t="s">
        <v>485</v>
      </c>
      <c r="AD127" s="189">
        <v>0.65</v>
      </c>
      <c r="AE127" s="190">
        <v>43191</v>
      </c>
      <c r="AF127" s="190">
        <v>43373</v>
      </c>
      <c r="AG127" s="194" t="s">
        <v>503</v>
      </c>
      <c r="AI127" s="245"/>
      <c r="AJ127" s="245"/>
    </row>
    <row r="128" spans="2:36" ht="74.25" hidden="1" customHeight="1" thickBot="1" x14ac:dyDescent="0.3">
      <c r="B128" s="57" t="s">
        <v>391</v>
      </c>
      <c r="C128" s="58" t="s">
        <v>392</v>
      </c>
      <c r="D128" s="52" t="s">
        <v>52</v>
      </c>
      <c r="E128" s="229" t="s">
        <v>539</v>
      </c>
      <c r="F128" s="53" t="s">
        <v>176</v>
      </c>
      <c r="G128" s="640"/>
      <c r="H128" s="643"/>
      <c r="I128" s="646"/>
      <c r="J128" s="649"/>
      <c r="K128" s="652"/>
      <c r="L128" s="652"/>
      <c r="M128" s="658"/>
      <c r="N128" s="629"/>
      <c r="O128" s="636"/>
      <c r="P128" s="636"/>
      <c r="Q128" s="636"/>
      <c r="R128" s="182"/>
      <c r="S128" s="241"/>
      <c r="T128" s="241"/>
      <c r="U128" s="241"/>
      <c r="V128" s="241"/>
      <c r="W128" s="241"/>
      <c r="X128" s="182"/>
      <c r="Y128" s="182"/>
      <c r="Z128" s="182"/>
      <c r="AB128" s="214">
        <v>3</v>
      </c>
      <c r="AC128" s="209" t="s">
        <v>486</v>
      </c>
      <c r="AD128" s="191">
        <v>0.1</v>
      </c>
      <c r="AE128" s="193">
        <v>43374</v>
      </c>
      <c r="AF128" s="193">
        <v>43404</v>
      </c>
      <c r="AG128" s="194" t="s">
        <v>503</v>
      </c>
      <c r="AI128" s="245"/>
      <c r="AJ128" s="245"/>
    </row>
    <row r="129" spans="2:36" ht="84" hidden="1" customHeight="1" thickBot="1" x14ac:dyDescent="0.3">
      <c r="B129" s="57" t="s">
        <v>391</v>
      </c>
      <c r="C129" s="58" t="s">
        <v>392</v>
      </c>
      <c r="D129" s="52" t="s">
        <v>52</v>
      </c>
      <c r="E129" s="229" t="s">
        <v>540</v>
      </c>
      <c r="F129" s="53" t="s">
        <v>176</v>
      </c>
      <c r="G129" s="638">
        <v>7</v>
      </c>
      <c r="H129" s="641" t="s">
        <v>178</v>
      </c>
      <c r="I129" s="644">
        <v>7.6899999999999996E-2</v>
      </c>
      <c r="J129" s="647">
        <v>100</v>
      </c>
      <c r="K129" s="650" t="s">
        <v>481</v>
      </c>
      <c r="L129" s="664" t="s">
        <v>487</v>
      </c>
      <c r="M129" s="656" t="s">
        <v>488</v>
      </c>
      <c r="N129" s="630">
        <v>0.25</v>
      </c>
      <c r="O129" s="634">
        <v>0.5</v>
      </c>
      <c r="P129" s="634">
        <v>0.75</v>
      </c>
      <c r="Q129" s="634">
        <v>1</v>
      </c>
      <c r="R129" s="181"/>
      <c r="S129" s="240"/>
      <c r="T129" s="240"/>
      <c r="U129" s="240"/>
      <c r="V129" s="240"/>
      <c r="W129" s="240"/>
      <c r="X129" s="181"/>
      <c r="Y129" s="181"/>
      <c r="Z129" s="181"/>
      <c r="AB129" s="214">
        <v>1</v>
      </c>
      <c r="AC129" s="207" t="s">
        <v>489</v>
      </c>
      <c r="AD129" s="186">
        <v>0.3</v>
      </c>
      <c r="AE129" s="187">
        <v>43132</v>
      </c>
      <c r="AF129" s="187">
        <v>43159</v>
      </c>
      <c r="AG129" s="188" t="s">
        <v>488</v>
      </c>
      <c r="AI129" s="245"/>
      <c r="AJ129" s="245"/>
    </row>
    <row r="130" spans="2:36" ht="126.75" hidden="1" thickBot="1" x14ac:dyDescent="0.3">
      <c r="B130" s="57" t="s">
        <v>391</v>
      </c>
      <c r="C130" s="58" t="s">
        <v>392</v>
      </c>
      <c r="D130" s="52" t="s">
        <v>52</v>
      </c>
      <c r="E130" s="229" t="s">
        <v>540</v>
      </c>
      <c r="F130" s="53" t="s">
        <v>176</v>
      </c>
      <c r="G130" s="640"/>
      <c r="H130" s="643"/>
      <c r="I130" s="646"/>
      <c r="J130" s="649"/>
      <c r="K130" s="652"/>
      <c r="L130" s="665"/>
      <c r="M130" s="658"/>
      <c r="N130" s="629"/>
      <c r="O130" s="636"/>
      <c r="P130" s="636"/>
      <c r="Q130" s="636"/>
      <c r="R130" s="182"/>
      <c r="S130" s="241"/>
      <c r="T130" s="241"/>
      <c r="U130" s="241"/>
      <c r="V130" s="241"/>
      <c r="W130" s="241"/>
      <c r="X130" s="182"/>
      <c r="Y130" s="182"/>
      <c r="Z130" s="182"/>
      <c r="AB130" s="214">
        <v>2</v>
      </c>
      <c r="AC130" s="215" t="s">
        <v>490</v>
      </c>
      <c r="AD130" s="195">
        <v>0.7</v>
      </c>
      <c r="AE130" s="193">
        <v>43160</v>
      </c>
      <c r="AF130" s="193">
        <v>43281</v>
      </c>
      <c r="AG130" s="188" t="s">
        <v>488</v>
      </c>
      <c r="AI130" s="245"/>
      <c r="AJ130" s="245"/>
    </row>
    <row r="131" spans="2:36" ht="36.75" hidden="1" customHeight="1" thickBot="1" x14ac:dyDescent="0.3">
      <c r="B131" s="57" t="s">
        <v>391</v>
      </c>
      <c r="C131" s="58" t="s">
        <v>392</v>
      </c>
      <c r="D131" s="52" t="s">
        <v>52</v>
      </c>
      <c r="E131" s="229" t="s">
        <v>539</v>
      </c>
      <c r="F131" s="53" t="s">
        <v>176</v>
      </c>
      <c r="G131" s="638">
        <v>8</v>
      </c>
      <c r="H131" s="661" t="s">
        <v>177</v>
      </c>
      <c r="I131" s="644">
        <v>7.6899999999999996E-2</v>
      </c>
      <c r="J131" s="647">
        <v>17</v>
      </c>
      <c r="K131" s="650" t="s">
        <v>472</v>
      </c>
      <c r="L131" s="799" t="s">
        <v>473</v>
      </c>
      <c r="M131" s="656" t="s">
        <v>474</v>
      </c>
      <c r="N131" s="628">
        <v>1</v>
      </c>
      <c r="O131" s="637">
        <v>7</v>
      </c>
      <c r="P131" s="637">
        <v>13</v>
      </c>
      <c r="Q131" s="637">
        <v>17</v>
      </c>
      <c r="R131" s="182"/>
      <c r="S131" s="241"/>
      <c r="T131" s="241"/>
      <c r="U131" s="241"/>
      <c r="V131" s="241"/>
      <c r="W131" s="241"/>
      <c r="X131" s="182"/>
      <c r="Y131" s="182"/>
      <c r="Z131" s="182"/>
      <c r="AB131" s="214">
        <v>1</v>
      </c>
      <c r="AC131" s="210" t="s">
        <v>475</v>
      </c>
      <c r="AD131" s="186">
        <v>0.15</v>
      </c>
      <c r="AE131" s="187">
        <v>43132</v>
      </c>
      <c r="AF131" s="187">
        <v>43174</v>
      </c>
      <c r="AG131" s="188" t="s">
        <v>474</v>
      </c>
      <c r="AI131" s="245"/>
      <c r="AJ131" s="245"/>
    </row>
    <row r="132" spans="2:36" ht="126.75" hidden="1" thickBot="1" x14ac:dyDescent="0.3">
      <c r="B132" s="57" t="s">
        <v>391</v>
      </c>
      <c r="C132" s="58" t="s">
        <v>392</v>
      </c>
      <c r="D132" s="52" t="s">
        <v>52</v>
      </c>
      <c r="E132" s="229" t="s">
        <v>539</v>
      </c>
      <c r="F132" s="53" t="s">
        <v>176</v>
      </c>
      <c r="G132" s="639"/>
      <c r="H132" s="662"/>
      <c r="I132" s="645"/>
      <c r="J132" s="648"/>
      <c r="K132" s="651"/>
      <c r="L132" s="675"/>
      <c r="M132" s="657"/>
      <c r="N132" s="633"/>
      <c r="O132" s="635"/>
      <c r="P132" s="635"/>
      <c r="Q132" s="635"/>
      <c r="R132" s="182"/>
      <c r="S132" s="241"/>
      <c r="T132" s="241"/>
      <c r="U132" s="241"/>
      <c r="V132" s="241"/>
      <c r="W132" s="241"/>
      <c r="X132" s="182"/>
      <c r="Y132" s="182"/>
      <c r="Z132" s="182"/>
      <c r="AB132" s="214">
        <v>2</v>
      </c>
      <c r="AC132" s="211" t="s">
        <v>476</v>
      </c>
      <c r="AD132" s="189">
        <v>0.15</v>
      </c>
      <c r="AE132" s="190">
        <v>43175</v>
      </c>
      <c r="AF132" s="190">
        <v>43190</v>
      </c>
      <c r="AG132" s="188" t="s">
        <v>474</v>
      </c>
      <c r="AI132" s="245"/>
      <c r="AJ132" s="245"/>
    </row>
    <row r="133" spans="2:36" ht="126.75" hidden="1" thickBot="1" x14ac:dyDescent="0.3">
      <c r="B133" s="57" t="s">
        <v>391</v>
      </c>
      <c r="C133" s="58" t="s">
        <v>392</v>
      </c>
      <c r="D133" s="52" t="s">
        <v>52</v>
      </c>
      <c r="E133" s="229" t="s">
        <v>539</v>
      </c>
      <c r="F133" s="53" t="s">
        <v>176</v>
      </c>
      <c r="G133" s="639"/>
      <c r="H133" s="662"/>
      <c r="I133" s="645"/>
      <c r="J133" s="648"/>
      <c r="K133" s="651"/>
      <c r="L133" s="675"/>
      <c r="M133" s="657"/>
      <c r="N133" s="633"/>
      <c r="O133" s="635"/>
      <c r="P133" s="635"/>
      <c r="Q133" s="635"/>
      <c r="R133" s="182"/>
      <c r="S133" s="241"/>
      <c r="T133" s="241"/>
      <c r="U133" s="241"/>
      <c r="V133" s="241"/>
      <c r="W133" s="241"/>
      <c r="X133" s="182"/>
      <c r="Y133" s="182"/>
      <c r="Z133" s="182"/>
      <c r="AB133" s="214">
        <v>3</v>
      </c>
      <c r="AC133" s="211" t="s">
        <v>477</v>
      </c>
      <c r="AD133" s="189">
        <v>0.6</v>
      </c>
      <c r="AE133" s="190">
        <v>43191</v>
      </c>
      <c r="AF133" s="190">
        <v>43434</v>
      </c>
      <c r="AG133" s="188" t="s">
        <v>474</v>
      </c>
      <c r="AI133" s="245"/>
      <c r="AJ133" s="245"/>
    </row>
    <row r="134" spans="2:36" ht="39" hidden="1" customHeight="1" thickBot="1" x14ac:dyDescent="0.3">
      <c r="B134" s="57" t="s">
        <v>391</v>
      </c>
      <c r="C134" s="58" t="s">
        <v>392</v>
      </c>
      <c r="D134" s="52" t="s">
        <v>52</v>
      </c>
      <c r="E134" s="229" t="s">
        <v>539</v>
      </c>
      <c r="F134" s="53" t="s">
        <v>176</v>
      </c>
      <c r="G134" s="640"/>
      <c r="H134" s="663"/>
      <c r="I134" s="646"/>
      <c r="J134" s="649"/>
      <c r="K134" s="652"/>
      <c r="L134" s="676"/>
      <c r="M134" s="658"/>
      <c r="N134" s="629"/>
      <c r="O134" s="636"/>
      <c r="P134" s="636"/>
      <c r="Q134" s="636"/>
      <c r="R134" s="182"/>
      <c r="S134" s="241"/>
      <c r="T134" s="241"/>
      <c r="U134" s="241"/>
      <c r="V134" s="241"/>
      <c r="W134" s="241"/>
      <c r="X134" s="182"/>
      <c r="Y134" s="182"/>
      <c r="Z134" s="182"/>
      <c r="AB134" s="214">
        <v>4</v>
      </c>
      <c r="AC134" s="209" t="s">
        <v>478</v>
      </c>
      <c r="AD134" s="191">
        <v>0.1</v>
      </c>
      <c r="AE134" s="196">
        <v>43435</v>
      </c>
      <c r="AF134" s="192" t="s">
        <v>479</v>
      </c>
      <c r="AG134" s="188" t="s">
        <v>474</v>
      </c>
      <c r="AI134" s="245"/>
      <c r="AJ134" s="245"/>
    </row>
    <row r="135" spans="2:36" ht="54" hidden="1" customHeight="1" thickBot="1" x14ac:dyDescent="0.3">
      <c r="B135" s="57" t="s">
        <v>391</v>
      </c>
      <c r="C135" s="58" t="s">
        <v>392</v>
      </c>
      <c r="D135" s="52" t="s">
        <v>52</v>
      </c>
      <c r="E135" s="229" t="s">
        <v>540</v>
      </c>
      <c r="F135" s="53" t="s">
        <v>176</v>
      </c>
      <c r="G135" s="638">
        <v>9</v>
      </c>
      <c r="H135" s="641" t="s">
        <v>181</v>
      </c>
      <c r="I135" s="644">
        <v>7.6899999999999996E-2</v>
      </c>
      <c r="J135" s="647">
        <v>100</v>
      </c>
      <c r="K135" s="650" t="s">
        <v>481</v>
      </c>
      <c r="L135" s="664" t="s">
        <v>504</v>
      </c>
      <c r="M135" s="656" t="s">
        <v>505</v>
      </c>
      <c r="N135" s="630">
        <v>0.25</v>
      </c>
      <c r="O135" s="801">
        <v>0.5</v>
      </c>
      <c r="P135" s="801">
        <v>0.75</v>
      </c>
      <c r="Q135" s="801">
        <v>1</v>
      </c>
      <c r="R135" s="183"/>
      <c r="S135" s="240"/>
      <c r="T135" s="240"/>
      <c r="U135" s="240"/>
      <c r="V135" s="240"/>
      <c r="W135" s="240"/>
      <c r="X135" s="183"/>
      <c r="Y135" s="183"/>
      <c r="Z135" s="183"/>
      <c r="AB135" s="214">
        <v>1</v>
      </c>
      <c r="AC135" s="207" t="s">
        <v>506</v>
      </c>
      <c r="AD135" s="197">
        <v>0.3</v>
      </c>
      <c r="AE135" s="187">
        <v>43132</v>
      </c>
      <c r="AF135" s="187">
        <v>43190</v>
      </c>
      <c r="AG135" s="194" t="s">
        <v>505</v>
      </c>
      <c r="AI135" s="245"/>
      <c r="AJ135" s="245"/>
    </row>
    <row r="136" spans="2:36" ht="54" hidden="1" customHeight="1" thickBot="1" x14ac:dyDescent="0.3">
      <c r="B136" s="57" t="s">
        <v>391</v>
      </c>
      <c r="C136" s="58" t="s">
        <v>392</v>
      </c>
      <c r="D136" s="52" t="s">
        <v>52</v>
      </c>
      <c r="E136" s="229" t="s">
        <v>540</v>
      </c>
      <c r="F136" s="53" t="s">
        <v>176</v>
      </c>
      <c r="G136" s="639"/>
      <c r="H136" s="642"/>
      <c r="I136" s="645"/>
      <c r="J136" s="648"/>
      <c r="K136" s="651"/>
      <c r="L136" s="666"/>
      <c r="M136" s="657"/>
      <c r="N136" s="631"/>
      <c r="O136" s="802"/>
      <c r="P136" s="802"/>
      <c r="Q136" s="802"/>
      <c r="R136" s="183"/>
      <c r="S136" s="240"/>
      <c r="T136" s="240"/>
      <c r="U136" s="240"/>
      <c r="V136" s="240"/>
      <c r="W136" s="240"/>
      <c r="X136" s="183"/>
      <c r="Y136" s="183"/>
      <c r="Z136" s="183"/>
      <c r="AB136" s="214">
        <v>2</v>
      </c>
      <c r="AC136" s="208" t="s">
        <v>507</v>
      </c>
      <c r="AD136" s="198">
        <v>0.5</v>
      </c>
      <c r="AE136" s="190">
        <v>43191</v>
      </c>
      <c r="AF136" s="190">
        <v>43373</v>
      </c>
      <c r="AG136" s="194" t="s">
        <v>505</v>
      </c>
      <c r="AI136" s="245"/>
      <c r="AJ136" s="245"/>
    </row>
    <row r="137" spans="2:36" ht="126.75" hidden="1" thickBot="1" x14ac:dyDescent="0.3">
      <c r="B137" s="57" t="s">
        <v>391</v>
      </c>
      <c r="C137" s="58" t="s">
        <v>392</v>
      </c>
      <c r="D137" s="52" t="s">
        <v>52</v>
      </c>
      <c r="E137" s="229" t="s">
        <v>540</v>
      </c>
      <c r="F137" s="53" t="s">
        <v>176</v>
      </c>
      <c r="G137" s="640"/>
      <c r="H137" s="643"/>
      <c r="I137" s="646"/>
      <c r="J137" s="649"/>
      <c r="K137" s="652"/>
      <c r="L137" s="665"/>
      <c r="M137" s="658"/>
      <c r="N137" s="632"/>
      <c r="O137" s="803"/>
      <c r="P137" s="803"/>
      <c r="Q137" s="803"/>
      <c r="R137" s="183"/>
      <c r="S137" s="240"/>
      <c r="T137" s="240"/>
      <c r="U137" s="240"/>
      <c r="V137" s="240"/>
      <c r="W137" s="240"/>
      <c r="X137" s="183"/>
      <c r="Y137" s="183"/>
      <c r="Z137" s="183"/>
      <c r="AB137" s="214">
        <v>3</v>
      </c>
      <c r="AC137" s="212" t="s">
        <v>508</v>
      </c>
      <c r="AD137" s="199">
        <v>0.2</v>
      </c>
      <c r="AE137" s="193">
        <v>43374</v>
      </c>
      <c r="AF137" s="193">
        <v>43404</v>
      </c>
      <c r="AG137" s="194" t="s">
        <v>505</v>
      </c>
      <c r="AI137" s="245"/>
      <c r="AJ137" s="245"/>
    </row>
    <row r="138" spans="2:36" ht="148.5" hidden="1" customHeight="1" thickBot="1" x14ac:dyDescent="0.3">
      <c r="B138" s="57" t="s">
        <v>391</v>
      </c>
      <c r="C138" s="58" t="s">
        <v>392</v>
      </c>
      <c r="D138" s="52" t="s">
        <v>52</v>
      </c>
      <c r="E138" s="229" t="s">
        <v>539</v>
      </c>
      <c r="F138" s="53" t="s">
        <v>176</v>
      </c>
      <c r="G138" s="638">
        <v>10</v>
      </c>
      <c r="H138" s="641" t="s">
        <v>509</v>
      </c>
      <c r="I138" s="644">
        <v>7.6899999999999996E-2</v>
      </c>
      <c r="J138" s="647">
        <v>20</v>
      </c>
      <c r="K138" s="650" t="s">
        <v>91</v>
      </c>
      <c r="L138" s="659" t="s">
        <v>510</v>
      </c>
      <c r="M138" s="656" t="s">
        <v>511</v>
      </c>
      <c r="N138" s="628">
        <v>5</v>
      </c>
      <c r="O138" s="628">
        <v>10</v>
      </c>
      <c r="P138" s="628">
        <v>15</v>
      </c>
      <c r="Q138" s="628">
        <v>20</v>
      </c>
      <c r="R138" s="184"/>
      <c r="S138" s="241"/>
      <c r="T138" s="241"/>
      <c r="U138" s="241"/>
      <c r="V138" s="241"/>
      <c r="W138" s="241"/>
      <c r="X138" s="184"/>
      <c r="Y138" s="184"/>
      <c r="Z138" s="184"/>
      <c r="AB138" s="214">
        <v>1</v>
      </c>
      <c r="AC138" s="207" t="s">
        <v>512</v>
      </c>
      <c r="AD138" s="197">
        <v>0.7</v>
      </c>
      <c r="AE138" s="200">
        <v>43160</v>
      </c>
      <c r="AF138" s="200">
        <v>43434</v>
      </c>
      <c r="AG138" s="194" t="s">
        <v>511</v>
      </c>
      <c r="AI138" s="245"/>
      <c r="AJ138" s="245"/>
    </row>
    <row r="139" spans="2:36" ht="126.75" hidden="1" thickBot="1" x14ac:dyDescent="0.3">
      <c r="B139" s="57" t="s">
        <v>391</v>
      </c>
      <c r="C139" s="58" t="s">
        <v>392</v>
      </c>
      <c r="D139" s="52" t="s">
        <v>52</v>
      </c>
      <c r="E139" s="229" t="s">
        <v>539</v>
      </c>
      <c r="F139" s="53" t="s">
        <v>176</v>
      </c>
      <c r="G139" s="640"/>
      <c r="H139" s="643"/>
      <c r="I139" s="646"/>
      <c r="J139" s="649"/>
      <c r="K139" s="652"/>
      <c r="L139" s="660"/>
      <c r="M139" s="658"/>
      <c r="N139" s="629"/>
      <c r="O139" s="629"/>
      <c r="P139" s="629"/>
      <c r="Q139" s="629"/>
      <c r="R139" s="184"/>
      <c r="S139" s="241"/>
      <c r="T139" s="241"/>
      <c r="U139" s="241"/>
      <c r="V139" s="241"/>
      <c r="W139" s="241"/>
      <c r="X139" s="184"/>
      <c r="Y139" s="184"/>
      <c r="Z139" s="184"/>
      <c r="AB139" s="214">
        <v>2</v>
      </c>
      <c r="AC139" s="209" t="s">
        <v>513</v>
      </c>
      <c r="AD139" s="201">
        <v>0.3</v>
      </c>
      <c r="AE139" s="202">
        <v>43435</v>
      </c>
      <c r="AF139" s="202">
        <v>43444</v>
      </c>
      <c r="AG139" s="194" t="s">
        <v>511</v>
      </c>
      <c r="AI139" s="245"/>
      <c r="AJ139" s="245"/>
    </row>
    <row r="140" spans="2:36" ht="42" hidden="1" customHeight="1" thickBot="1" x14ac:dyDescent="0.3">
      <c r="B140" s="57" t="s">
        <v>391</v>
      </c>
      <c r="C140" s="58" t="s">
        <v>392</v>
      </c>
      <c r="D140" s="52" t="s">
        <v>52</v>
      </c>
      <c r="E140" s="229" t="s">
        <v>539</v>
      </c>
      <c r="F140" s="53" t="s">
        <v>176</v>
      </c>
      <c r="G140" s="638">
        <v>11</v>
      </c>
      <c r="H140" s="641" t="s">
        <v>514</v>
      </c>
      <c r="I140" s="644">
        <v>7.6899999999999996E-2</v>
      </c>
      <c r="J140" s="647">
        <v>98</v>
      </c>
      <c r="K140" s="650" t="s">
        <v>481</v>
      </c>
      <c r="L140" s="659" t="s">
        <v>515</v>
      </c>
      <c r="M140" s="656" t="s">
        <v>505</v>
      </c>
      <c r="N140" s="630">
        <v>0.25</v>
      </c>
      <c r="O140" s="630">
        <v>0.5</v>
      </c>
      <c r="P140" s="630">
        <v>0.75</v>
      </c>
      <c r="Q140" s="630">
        <v>0.98</v>
      </c>
      <c r="R140" s="185"/>
      <c r="S140" s="240"/>
      <c r="T140" s="240"/>
      <c r="U140" s="240"/>
      <c r="V140" s="240"/>
      <c r="W140" s="240"/>
      <c r="X140" s="185"/>
      <c r="Y140" s="185"/>
      <c r="Z140" s="185"/>
      <c r="AB140" s="214">
        <v>1</v>
      </c>
      <c r="AC140" s="207" t="s">
        <v>516</v>
      </c>
      <c r="AD140" s="197">
        <v>0.4</v>
      </c>
      <c r="AE140" s="200">
        <v>43132</v>
      </c>
      <c r="AF140" s="200">
        <v>43454</v>
      </c>
      <c r="AG140" s="203" t="s">
        <v>505</v>
      </c>
      <c r="AI140" s="245"/>
      <c r="AJ140" s="245"/>
    </row>
    <row r="141" spans="2:36" ht="42" hidden="1" customHeight="1" thickBot="1" x14ac:dyDescent="0.3">
      <c r="B141" s="57" t="s">
        <v>391</v>
      </c>
      <c r="C141" s="58" t="s">
        <v>392</v>
      </c>
      <c r="D141" s="52" t="s">
        <v>52</v>
      </c>
      <c r="E141" s="229" t="s">
        <v>539</v>
      </c>
      <c r="F141" s="53" t="s">
        <v>176</v>
      </c>
      <c r="G141" s="639"/>
      <c r="H141" s="642"/>
      <c r="I141" s="645"/>
      <c r="J141" s="648"/>
      <c r="K141" s="651"/>
      <c r="L141" s="800"/>
      <c r="M141" s="657"/>
      <c r="N141" s="631"/>
      <c r="O141" s="631"/>
      <c r="P141" s="631"/>
      <c r="Q141" s="631"/>
      <c r="R141" s="185"/>
      <c r="S141" s="240"/>
      <c r="T141" s="240"/>
      <c r="U141" s="240"/>
      <c r="V141" s="240"/>
      <c r="W141" s="240"/>
      <c r="X141" s="185"/>
      <c r="Y141" s="185"/>
      <c r="Z141" s="185"/>
      <c r="AB141" s="214">
        <v>2</v>
      </c>
      <c r="AC141" s="208" t="s">
        <v>517</v>
      </c>
      <c r="AD141" s="198">
        <v>0.48</v>
      </c>
      <c r="AE141" s="204">
        <v>43132</v>
      </c>
      <c r="AF141" s="204">
        <v>43454</v>
      </c>
      <c r="AG141" s="203" t="s">
        <v>505</v>
      </c>
      <c r="AI141" s="245"/>
      <c r="AJ141" s="245"/>
    </row>
    <row r="142" spans="2:36" ht="42.75" hidden="1" customHeight="1" thickBot="1" x14ac:dyDescent="0.3">
      <c r="B142" s="57" t="s">
        <v>391</v>
      </c>
      <c r="C142" s="58" t="s">
        <v>392</v>
      </c>
      <c r="D142" s="52" t="s">
        <v>52</v>
      </c>
      <c r="E142" s="229" t="s">
        <v>539</v>
      </c>
      <c r="F142" s="53" t="s">
        <v>176</v>
      </c>
      <c r="G142" s="639"/>
      <c r="H142" s="643"/>
      <c r="I142" s="646"/>
      <c r="J142" s="649"/>
      <c r="K142" s="652"/>
      <c r="L142" s="660"/>
      <c r="M142" s="658"/>
      <c r="N142" s="632"/>
      <c r="O142" s="632"/>
      <c r="P142" s="632"/>
      <c r="Q142" s="632"/>
      <c r="R142" s="185"/>
      <c r="S142" s="240"/>
      <c r="T142" s="240"/>
      <c r="U142" s="240"/>
      <c r="V142" s="240"/>
      <c r="W142" s="240"/>
      <c r="X142" s="185"/>
      <c r="Y142" s="185"/>
      <c r="Z142" s="185"/>
      <c r="AB142" s="214">
        <v>3</v>
      </c>
      <c r="AC142" s="209" t="s">
        <v>518</v>
      </c>
      <c r="AD142" s="201">
        <v>0.1</v>
      </c>
      <c r="AE142" s="202">
        <v>43132</v>
      </c>
      <c r="AF142" s="202">
        <v>43454</v>
      </c>
      <c r="AG142" s="203" t="s">
        <v>505</v>
      </c>
      <c r="AI142" s="245"/>
      <c r="AJ142" s="245"/>
    </row>
    <row r="143" spans="2:36" ht="36.75" hidden="1" customHeight="1" thickBot="1" x14ac:dyDescent="0.3">
      <c r="B143" s="57" t="s">
        <v>391</v>
      </c>
      <c r="C143" s="58" t="s">
        <v>392</v>
      </c>
      <c r="D143" s="52" t="s">
        <v>52</v>
      </c>
      <c r="E143" s="229" t="s">
        <v>539</v>
      </c>
      <c r="F143" s="53" t="s">
        <v>176</v>
      </c>
      <c r="G143" s="638">
        <v>12</v>
      </c>
      <c r="H143" s="641" t="s">
        <v>519</v>
      </c>
      <c r="I143" s="644">
        <v>7.6899999999999996E-2</v>
      </c>
      <c r="J143" s="647">
        <v>26</v>
      </c>
      <c r="K143" s="650" t="s">
        <v>91</v>
      </c>
      <c r="L143" s="653" t="s">
        <v>520</v>
      </c>
      <c r="M143" s="656" t="s">
        <v>505</v>
      </c>
      <c r="N143" s="628">
        <v>0</v>
      </c>
      <c r="O143" s="628">
        <v>13</v>
      </c>
      <c r="P143" s="628">
        <v>0</v>
      </c>
      <c r="Q143" s="628">
        <v>26</v>
      </c>
      <c r="R143" s="184"/>
      <c r="S143" s="241"/>
      <c r="T143" s="241"/>
      <c r="U143" s="241"/>
      <c r="V143" s="241"/>
      <c r="W143" s="241"/>
      <c r="X143" s="184"/>
      <c r="Y143" s="184"/>
      <c r="Z143" s="184"/>
      <c r="AB143" s="214">
        <v>1</v>
      </c>
      <c r="AC143" s="207" t="s">
        <v>521</v>
      </c>
      <c r="AD143" s="197">
        <v>0.1</v>
      </c>
      <c r="AE143" s="200">
        <v>43246</v>
      </c>
      <c r="AF143" s="200">
        <v>43258</v>
      </c>
      <c r="AG143" s="194" t="s">
        <v>505</v>
      </c>
      <c r="AI143" s="245"/>
      <c r="AJ143" s="245"/>
    </row>
    <row r="144" spans="2:36" ht="36.75" hidden="1" customHeight="1" thickBot="1" x14ac:dyDescent="0.3">
      <c r="B144" s="57" t="s">
        <v>391</v>
      </c>
      <c r="C144" s="58" t="s">
        <v>392</v>
      </c>
      <c r="D144" s="52" t="s">
        <v>52</v>
      </c>
      <c r="E144" s="229" t="s">
        <v>539</v>
      </c>
      <c r="F144" s="53" t="s">
        <v>176</v>
      </c>
      <c r="G144" s="639"/>
      <c r="H144" s="642"/>
      <c r="I144" s="645"/>
      <c r="J144" s="648"/>
      <c r="K144" s="651"/>
      <c r="L144" s="654"/>
      <c r="M144" s="657"/>
      <c r="N144" s="633"/>
      <c r="O144" s="633"/>
      <c r="P144" s="633"/>
      <c r="Q144" s="633"/>
      <c r="R144" s="184"/>
      <c r="S144" s="241"/>
      <c r="T144" s="241"/>
      <c r="U144" s="241"/>
      <c r="V144" s="241"/>
      <c r="W144" s="241"/>
      <c r="X144" s="184"/>
      <c r="Y144" s="184"/>
      <c r="Z144" s="184"/>
      <c r="AB144" s="214">
        <v>2</v>
      </c>
      <c r="AC144" s="208" t="s">
        <v>485</v>
      </c>
      <c r="AD144" s="198">
        <v>0.3</v>
      </c>
      <c r="AE144" s="204">
        <v>43269</v>
      </c>
      <c r="AF144" s="204">
        <v>43280</v>
      </c>
      <c r="AG144" s="194" t="s">
        <v>505</v>
      </c>
      <c r="AI144" s="245"/>
      <c r="AJ144" s="245"/>
    </row>
    <row r="145" spans="2:36" ht="36.75" hidden="1" customHeight="1" thickBot="1" x14ac:dyDescent="0.3">
      <c r="B145" s="57" t="s">
        <v>391</v>
      </c>
      <c r="C145" s="58" t="s">
        <v>392</v>
      </c>
      <c r="D145" s="52" t="s">
        <v>52</v>
      </c>
      <c r="E145" s="229" t="s">
        <v>539</v>
      </c>
      <c r="F145" s="53" t="s">
        <v>176</v>
      </c>
      <c r="G145" s="639"/>
      <c r="H145" s="642"/>
      <c r="I145" s="645"/>
      <c r="J145" s="648"/>
      <c r="K145" s="651"/>
      <c r="L145" s="654"/>
      <c r="M145" s="657"/>
      <c r="N145" s="633"/>
      <c r="O145" s="633"/>
      <c r="P145" s="633"/>
      <c r="Q145" s="633"/>
      <c r="R145" s="184"/>
      <c r="S145" s="241"/>
      <c r="T145" s="241"/>
      <c r="U145" s="241"/>
      <c r="V145" s="241"/>
      <c r="W145" s="241"/>
      <c r="X145" s="184"/>
      <c r="Y145" s="184"/>
      <c r="Z145" s="184"/>
      <c r="AB145" s="214">
        <v>3</v>
      </c>
      <c r="AC145" s="212" t="s">
        <v>522</v>
      </c>
      <c r="AD145" s="199">
        <v>0.1</v>
      </c>
      <c r="AE145" s="205">
        <v>43281</v>
      </c>
      <c r="AF145" s="205">
        <v>43296</v>
      </c>
      <c r="AG145" s="194" t="s">
        <v>505</v>
      </c>
      <c r="AI145" s="245"/>
      <c r="AJ145" s="245"/>
    </row>
    <row r="146" spans="2:36" ht="21" hidden="1" customHeight="1" thickBot="1" x14ac:dyDescent="0.3">
      <c r="B146" s="57" t="s">
        <v>391</v>
      </c>
      <c r="C146" s="58" t="s">
        <v>392</v>
      </c>
      <c r="D146" s="52" t="s">
        <v>52</v>
      </c>
      <c r="E146" s="229" t="s">
        <v>539</v>
      </c>
      <c r="F146" s="53" t="s">
        <v>176</v>
      </c>
      <c r="G146" s="639"/>
      <c r="H146" s="642"/>
      <c r="I146" s="645"/>
      <c r="J146" s="648"/>
      <c r="K146" s="651"/>
      <c r="L146" s="654"/>
      <c r="M146" s="657"/>
      <c r="N146" s="633"/>
      <c r="O146" s="633"/>
      <c r="P146" s="633"/>
      <c r="Q146" s="633"/>
      <c r="R146" s="184"/>
      <c r="S146" s="241"/>
      <c r="T146" s="241"/>
      <c r="U146" s="241"/>
      <c r="V146" s="241"/>
      <c r="W146" s="241"/>
      <c r="X146" s="184"/>
      <c r="Y146" s="184"/>
      <c r="Z146" s="184"/>
      <c r="AB146" s="214">
        <v>4</v>
      </c>
      <c r="AC146" s="207" t="s">
        <v>521</v>
      </c>
      <c r="AD146" s="197">
        <v>0.1</v>
      </c>
      <c r="AE146" s="206">
        <v>43414</v>
      </c>
      <c r="AF146" s="206">
        <v>43421</v>
      </c>
      <c r="AG146" s="194" t="s">
        <v>505</v>
      </c>
      <c r="AI146" s="245"/>
      <c r="AJ146" s="245"/>
    </row>
    <row r="147" spans="2:36" ht="21" hidden="1" customHeight="1" thickBot="1" x14ac:dyDescent="0.3">
      <c r="B147" s="57" t="s">
        <v>391</v>
      </c>
      <c r="C147" s="58" t="s">
        <v>392</v>
      </c>
      <c r="D147" s="52" t="s">
        <v>52</v>
      </c>
      <c r="E147" s="229" t="s">
        <v>539</v>
      </c>
      <c r="F147" s="53" t="s">
        <v>176</v>
      </c>
      <c r="G147" s="639"/>
      <c r="H147" s="642"/>
      <c r="I147" s="645"/>
      <c r="J147" s="648"/>
      <c r="K147" s="651"/>
      <c r="L147" s="654"/>
      <c r="M147" s="657"/>
      <c r="N147" s="633"/>
      <c r="O147" s="633"/>
      <c r="P147" s="633"/>
      <c r="Q147" s="633"/>
      <c r="R147" s="184"/>
      <c r="S147" s="241"/>
      <c r="T147" s="241"/>
      <c r="U147" s="241"/>
      <c r="V147" s="241"/>
      <c r="W147" s="241"/>
      <c r="X147" s="184"/>
      <c r="Y147" s="184"/>
      <c r="Z147" s="184"/>
      <c r="AB147" s="214">
        <v>5</v>
      </c>
      <c r="AC147" s="208" t="s">
        <v>485</v>
      </c>
      <c r="AD147" s="198">
        <v>0.3</v>
      </c>
      <c r="AE147" s="204">
        <v>43430</v>
      </c>
      <c r="AF147" s="204">
        <v>43441</v>
      </c>
      <c r="AG147" s="194" t="s">
        <v>505</v>
      </c>
      <c r="AI147" s="245"/>
      <c r="AJ147" s="245"/>
    </row>
    <row r="148" spans="2:36" ht="44.25" hidden="1" customHeight="1" thickBot="1" x14ac:dyDescent="0.3">
      <c r="B148" s="57" t="s">
        <v>391</v>
      </c>
      <c r="C148" s="58" t="s">
        <v>392</v>
      </c>
      <c r="D148" s="52" t="s">
        <v>52</v>
      </c>
      <c r="E148" s="229" t="s">
        <v>539</v>
      </c>
      <c r="F148" s="53" t="s">
        <v>176</v>
      </c>
      <c r="G148" s="640"/>
      <c r="H148" s="643"/>
      <c r="I148" s="646"/>
      <c r="J148" s="649"/>
      <c r="K148" s="652"/>
      <c r="L148" s="655"/>
      <c r="M148" s="658"/>
      <c r="N148" s="629"/>
      <c r="O148" s="629"/>
      <c r="P148" s="629"/>
      <c r="Q148" s="629"/>
      <c r="R148" s="184"/>
      <c r="S148" s="241"/>
      <c r="T148" s="241"/>
      <c r="U148" s="241"/>
      <c r="V148" s="241"/>
      <c r="W148" s="241"/>
      <c r="X148" s="184"/>
      <c r="Y148" s="184"/>
      <c r="Z148" s="184"/>
      <c r="AB148" s="214">
        <v>6</v>
      </c>
      <c r="AC148" s="212" t="s">
        <v>522</v>
      </c>
      <c r="AD148" s="199">
        <v>0.1</v>
      </c>
      <c r="AE148" s="205">
        <v>43442</v>
      </c>
      <c r="AF148" s="205">
        <v>43449</v>
      </c>
      <c r="AG148" s="194" t="s">
        <v>505</v>
      </c>
      <c r="AI148" s="245"/>
      <c r="AJ148" s="245"/>
    </row>
    <row r="149" spans="2:36" ht="158.25" hidden="1" customHeight="1" thickBot="1" x14ac:dyDescent="0.3">
      <c r="B149" s="57" t="s">
        <v>388</v>
      </c>
      <c r="C149" s="58" t="s">
        <v>390</v>
      </c>
      <c r="D149" s="52" t="s">
        <v>23</v>
      </c>
      <c r="E149" s="229" t="s">
        <v>541</v>
      </c>
      <c r="F149" s="53" t="s">
        <v>183</v>
      </c>
      <c r="G149" s="716">
        <v>1</v>
      </c>
      <c r="H149" s="810" t="s">
        <v>349</v>
      </c>
      <c r="I149" s="689">
        <v>0.5</v>
      </c>
      <c r="J149" s="692">
        <v>100</v>
      </c>
      <c r="K149" s="689" t="s">
        <v>184</v>
      </c>
      <c r="L149" s="807" t="s">
        <v>350</v>
      </c>
      <c r="M149" s="695" t="s">
        <v>351</v>
      </c>
      <c r="N149" s="698">
        <v>30</v>
      </c>
      <c r="O149" s="698">
        <v>60</v>
      </c>
      <c r="P149" s="698">
        <v>90</v>
      </c>
      <c r="Q149" s="733">
        <v>100</v>
      </c>
      <c r="R149" s="231"/>
      <c r="S149" s="236"/>
      <c r="T149" s="236"/>
      <c r="U149" s="236"/>
      <c r="V149" s="236"/>
      <c r="W149" s="236"/>
      <c r="X149" s="168"/>
      <c r="Y149" s="61"/>
      <c r="Z149" s="61"/>
      <c r="AA149" s="61"/>
      <c r="AB149" s="12">
        <v>1</v>
      </c>
      <c r="AC149" s="25" t="s">
        <v>352</v>
      </c>
      <c r="AD149" s="14">
        <v>0.3</v>
      </c>
      <c r="AE149" s="26">
        <v>43131</v>
      </c>
      <c r="AF149" s="22">
        <v>43220</v>
      </c>
      <c r="AG149" s="15" t="s">
        <v>351</v>
      </c>
      <c r="AI149" s="245"/>
      <c r="AJ149" s="245"/>
    </row>
    <row r="150" spans="2:36" ht="75.75" hidden="1" thickBot="1" x14ac:dyDescent="0.3">
      <c r="B150" s="57" t="s">
        <v>388</v>
      </c>
      <c r="C150" s="58" t="s">
        <v>390</v>
      </c>
      <c r="D150" s="52" t="s">
        <v>23</v>
      </c>
      <c r="E150" s="229" t="s">
        <v>541</v>
      </c>
      <c r="F150" s="53" t="s">
        <v>183</v>
      </c>
      <c r="G150" s="717"/>
      <c r="H150" s="811"/>
      <c r="I150" s="690"/>
      <c r="J150" s="693"/>
      <c r="K150" s="690"/>
      <c r="L150" s="808"/>
      <c r="M150" s="696"/>
      <c r="N150" s="699"/>
      <c r="O150" s="699"/>
      <c r="P150" s="699"/>
      <c r="Q150" s="753"/>
      <c r="R150" s="231"/>
      <c r="S150" s="236"/>
      <c r="T150" s="236"/>
      <c r="U150" s="236"/>
      <c r="V150" s="236"/>
      <c r="W150" s="236"/>
      <c r="X150" s="168"/>
      <c r="Y150" s="61"/>
      <c r="Z150" s="61"/>
      <c r="AA150" s="61"/>
      <c r="AB150" s="12">
        <v>2</v>
      </c>
      <c r="AC150" s="226" t="s">
        <v>353</v>
      </c>
      <c r="AD150" s="14">
        <v>0.3</v>
      </c>
      <c r="AE150" s="22">
        <v>43222</v>
      </c>
      <c r="AF150" s="22">
        <v>43314</v>
      </c>
      <c r="AG150" s="15" t="s">
        <v>351</v>
      </c>
      <c r="AI150" s="245"/>
      <c r="AJ150" s="245"/>
    </row>
    <row r="151" spans="2:36" ht="63.75" hidden="1" thickBot="1" x14ac:dyDescent="0.3">
      <c r="B151" s="57" t="s">
        <v>388</v>
      </c>
      <c r="C151" s="58" t="s">
        <v>390</v>
      </c>
      <c r="D151" s="52" t="s">
        <v>23</v>
      </c>
      <c r="E151" s="229" t="s">
        <v>541</v>
      </c>
      <c r="F151" s="53" t="s">
        <v>183</v>
      </c>
      <c r="G151" s="717"/>
      <c r="H151" s="811"/>
      <c r="I151" s="690"/>
      <c r="J151" s="693"/>
      <c r="K151" s="690"/>
      <c r="L151" s="808"/>
      <c r="M151" s="696"/>
      <c r="N151" s="699"/>
      <c r="O151" s="699"/>
      <c r="P151" s="699"/>
      <c r="Q151" s="753"/>
      <c r="R151" s="231"/>
      <c r="S151" s="236"/>
      <c r="T151" s="236"/>
      <c r="U151" s="236"/>
      <c r="V151" s="236"/>
      <c r="W151" s="236"/>
      <c r="X151" s="168"/>
      <c r="Y151" s="61"/>
      <c r="Z151" s="61"/>
      <c r="AA151" s="61"/>
      <c r="AB151" s="12">
        <v>3</v>
      </c>
      <c r="AC151" s="27" t="s">
        <v>354</v>
      </c>
      <c r="AD151" s="14">
        <v>0.3</v>
      </c>
      <c r="AE151" s="22">
        <v>43315</v>
      </c>
      <c r="AF151" s="22">
        <v>43403</v>
      </c>
      <c r="AG151" s="15" t="s">
        <v>351</v>
      </c>
      <c r="AI151" s="245"/>
      <c r="AJ151" s="245"/>
    </row>
    <row r="152" spans="2:36" ht="90.75" hidden="1" thickBot="1" x14ac:dyDescent="0.3">
      <c r="B152" s="57" t="s">
        <v>388</v>
      </c>
      <c r="C152" s="58" t="s">
        <v>390</v>
      </c>
      <c r="D152" s="52" t="s">
        <v>23</v>
      </c>
      <c r="E152" s="229" t="s">
        <v>541</v>
      </c>
      <c r="F152" s="53" t="s">
        <v>183</v>
      </c>
      <c r="G152" s="718"/>
      <c r="H152" s="812"/>
      <c r="I152" s="691"/>
      <c r="J152" s="694"/>
      <c r="K152" s="691"/>
      <c r="L152" s="809"/>
      <c r="M152" s="697"/>
      <c r="N152" s="700"/>
      <c r="O152" s="700"/>
      <c r="P152" s="700"/>
      <c r="Q152" s="754"/>
      <c r="R152" s="231"/>
      <c r="S152" s="236"/>
      <c r="T152" s="236"/>
      <c r="U152" s="236"/>
      <c r="V152" s="236"/>
      <c r="W152" s="236"/>
      <c r="X152" s="169"/>
      <c r="Y152" s="62"/>
      <c r="Z152" s="62"/>
      <c r="AA152" s="62"/>
      <c r="AB152" s="12">
        <v>4</v>
      </c>
      <c r="AC152" s="25" t="s">
        <v>355</v>
      </c>
      <c r="AD152" s="14">
        <v>0.1</v>
      </c>
      <c r="AE152" s="22">
        <v>43405</v>
      </c>
      <c r="AF152" s="22">
        <v>43464</v>
      </c>
      <c r="AG152" s="15" t="s">
        <v>351</v>
      </c>
      <c r="AI152" s="245"/>
      <c r="AJ152" s="245"/>
    </row>
    <row r="153" spans="2:36" ht="79.5" hidden="1" customHeight="1" thickBot="1" x14ac:dyDescent="0.3">
      <c r="B153" s="57" t="s">
        <v>388</v>
      </c>
      <c r="C153" s="58" t="s">
        <v>389</v>
      </c>
      <c r="D153" s="52" t="s">
        <v>23</v>
      </c>
      <c r="E153" s="229" t="s">
        <v>541</v>
      </c>
      <c r="F153" s="53" t="s">
        <v>183</v>
      </c>
      <c r="G153" s="716">
        <v>2</v>
      </c>
      <c r="H153" s="719" t="s">
        <v>356</v>
      </c>
      <c r="I153" s="689">
        <v>0.5</v>
      </c>
      <c r="J153" s="692">
        <v>100</v>
      </c>
      <c r="K153" s="689" t="s">
        <v>184</v>
      </c>
      <c r="L153" s="760" t="s">
        <v>357</v>
      </c>
      <c r="M153" s="695" t="s">
        <v>351</v>
      </c>
      <c r="N153" s="704">
        <v>0.25</v>
      </c>
      <c r="O153" s="704">
        <v>0.5</v>
      </c>
      <c r="P153" s="704">
        <v>0.75</v>
      </c>
      <c r="Q153" s="756">
        <v>1</v>
      </c>
      <c r="R153" s="231"/>
      <c r="S153" s="236"/>
      <c r="T153" s="236"/>
      <c r="U153" s="236"/>
      <c r="V153" s="236"/>
      <c r="W153" s="236"/>
      <c r="X153" s="168"/>
      <c r="Y153" s="61"/>
      <c r="Z153" s="61"/>
      <c r="AA153" s="61"/>
      <c r="AB153" s="12">
        <v>1</v>
      </c>
      <c r="AC153" s="13" t="s">
        <v>185</v>
      </c>
      <c r="AD153" s="14">
        <v>0.25</v>
      </c>
      <c r="AE153" s="26">
        <v>43131</v>
      </c>
      <c r="AF153" s="22">
        <v>43220</v>
      </c>
      <c r="AG153" s="15" t="s">
        <v>351</v>
      </c>
      <c r="AI153" s="245"/>
      <c r="AJ153" s="245"/>
    </row>
    <row r="154" spans="2:36" ht="63.75" hidden="1" thickBot="1" x14ac:dyDescent="0.3">
      <c r="B154" s="57" t="s">
        <v>388</v>
      </c>
      <c r="C154" s="58" t="s">
        <v>389</v>
      </c>
      <c r="D154" s="52" t="s">
        <v>23</v>
      </c>
      <c r="E154" s="229" t="s">
        <v>541</v>
      </c>
      <c r="F154" s="53" t="s">
        <v>183</v>
      </c>
      <c r="G154" s="717"/>
      <c r="H154" s="720"/>
      <c r="I154" s="690"/>
      <c r="J154" s="693"/>
      <c r="K154" s="690"/>
      <c r="L154" s="761"/>
      <c r="M154" s="696"/>
      <c r="N154" s="699"/>
      <c r="O154" s="699"/>
      <c r="P154" s="699"/>
      <c r="Q154" s="753"/>
      <c r="R154" s="231"/>
      <c r="S154" s="236"/>
      <c r="T154" s="236"/>
      <c r="U154" s="236"/>
      <c r="V154" s="236"/>
      <c r="W154" s="236"/>
      <c r="X154" s="168"/>
      <c r="Y154" s="61"/>
      <c r="Z154" s="61"/>
      <c r="AA154" s="61"/>
      <c r="AB154" s="12">
        <v>2</v>
      </c>
      <c r="AC154" s="13" t="s">
        <v>358</v>
      </c>
      <c r="AD154" s="14">
        <v>0.25</v>
      </c>
      <c r="AE154" s="22">
        <v>43222</v>
      </c>
      <c r="AF154" s="22">
        <v>43314</v>
      </c>
      <c r="AG154" s="15" t="s">
        <v>351</v>
      </c>
      <c r="AI154" s="245"/>
      <c r="AJ154" s="245"/>
    </row>
    <row r="155" spans="2:36" ht="63.75" hidden="1" thickBot="1" x14ac:dyDescent="0.3">
      <c r="B155" s="57" t="s">
        <v>388</v>
      </c>
      <c r="C155" s="58" t="s">
        <v>389</v>
      </c>
      <c r="D155" s="52" t="s">
        <v>23</v>
      </c>
      <c r="E155" s="229" t="s">
        <v>541</v>
      </c>
      <c r="F155" s="53" t="s">
        <v>183</v>
      </c>
      <c r="G155" s="717"/>
      <c r="H155" s="720"/>
      <c r="I155" s="690"/>
      <c r="J155" s="693"/>
      <c r="K155" s="690"/>
      <c r="L155" s="761"/>
      <c r="M155" s="696"/>
      <c r="N155" s="699"/>
      <c r="O155" s="699"/>
      <c r="P155" s="699"/>
      <c r="Q155" s="753"/>
      <c r="R155" s="231"/>
      <c r="S155" s="236"/>
      <c r="T155" s="236"/>
      <c r="U155" s="236"/>
      <c r="V155" s="236"/>
      <c r="W155" s="236"/>
      <c r="X155" s="168"/>
      <c r="Y155" s="61"/>
      <c r="Z155" s="61"/>
      <c r="AA155" s="61"/>
      <c r="AB155" s="12">
        <v>3</v>
      </c>
      <c r="AC155" s="13" t="s">
        <v>359</v>
      </c>
      <c r="AD155" s="14">
        <v>0.25</v>
      </c>
      <c r="AE155" s="22">
        <v>43315</v>
      </c>
      <c r="AF155" s="22">
        <v>43403</v>
      </c>
      <c r="AG155" s="15" t="s">
        <v>351</v>
      </c>
      <c r="AI155" s="245"/>
      <c r="AJ155" s="245"/>
    </row>
    <row r="156" spans="2:36" ht="63.75" hidden="1" thickBot="1" x14ac:dyDescent="0.3">
      <c r="B156" s="57" t="s">
        <v>388</v>
      </c>
      <c r="C156" s="58" t="s">
        <v>389</v>
      </c>
      <c r="D156" s="52" t="s">
        <v>23</v>
      </c>
      <c r="E156" s="229" t="s">
        <v>541</v>
      </c>
      <c r="F156" s="53" t="s">
        <v>183</v>
      </c>
      <c r="G156" s="718"/>
      <c r="H156" s="804"/>
      <c r="I156" s="805"/>
      <c r="J156" s="806"/>
      <c r="K156" s="805"/>
      <c r="L156" s="813"/>
      <c r="M156" s="814"/>
      <c r="N156" s="700"/>
      <c r="O156" s="700"/>
      <c r="P156" s="700"/>
      <c r="Q156" s="754"/>
      <c r="R156" s="231"/>
      <c r="S156" s="236"/>
      <c r="T156" s="236"/>
      <c r="U156" s="236"/>
      <c r="V156" s="236"/>
      <c r="W156" s="236"/>
      <c r="X156" s="169"/>
      <c r="Y156" s="62"/>
      <c r="Z156" s="62"/>
      <c r="AA156" s="62"/>
      <c r="AB156" s="12">
        <v>4</v>
      </c>
      <c r="AC156" s="13" t="s">
        <v>360</v>
      </c>
      <c r="AD156" s="14">
        <v>0.25</v>
      </c>
      <c r="AE156" s="22">
        <v>43405</v>
      </c>
      <c r="AF156" s="22">
        <v>43462</v>
      </c>
      <c r="AG156" s="15" t="s">
        <v>351</v>
      </c>
      <c r="AI156" s="245"/>
      <c r="AJ156" s="245"/>
    </row>
    <row r="157" spans="2:36" ht="79.5" customHeight="1" thickBot="1" x14ac:dyDescent="0.3">
      <c r="B157" s="57" t="s">
        <v>388</v>
      </c>
      <c r="C157" s="58" t="s">
        <v>389</v>
      </c>
      <c r="D157" s="52" t="s">
        <v>23</v>
      </c>
      <c r="E157" s="229" t="s">
        <v>542</v>
      </c>
      <c r="F157" s="53" t="s">
        <v>186</v>
      </c>
      <c r="G157" s="815">
        <v>1</v>
      </c>
      <c r="H157" s="827" t="s">
        <v>361</v>
      </c>
      <c r="I157" s="829">
        <v>5.8799999999999998E-2</v>
      </c>
      <c r="J157" s="823">
        <v>100</v>
      </c>
      <c r="K157" s="769" t="s">
        <v>184</v>
      </c>
      <c r="L157" s="825" t="s">
        <v>187</v>
      </c>
      <c r="M157" s="28" t="s">
        <v>188</v>
      </c>
      <c r="N157" s="704">
        <v>0.3</v>
      </c>
      <c r="O157" s="704">
        <v>1</v>
      </c>
      <c r="P157" s="698"/>
      <c r="Q157" s="733"/>
      <c r="R157" s="231"/>
      <c r="S157" s="236"/>
      <c r="T157" s="236"/>
      <c r="U157" s="236"/>
      <c r="V157" s="236"/>
      <c r="W157" s="236"/>
      <c r="X157" s="172"/>
      <c r="Y157" s="60"/>
      <c r="Z157" s="60"/>
      <c r="AA157" s="60"/>
      <c r="AB157" s="29">
        <v>1</v>
      </c>
      <c r="AC157" s="25" t="s">
        <v>362</v>
      </c>
      <c r="AD157" s="14">
        <v>0.5</v>
      </c>
      <c r="AE157" s="30">
        <v>43115</v>
      </c>
      <c r="AF157" s="30">
        <v>43205</v>
      </c>
      <c r="AG157" s="31" t="s">
        <v>189</v>
      </c>
      <c r="AI157" s="245"/>
      <c r="AJ157" s="245"/>
    </row>
    <row r="158" spans="2:36" ht="63.75" thickBot="1" x14ac:dyDescent="0.3">
      <c r="B158" s="57" t="s">
        <v>388</v>
      </c>
      <c r="C158" s="58" t="s">
        <v>389</v>
      </c>
      <c r="D158" s="52" t="s">
        <v>23</v>
      </c>
      <c r="E158" s="229" t="s">
        <v>542</v>
      </c>
      <c r="F158" s="53" t="s">
        <v>186</v>
      </c>
      <c r="G158" s="816"/>
      <c r="H158" s="828"/>
      <c r="I158" s="830"/>
      <c r="J158" s="824"/>
      <c r="K158" s="765"/>
      <c r="L158" s="826"/>
      <c r="M158" s="32" t="s">
        <v>188</v>
      </c>
      <c r="N158" s="699"/>
      <c r="O158" s="699"/>
      <c r="P158" s="699"/>
      <c r="Q158" s="753"/>
      <c r="R158" s="231"/>
      <c r="S158" s="236"/>
      <c r="T158" s="236"/>
      <c r="U158" s="236"/>
      <c r="V158" s="236"/>
      <c r="W158" s="236"/>
      <c r="X158" s="168"/>
      <c r="Y158" s="61"/>
      <c r="Z158" s="61"/>
      <c r="AA158" s="61"/>
      <c r="AB158" s="29">
        <v>2</v>
      </c>
      <c r="AC158" s="25" t="s">
        <v>190</v>
      </c>
      <c r="AD158" s="14">
        <v>0.5</v>
      </c>
      <c r="AE158" s="30">
        <v>43206</v>
      </c>
      <c r="AF158" s="30">
        <v>43266</v>
      </c>
      <c r="AG158" s="31" t="s">
        <v>189</v>
      </c>
      <c r="AI158" s="245"/>
      <c r="AJ158" s="245"/>
    </row>
    <row r="159" spans="2:36" ht="79.5" customHeight="1" thickBot="1" x14ac:dyDescent="0.3">
      <c r="B159" s="57" t="s">
        <v>388</v>
      </c>
      <c r="C159" s="58" t="s">
        <v>389</v>
      </c>
      <c r="D159" s="52" t="s">
        <v>23</v>
      </c>
      <c r="E159" s="229" t="s">
        <v>542</v>
      </c>
      <c r="F159" s="53" t="s">
        <v>186</v>
      </c>
      <c r="G159" s="815">
        <v>2</v>
      </c>
      <c r="H159" s="817" t="s">
        <v>191</v>
      </c>
      <c r="I159" s="819">
        <v>5.8799999999999998E-2</v>
      </c>
      <c r="J159" s="783">
        <v>1</v>
      </c>
      <c r="K159" s="763" t="s">
        <v>184</v>
      </c>
      <c r="L159" s="821" t="s">
        <v>192</v>
      </c>
      <c r="M159" s="33" t="s">
        <v>193</v>
      </c>
      <c r="N159" s="705">
        <v>0.1</v>
      </c>
      <c r="O159" s="705">
        <v>0.35</v>
      </c>
      <c r="P159" s="705">
        <v>0.7</v>
      </c>
      <c r="Q159" s="831">
        <v>1</v>
      </c>
      <c r="R159" s="232"/>
      <c r="S159" s="238"/>
      <c r="T159" s="238"/>
      <c r="U159" s="238"/>
      <c r="V159" s="238"/>
      <c r="W159" s="238"/>
      <c r="X159" s="173"/>
      <c r="Y159" s="65"/>
      <c r="Z159" s="65"/>
      <c r="AA159" s="65"/>
      <c r="AB159" s="29">
        <v>1</v>
      </c>
      <c r="AC159" s="25" t="s">
        <v>194</v>
      </c>
      <c r="AD159" s="14">
        <v>0.5</v>
      </c>
      <c r="AE159" s="30">
        <v>43132</v>
      </c>
      <c r="AF159" s="30">
        <v>43311</v>
      </c>
      <c r="AG159" s="34" t="s">
        <v>193</v>
      </c>
      <c r="AI159" s="245"/>
      <c r="AJ159" s="245"/>
    </row>
    <row r="160" spans="2:36" ht="63.75" thickBot="1" x14ac:dyDescent="0.3">
      <c r="B160" s="57" t="s">
        <v>388</v>
      </c>
      <c r="C160" s="58" t="s">
        <v>389</v>
      </c>
      <c r="D160" s="52" t="s">
        <v>23</v>
      </c>
      <c r="E160" s="229" t="s">
        <v>542</v>
      </c>
      <c r="F160" s="53" t="s">
        <v>186</v>
      </c>
      <c r="G160" s="816"/>
      <c r="H160" s="818"/>
      <c r="I160" s="820"/>
      <c r="J160" s="784"/>
      <c r="K160" s="765"/>
      <c r="L160" s="822"/>
      <c r="M160" s="33" t="s">
        <v>193</v>
      </c>
      <c r="N160" s="707"/>
      <c r="O160" s="707"/>
      <c r="P160" s="707"/>
      <c r="Q160" s="832"/>
      <c r="R160" s="232"/>
      <c r="S160" s="238"/>
      <c r="T160" s="238"/>
      <c r="U160" s="238"/>
      <c r="V160" s="238"/>
      <c r="W160" s="238"/>
      <c r="X160" s="174"/>
      <c r="Y160" s="66"/>
      <c r="Z160" s="66"/>
      <c r="AA160" s="66"/>
      <c r="AB160" s="29">
        <v>2</v>
      </c>
      <c r="AC160" s="25" t="s">
        <v>195</v>
      </c>
      <c r="AD160" s="14">
        <v>0.5</v>
      </c>
      <c r="AE160" s="30">
        <v>43132</v>
      </c>
      <c r="AF160" s="30">
        <v>43311</v>
      </c>
      <c r="AG160" s="34" t="s">
        <v>193</v>
      </c>
      <c r="AI160" s="245"/>
      <c r="AJ160" s="245"/>
    </row>
    <row r="161" spans="2:36" ht="79.5" customHeight="1" thickBot="1" x14ac:dyDescent="0.3">
      <c r="B161" s="57" t="s">
        <v>388</v>
      </c>
      <c r="C161" s="58" t="s">
        <v>389</v>
      </c>
      <c r="D161" s="52" t="s">
        <v>23</v>
      </c>
      <c r="E161" s="229" t="s">
        <v>543</v>
      </c>
      <c r="F161" s="53" t="s">
        <v>186</v>
      </c>
      <c r="G161" s="834">
        <v>3</v>
      </c>
      <c r="H161" s="837" t="s">
        <v>196</v>
      </c>
      <c r="I161" s="819">
        <v>5.8799999999999998E-2</v>
      </c>
      <c r="J161" s="783">
        <v>1</v>
      </c>
      <c r="K161" s="777" t="s">
        <v>184</v>
      </c>
      <c r="L161" s="821" t="s">
        <v>197</v>
      </c>
      <c r="M161" s="35" t="s">
        <v>198</v>
      </c>
      <c r="N161" s="705">
        <v>0.25</v>
      </c>
      <c r="O161" s="705">
        <v>0.5</v>
      </c>
      <c r="P161" s="705">
        <v>0.75</v>
      </c>
      <c r="Q161" s="831">
        <v>1</v>
      </c>
      <c r="R161" s="232"/>
      <c r="S161" s="238"/>
      <c r="T161" s="238"/>
      <c r="U161" s="238"/>
      <c r="V161" s="238"/>
      <c r="W161" s="238"/>
      <c r="X161" s="173"/>
      <c r="Y161" s="65"/>
      <c r="Z161" s="65"/>
      <c r="AA161" s="65"/>
      <c r="AB161" s="29">
        <v>1</v>
      </c>
      <c r="AC161" s="25" t="s">
        <v>199</v>
      </c>
      <c r="AD161" s="14">
        <v>0.25</v>
      </c>
      <c r="AE161" s="30">
        <v>43102</v>
      </c>
      <c r="AF161" s="30">
        <v>43189</v>
      </c>
      <c r="AG161" s="34" t="s">
        <v>200</v>
      </c>
      <c r="AI161" s="245"/>
      <c r="AJ161" s="245"/>
    </row>
    <row r="162" spans="2:36" ht="63.75" thickBot="1" x14ac:dyDescent="0.3">
      <c r="B162" s="57" t="s">
        <v>388</v>
      </c>
      <c r="C162" s="58" t="s">
        <v>389</v>
      </c>
      <c r="D162" s="52" t="s">
        <v>23</v>
      </c>
      <c r="E162" s="229" t="s">
        <v>543</v>
      </c>
      <c r="F162" s="53" t="s">
        <v>186</v>
      </c>
      <c r="G162" s="834"/>
      <c r="H162" s="828"/>
      <c r="I162" s="830"/>
      <c r="J162" s="778"/>
      <c r="K162" s="778"/>
      <c r="L162" s="826"/>
      <c r="M162" s="35" t="s">
        <v>198</v>
      </c>
      <c r="N162" s="706"/>
      <c r="O162" s="706"/>
      <c r="P162" s="706"/>
      <c r="Q162" s="833"/>
      <c r="R162" s="232"/>
      <c r="S162" s="238"/>
      <c r="T162" s="238"/>
      <c r="U162" s="238"/>
      <c r="V162" s="238"/>
      <c r="W162" s="238"/>
      <c r="X162" s="175"/>
      <c r="Y162" s="67"/>
      <c r="Z162" s="67"/>
      <c r="AA162" s="67"/>
      <c r="AB162" s="29">
        <v>2</v>
      </c>
      <c r="AC162" s="25" t="s">
        <v>201</v>
      </c>
      <c r="AD162" s="14">
        <v>0.25</v>
      </c>
      <c r="AE162" s="30">
        <v>43102</v>
      </c>
      <c r="AF162" s="30">
        <v>43465</v>
      </c>
      <c r="AG162" s="34" t="s">
        <v>200</v>
      </c>
      <c r="AI162" s="245"/>
      <c r="AJ162" s="245"/>
    </row>
    <row r="163" spans="2:36" ht="63.75" thickBot="1" x14ac:dyDescent="0.3">
      <c r="B163" s="57" t="s">
        <v>388</v>
      </c>
      <c r="C163" s="58" t="s">
        <v>389</v>
      </c>
      <c r="D163" s="52" t="s">
        <v>23</v>
      </c>
      <c r="E163" s="229" t="s">
        <v>543</v>
      </c>
      <c r="F163" s="53" t="s">
        <v>186</v>
      </c>
      <c r="G163" s="834"/>
      <c r="H163" s="828"/>
      <c r="I163" s="830"/>
      <c r="J163" s="778"/>
      <c r="K163" s="778"/>
      <c r="L163" s="826"/>
      <c r="M163" s="35" t="s">
        <v>198</v>
      </c>
      <c r="N163" s="706"/>
      <c r="O163" s="706"/>
      <c r="P163" s="706"/>
      <c r="Q163" s="833"/>
      <c r="R163" s="232"/>
      <c r="S163" s="238"/>
      <c r="T163" s="238"/>
      <c r="U163" s="238"/>
      <c r="V163" s="238"/>
      <c r="W163" s="238"/>
      <c r="X163" s="175"/>
      <c r="Y163" s="67"/>
      <c r="Z163" s="67"/>
      <c r="AA163" s="67"/>
      <c r="AB163" s="29">
        <v>3</v>
      </c>
      <c r="AC163" s="25" t="s">
        <v>202</v>
      </c>
      <c r="AD163" s="14">
        <v>0.25</v>
      </c>
      <c r="AE163" s="30">
        <v>43102</v>
      </c>
      <c r="AF163" s="30">
        <v>43465</v>
      </c>
      <c r="AG163" s="34" t="s">
        <v>200</v>
      </c>
      <c r="AI163" s="245"/>
      <c r="AJ163" s="245"/>
    </row>
    <row r="164" spans="2:36" ht="63.75" thickBot="1" x14ac:dyDescent="0.3">
      <c r="B164" s="57" t="s">
        <v>388</v>
      </c>
      <c r="C164" s="58" t="s">
        <v>389</v>
      </c>
      <c r="D164" s="52" t="s">
        <v>23</v>
      </c>
      <c r="E164" s="229" t="s">
        <v>543</v>
      </c>
      <c r="F164" s="53" t="s">
        <v>186</v>
      </c>
      <c r="G164" s="834"/>
      <c r="H164" s="838"/>
      <c r="I164" s="820"/>
      <c r="J164" s="779"/>
      <c r="K164" s="779"/>
      <c r="L164" s="822"/>
      <c r="M164" s="35" t="s">
        <v>198</v>
      </c>
      <c r="N164" s="707"/>
      <c r="O164" s="707"/>
      <c r="P164" s="707"/>
      <c r="Q164" s="832"/>
      <c r="R164" s="232"/>
      <c r="S164" s="238"/>
      <c r="T164" s="238"/>
      <c r="U164" s="238"/>
      <c r="V164" s="238"/>
      <c r="W164" s="238"/>
      <c r="X164" s="174"/>
      <c r="Y164" s="66"/>
      <c r="Z164" s="66"/>
      <c r="AA164" s="66"/>
      <c r="AB164" s="29">
        <v>4</v>
      </c>
      <c r="AC164" s="25" t="s">
        <v>203</v>
      </c>
      <c r="AD164" s="14">
        <v>0.25</v>
      </c>
      <c r="AE164" s="30">
        <v>43102</v>
      </c>
      <c r="AF164" s="30">
        <v>43281</v>
      </c>
      <c r="AG164" s="34" t="s">
        <v>200</v>
      </c>
      <c r="AI164" s="245"/>
      <c r="AJ164" s="245"/>
    </row>
    <row r="165" spans="2:36" ht="79.5" customHeight="1" thickBot="1" x14ac:dyDescent="0.3">
      <c r="B165" s="57" t="s">
        <v>388</v>
      </c>
      <c r="C165" s="58" t="s">
        <v>389</v>
      </c>
      <c r="D165" s="52" t="s">
        <v>23</v>
      </c>
      <c r="E165" s="229" t="s">
        <v>543</v>
      </c>
      <c r="F165" s="53" t="s">
        <v>186</v>
      </c>
      <c r="G165" s="834">
        <v>4</v>
      </c>
      <c r="H165" s="835" t="s">
        <v>204</v>
      </c>
      <c r="I165" s="819">
        <v>5.8799999999999998E-2</v>
      </c>
      <c r="J165" s="783">
        <v>0.02</v>
      </c>
      <c r="K165" s="821" t="s">
        <v>184</v>
      </c>
      <c r="L165" s="821" t="s">
        <v>205</v>
      </c>
      <c r="M165" s="36" t="s">
        <v>198</v>
      </c>
      <c r="N165" s="839">
        <v>5.0000000000000001E-3</v>
      </c>
      <c r="O165" s="704">
        <v>0.01</v>
      </c>
      <c r="P165" s="839">
        <v>1.4999999999999999E-2</v>
      </c>
      <c r="Q165" s="756">
        <v>0.02</v>
      </c>
      <c r="R165" s="231"/>
      <c r="S165" s="236"/>
      <c r="T165" s="236"/>
      <c r="U165" s="236"/>
      <c r="V165" s="236"/>
      <c r="W165" s="236"/>
      <c r="X165" s="172"/>
      <c r="Y165" s="60"/>
      <c r="Z165" s="60"/>
      <c r="AA165" s="60"/>
      <c r="AB165" s="29">
        <v>1</v>
      </c>
      <c r="AC165" s="25" t="s">
        <v>206</v>
      </c>
      <c r="AD165" s="14">
        <v>0.25</v>
      </c>
      <c r="AE165" s="30">
        <v>43102</v>
      </c>
      <c r="AF165" s="30">
        <v>43281</v>
      </c>
      <c r="AG165" s="34" t="s">
        <v>200</v>
      </c>
      <c r="AI165" s="245"/>
      <c r="AJ165" s="245"/>
    </row>
    <row r="166" spans="2:36" ht="63.75" thickBot="1" x14ac:dyDescent="0.3">
      <c r="B166" s="57" t="s">
        <v>388</v>
      </c>
      <c r="C166" s="58" t="s">
        <v>389</v>
      </c>
      <c r="D166" s="52" t="s">
        <v>23</v>
      </c>
      <c r="E166" s="229" t="s">
        <v>543</v>
      </c>
      <c r="F166" s="53" t="s">
        <v>186</v>
      </c>
      <c r="G166" s="834"/>
      <c r="H166" s="836"/>
      <c r="I166" s="820"/>
      <c r="J166" s="779"/>
      <c r="K166" s="822"/>
      <c r="L166" s="822"/>
      <c r="M166" s="36" t="s">
        <v>198</v>
      </c>
      <c r="N166" s="700"/>
      <c r="O166" s="700"/>
      <c r="P166" s="700"/>
      <c r="Q166" s="754"/>
      <c r="R166" s="231"/>
      <c r="S166" s="236"/>
      <c r="T166" s="236"/>
      <c r="U166" s="236"/>
      <c r="V166" s="236"/>
      <c r="W166" s="236"/>
      <c r="X166" s="169"/>
      <c r="Y166" s="62"/>
      <c r="Z166" s="62"/>
      <c r="AA166" s="62"/>
      <c r="AB166" s="29">
        <v>2</v>
      </c>
      <c r="AC166" s="225" t="s">
        <v>207</v>
      </c>
      <c r="AD166" s="14">
        <v>0.75</v>
      </c>
      <c r="AE166" s="30">
        <v>43102</v>
      </c>
      <c r="AF166" s="30">
        <v>43465</v>
      </c>
      <c r="AG166" s="34" t="s">
        <v>200</v>
      </c>
      <c r="AI166" s="245"/>
      <c r="AJ166" s="245"/>
    </row>
    <row r="167" spans="2:36" ht="79.5" customHeight="1" thickBot="1" x14ac:dyDescent="0.3">
      <c r="B167" s="57" t="s">
        <v>388</v>
      </c>
      <c r="C167" s="58" t="s">
        <v>389</v>
      </c>
      <c r="D167" s="52" t="s">
        <v>23</v>
      </c>
      <c r="E167" s="229" t="s">
        <v>543</v>
      </c>
      <c r="F167" s="53" t="s">
        <v>186</v>
      </c>
      <c r="G167" s="834">
        <v>5</v>
      </c>
      <c r="H167" s="835" t="s">
        <v>363</v>
      </c>
      <c r="I167" s="819">
        <v>5.8799999999999998E-2</v>
      </c>
      <c r="J167" s="783">
        <v>0.2</v>
      </c>
      <c r="K167" s="821" t="s">
        <v>184</v>
      </c>
      <c r="L167" s="821" t="s">
        <v>208</v>
      </c>
      <c r="M167" s="36" t="s">
        <v>198</v>
      </c>
      <c r="N167" s="705">
        <v>0.05</v>
      </c>
      <c r="O167" s="705">
        <v>0.1</v>
      </c>
      <c r="P167" s="705">
        <v>0.15</v>
      </c>
      <c r="Q167" s="831">
        <v>0.2</v>
      </c>
      <c r="R167" s="234"/>
      <c r="S167" s="242"/>
      <c r="T167" s="242"/>
      <c r="U167" s="242"/>
      <c r="V167" s="242"/>
      <c r="W167" s="242"/>
      <c r="X167" s="176"/>
      <c r="Y167" s="68"/>
      <c r="Z167" s="68"/>
      <c r="AA167" s="68"/>
      <c r="AB167" s="29">
        <v>1</v>
      </c>
      <c r="AC167" s="225" t="s">
        <v>209</v>
      </c>
      <c r="AD167" s="14">
        <v>0.5</v>
      </c>
      <c r="AE167" s="30">
        <v>43102</v>
      </c>
      <c r="AF167" s="30">
        <v>43465</v>
      </c>
      <c r="AG167" s="34" t="s">
        <v>200</v>
      </c>
      <c r="AI167" s="245"/>
      <c r="AJ167" s="245"/>
    </row>
    <row r="168" spans="2:36" ht="79.5" customHeight="1" thickBot="1" x14ac:dyDescent="0.3">
      <c r="B168" s="57" t="s">
        <v>388</v>
      </c>
      <c r="C168" s="58" t="s">
        <v>389</v>
      </c>
      <c r="D168" s="52" t="s">
        <v>23</v>
      </c>
      <c r="E168" s="229" t="s">
        <v>543</v>
      </c>
      <c r="F168" s="53" t="s">
        <v>186</v>
      </c>
      <c r="G168" s="834"/>
      <c r="H168" s="843"/>
      <c r="I168" s="830"/>
      <c r="J168" s="778"/>
      <c r="K168" s="826"/>
      <c r="L168" s="826"/>
      <c r="M168" s="36" t="s">
        <v>198</v>
      </c>
      <c r="N168" s="853"/>
      <c r="O168" s="853"/>
      <c r="P168" s="853"/>
      <c r="Q168" s="840"/>
      <c r="R168" s="234"/>
      <c r="S168" s="242"/>
      <c r="T168" s="242"/>
      <c r="U168" s="242"/>
      <c r="V168" s="242"/>
      <c r="W168" s="242"/>
      <c r="X168" s="177"/>
      <c r="Y168" s="69"/>
      <c r="Z168" s="69"/>
      <c r="AA168" s="69"/>
      <c r="AB168" s="29">
        <v>2</v>
      </c>
      <c r="AC168" s="25" t="s">
        <v>210</v>
      </c>
      <c r="AD168" s="14">
        <v>0.25</v>
      </c>
      <c r="AE168" s="30">
        <v>43102</v>
      </c>
      <c r="AF168" s="30">
        <v>43465</v>
      </c>
      <c r="AG168" s="34" t="s">
        <v>200</v>
      </c>
      <c r="AI168" s="245"/>
      <c r="AJ168" s="245"/>
    </row>
    <row r="169" spans="2:36" ht="63.75" thickBot="1" x14ac:dyDescent="0.3">
      <c r="B169" s="57" t="s">
        <v>388</v>
      </c>
      <c r="C169" s="58" t="s">
        <v>389</v>
      </c>
      <c r="D169" s="52" t="s">
        <v>23</v>
      </c>
      <c r="E169" s="229" t="s">
        <v>543</v>
      </c>
      <c r="F169" s="53" t="s">
        <v>186</v>
      </c>
      <c r="G169" s="834"/>
      <c r="H169" s="836"/>
      <c r="I169" s="820"/>
      <c r="J169" s="779"/>
      <c r="K169" s="822"/>
      <c r="L169" s="822"/>
      <c r="M169" s="36" t="s">
        <v>198</v>
      </c>
      <c r="N169" s="854"/>
      <c r="O169" s="854"/>
      <c r="P169" s="854"/>
      <c r="Q169" s="841"/>
      <c r="R169" s="234"/>
      <c r="S169" s="242"/>
      <c r="T169" s="242"/>
      <c r="U169" s="242"/>
      <c r="V169" s="242"/>
      <c r="W169" s="242"/>
      <c r="X169" s="178"/>
      <c r="Y169" s="70"/>
      <c r="Z169" s="70"/>
      <c r="AA169" s="70"/>
      <c r="AB169" s="29">
        <v>3</v>
      </c>
      <c r="AC169" s="25" t="s">
        <v>364</v>
      </c>
      <c r="AD169" s="14">
        <v>0.25</v>
      </c>
      <c r="AE169" s="30">
        <v>43102</v>
      </c>
      <c r="AF169" s="30">
        <v>43465</v>
      </c>
      <c r="AG169" s="34" t="s">
        <v>200</v>
      </c>
      <c r="AI169" s="245"/>
      <c r="AJ169" s="245"/>
    </row>
    <row r="170" spans="2:36" ht="79.5" customHeight="1" thickBot="1" x14ac:dyDescent="0.3">
      <c r="B170" s="57" t="s">
        <v>388</v>
      </c>
      <c r="C170" s="58" t="s">
        <v>389</v>
      </c>
      <c r="D170" s="52" t="s">
        <v>23</v>
      </c>
      <c r="E170" s="229" t="s">
        <v>544</v>
      </c>
      <c r="F170" s="53" t="s">
        <v>186</v>
      </c>
      <c r="G170" s="815">
        <v>6</v>
      </c>
      <c r="H170" s="835" t="s">
        <v>211</v>
      </c>
      <c r="I170" s="819">
        <v>5.8799999999999998E-2</v>
      </c>
      <c r="J170" s="844">
        <v>2</v>
      </c>
      <c r="K170" s="847" t="s">
        <v>212</v>
      </c>
      <c r="L170" s="850" t="s">
        <v>213</v>
      </c>
      <c r="M170" s="855" t="s">
        <v>214</v>
      </c>
      <c r="N170" s="698">
        <v>0</v>
      </c>
      <c r="O170" s="698">
        <v>1</v>
      </c>
      <c r="P170" s="698">
        <v>0</v>
      </c>
      <c r="Q170" s="733">
        <v>2</v>
      </c>
      <c r="R170" s="231"/>
      <c r="S170" s="236"/>
      <c r="T170" s="236"/>
      <c r="U170" s="236"/>
      <c r="V170" s="236"/>
      <c r="W170" s="236"/>
      <c r="X170" s="172"/>
      <c r="Y170" s="60"/>
      <c r="Z170" s="60"/>
      <c r="AA170" s="60"/>
      <c r="AB170" s="29">
        <v>1</v>
      </c>
      <c r="AC170" s="25" t="s">
        <v>579</v>
      </c>
      <c r="AD170" s="14">
        <v>0.2</v>
      </c>
      <c r="AE170" s="30">
        <v>43146</v>
      </c>
      <c r="AF170" s="30">
        <v>43190</v>
      </c>
      <c r="AG170" s="31" t="s">
        <v>215</v>
      </c>
      <c r="AI170" s="245"/>
      <c r="AJ170" s="245"/>
    </row>
    <row r="171" spans="2:36" ht="79.5" customHeight="1" thickBot="1" x14ac:dyDescent="0.3">
      <c r="B171" s="57" t="s">
        <v>388</v>
      </c>
      <c r="C171" s="58" t="s">
        <v>389</v>
      </c>
      <c r="D171" s="52" t="s">
        <v>23</v>
      </c>
      <c r="E171" s="229" t="s">
        <v>544</v>
      </c>
      <c r="F171" s="53" t="s">
        <v>186</v>
      </c>
      <c r="G171" s="842"/>
      <c r="H171" s="843"/>
      <c r="I171" s="830"/>
      <c r="J171" s="845"/>
      <c r="K171" s="848"/>
      <c r="L171" s="851"/>
      <c r="M171" s="856"/>
      <c r="N171" s="699"/>
      <c r="O171" s="699"/>
      <c r="P171" s="699"/>
      <c r="Q171" s="753"/>
      <c r="R171" s="266"/>
      <c r="S171" s="263"/>
      <c r="T171" s="263"/>
      <c r="U171" s="263"/>
      <c r="V171" s="263"/>
      <c r="W171" s="263"/>
      <c r="X171" s="168"/>
      <c r="Y171" s="264"/>
      <c r="Z171" s="264"/>
      <c r="AA171" s="264"/>
      <c r="AB171" s="29">
        <v>2</v>
      </c>
      <c r="AC171" s="267" t="s">
        <v>580</v>
      </c>
      <c r="AD171" s="14">
        <v>0.4</v>
      </c>
      <c r="AE171" s="30">
        <v>43191</v>
      </c>
      <c r="AF171" s="30">
        <v>43465</v>
      </c>
      <c r="AG171" s="31" t="s">
        <v>215</v>
      </c>
      <c r="AI171" s="245"/>
      <c r="AJ171" s="245"/>
    </row>
    <row r="172" spans="2:36" ht="63.75" thickBot="1" x14ac:dyDescent="0.3">
      <c r="B172" s="57" t="s">
        <v>388</v>
      </c>
      <c r="C172" s="58" t="s">
        <v>389</v>
      </c>
      <c r="D172" s="52" t="s">
        <v>23</v>
      </c>
      <c r="E172" s="229" t="s">
        <v>544</v>
      </c>
      <c r="F172" s="53" t="s">
        <v>186</v>
      </c>
      <c r="G172" s="816"/>
      <c r="H172" s="836"/>
      <c r="I172" s="820"/>
      <c r="J172" s="846"/>
      <c r="K172" s="849"/>
      <c r="L172" s="852"/>
      <c r="M172" s="857"/>
      <c r="N172" s="700"/>
      <c r="O172" s="700"/>
      <c r="P172" s="700"/>
      <c r="Q172" s="754"/>
      <c r="R172" s="231"/>
      <c r="S172" s="236"/>
      <c r="T172" s="236"/>
      <c r="U172" s="236"/>
      <c r="V172" s="236"/>
      <c r="W172" s="236"/>
      <c r="X172" s="169"/>
      <c r="Y172" s="62"/>
      <c r="Z172" s="62"/>
      <c r="AA172" s="62"/>
      <c r="AB172" s="29">
        <v>3</v>
      </c>
      <c r="AC172" s="25" t="s">
        <v>581</v>
      </c>
      <c r="AD172" s="14">
        <v>0.4</v>
      </c>
      <c r="AE172" s="30">
        <v>43191</v>
      </c>
      <c r="AF172" s="30">
        <v>43465</v>
      </c>
      <c r="AG172" s="31" t="s">
        <v>215</v>
      </c>
      <c r="AI172" s="245"/>
      <c r="AJ172" s="245"/>
    </row>
    <row r="173" spans="2:36" ht="72.75" customHeight="1" thickBot="1" x14ac:dyDescent="0.3">
      <c r="B173" s="57" t="s">
        <v>388</v>
      </c>
      <c r="C173" s="58" t="s">
        <v>389</v>
      </c>
      <c r="D173" s="52" t="s">
        <v>23</v>
      </c>
      <c r="E173" s="229" t="s">
        <v>544</v>
      </c>
      <c r="F173" s="53" t="s">
        <v>186</v>
      </c>
      <c r="G173" s="815">
        <v>7</v>
      </c>
      <c r="H173" s="862" t="s">
        <v>582</v>
      </c>
      <c r="I173" s="819">
        <v>5.8799999999999998E-2</v>
      </c>
      <c r="J173" s="844">
        <v>7</v>
      </c>
      <c r="K173" s="847" t="s">
        <v>216</v>
      </c>
      <c r="L173" s="850" t="s">
        <v>217</v>
      </c>
      <c r="M173" s="855" t="s">
        <v>218</v>
      </c>
      <c r="N173" s="698">
        <v>0</v>
      </c>
      <c r="O173" s="698">
        <v>0</v>
      </c>
      <c r="P173" s="698">
        <v>7</v>
      </c>
      <c r="Q173" s="733">
        <v>0</v>
      </c>
      <c r="R173" s="231"/>
      <c r="S173" s="236"/>
      <c r="T173" s="236"/>
      <c r="U173" s="236"/>
      <c r="V173" s="236"/>
      <c r="W173" s="236"/>
      <c r="X173" s="172"/>
      <c r="Y173" s="60"/>
      <c r="Z173" s="60"/>
      <c r="AA173" s="60"/>
      <c r="AB173" s="29">
        <v>1</v>
      </c>
      <c r="AC173" s="25" t="s">
        <v>583</v>
      </c>
      <c r="AD173" s="14">
        <v>0.4</v>
      </c>
      <c r="AE173" s="30">
        <v>43132</v>
      </c>
      <c r="AF173" s="30">
        <v>43250</v>
      </c>
      <c r="AG173" s="31" t="s">
        <v>215</v>
      </c>
      <c r="AI173" s="245"/>
      <c r="AJ173" s="245"/>
    </row>
    <row r="174" spans="2:36" ht="63.75" thickBot="1" x14ac:dyDescent="0.3">
      <c r="B174" s="57" t="s">
        <v>388</v>
      </c>
      <c r="C174" s="58" t="s">
        <v>389</v>
      </c>
      <c r="D174" s="52" t="s">
        <v>23</v>
      </c>
      <c r="E174" s="229" t="s">
        <v>544</v>
      </c>
      <c r="F174" s="53" t="s">
        <v>186</v>
      </c>
      <c r="G174" s="842"/>
      <c r="H174" s="863"/>
      <c r="I174" s="830"/>
      <c r="J174" s="845"/>
      <c r="K174" s="848"/>
      <c r="L174" s="851"/>
      <c r="M174" s="856"/>
      <c r="N174" s="699"/>
      <c r="O174" s="699"/>
      <c r="P174" s="699"/>
      <c r="Q174" s="753"/>
      <c r="R174" s="266"/>
      <c r="S174" s="263"/>
      <c r="T174" s="263"/>
      <c r="U174" s="263"/>
      <c r="V174" s="263"/>
      <c r="W174" s="263"/>
      <c r="X174" s="168"/>
      <c r="Y174" s="264"/>
      <c r="Z174" s="264"/>
      <c r="AA174" s="264"/>
      <c r="AB174" s="29">
        <v>2</v>
      </c>
      <c r="AC174" s="37" t="s">
        <v>584</v>
      </c>
      <c r="AD174" s="14">
        <v>0.2</v>
      </c>
      <c r="AE174" s="30">
        <v>43252</v>
      </c>
      <c r="AF174" s="30">
        <v>43281</v>
      </c>
      <c r="AG174" s="31" t="s">
        <v>215</v>
      </c>
      <c r="AI174" s="245"/>
      <c r="AJ174" s="245"/>
    </row>
    <row r="175" spans="2:36" ht="63.75" thickBot="1" x14ac:dyDescent="0.3">
      <c r="B175" s="57" t="s">
        <v>388</v>
      </c>
      <c r="C175" s="58" t="s">
        <v>389</v>
      </c>
      <c r="D175" s="52" t="s">
        <v>23</v>
      </c>
      <c r="E175" s="229" t="s">
        <v>544</v>
      </c>
      <c r="F175" s="53" t="s">
        <v>186</v>
      </c>
      <c r="G175" s="816"/>
      <c r="H175" s="864"/>
      <c r="I175" s="820"/>
      <c r="J175" s="846"/>
      <c r="K175" s="849"/>
      <c r="L175" s="852"/>
      <c r="M175" s="857"/>
      <c r="N175" s="700"/>
      <c r="O175" s="700"/>
      <c r="P175" s="700"/>
      <c r="Q175" s="754"/>
      <c r="R175" s="231"/>
      <c r="S175" s="236"/>
      <c r="T175" s="236"/>
      <c r="U175" s="236"/>
      <c r="V175" s="236"/>
      <c r="W175" s="236"/>
      <c r="X175" s="169"/>
      <c r="Y175" s="62"/>
      <c r="Z175" s="62"/>
      <c r="AA175" s="62"/>
      <c r="AB175" s="29">
        <v>3</v>
      </c>
      <c r="AC175" s="37" t="s">
        <v>585</v>
      </c>
      <c r="AD175" s="14">
        <v>0.4</v>
      </c>
      <c r="AE175" s="30">
        <v>43282</v>
      </c>
      <c r="AF175" s="30">
        <v>43373</v>
      </c>
      <c r="AG175" s="31" t="s">
        <v>215</v>
      </c>
      <c r="AI175" s="245"/>
      <c r="AJ175" s="245"/>
    </row>
    <row r="176" spans="2:36" ht="79.5" customHeight="1" thickBot="1" x14ac:dyDescent="0.3">
      <c r="B176" s="57" t="s">
        <v>388</v>
      </c>
      <c r="C176" s="58" t="s">
        <v>389</v>
      </c>
      <c r="D176" s="52" t="s">
        <v>23</v>
      </c>
      <c r="E176" s="229" t="s">
        <v>542</v>
      </c>
      <c r="F176" s="53" t="s">
        <v>186</v>
      </c>
      <c r="G176" s="834">
        <v>8</v>
      </c>
      <c r="H176" s="858" t="s">
        <v>365</v>
      </c>
      <c r="I176" s="819">
        <v>5.8799999999999998E-2</v>
      </c>
      <c r="J176" s="860">
        <v>20</v>
      </c>
      <c r="K176" s="763" t="s">
        <v>220</v>
      </c>
      <c r="L176" s="847" t="s">
        <v>221</v>
      </c>
      <c r="M176" s="847" t="s">
        <v>222</v>
      </c>
      <c r="N176" s="705">
        <v>0.25</v>
      </c>
      <c r="O176" s="705">
        <v>0.5</v>
      </c>
      <c r="P176" s="705">
        <v>0.75</v>
      </c>
      <c r="Q176" s="831">
        <v>1</v>
      </c>
      <c r="R176" s="232"/>
      <c r="S176" s="238"/>
      <c r="T176" s="238"/>
      <c r="U176" s="238"/>
      <c r="V176" s="238"/>
      <c r="W176" s="238"/>
      <c r="X176" s="173"/>
      <c r="Y176" s="65"/>
      <c r="Z176" s="65"/>
      <c r="AA176" s="65"/>
      <c r="AB176" s="29">
        <v>1</v>
      </c>
      <c r="AC176" s="38" t="s">
        <v>223</v>
      </c>
      <c r="AD176" s="14">
        <v>0.5</v>
      </c>
      <c r="AE176" s="30">
        <v>43115</v>
      </c>
      <c r="AF176" s="30">
        <v>43465</v>
      </c>
      <c r="AG176" s="31" t="s">
        <v>222</v>
      </c>
      <c r="AI176" s="245"/>
      <c r="AJ176" s="245"/>
    </row>
    <row r="177" spans="2:36" ht="63.75" thickBot="1" x14ac:dyDescent="0.3">
      <c r="B177" s="57" t="s">
        <v>388</v>
      </c>
      <c r="C177" s="58" t="s">
        <v>389</v>
      </c>
      <c r="D177" s="52" t="s">
        <v>23</v>
      </c>
      <c r="E177" s="229" t="s">
        <v>542</v>
      </c>
      <c r="F177" s="53" t="s">
        <v>186</v>
      </c>
      <c r="G177" s="834"/>
      <c r="H177" s="859"/>
      <c r="I177" s="820"/>
      <c r="J177" s="861"/>
      <c r="K177" s="765"/>
      <c r="L177" s="849"/>
      <c r="M177" s="849"/>
      <c r="N177" s="707"/>
      <c r="O177" s="707">
        <v>0.5</v>
      </c>
      <c r="P177" s="707">
        <v>0.75</v>
      </c>
      <c r="Q177" s="832">
        <v>1</v>
      </c>
      <c r="R177" s="232"/>
      <c r="S177" s="238"/>
      <c r="T177" s="238"/>
      <c r="U177" s="238"/>
      <c r="V177" s="238"/>
      <c r="W177" s="238"/>
      <c r="X177" s="174"/>
      <c r="Y177" s="66"/>
      <c r="Z177" s="66"/>
      <c r="AA177" s="66"/>
      <c r="AB177" s="29">
        <v>2</v>
      </c>
      <c r="AC177" s="38" t="s">
        <v>224</v>
      </c>
      <c r="AD177" s="14">
        <v>0.5</v>
      </c>
      <c r="AE177" s="30">
        <v>43115</v>
      </c>
      <c r="AF177" s="30">
        <v>43465</v>
      </c>
      <c r="AG177" s="31" t="s">
        <v>222</v>
      </c>
      <c r="AI177" s="245"/>
      <c r="AJ177" s="245"/>
    </row>
    <row r="178" spans="2:36" ht="79.5" customHeight="1" thickBot="1" x14ac:dyDescent="0.3">
      <c r="B178" s="57" t="s">
        <v>388</v>
      </c>
      <c r="C178" s="58" t="s">
        <v>389</v>
      </c>
      <c r="D178" s="52" t="s">
        <v>23</v>
      </c>
      <c r="E178" s="229" t="s">
        <v>545</v>
      </c>
      <c r="F178" s="53" t="s">
        <v>186</v>
      </c>
      <c r="G178" s="834">
        <v>9</v>
      </c>
      <c r="H178" s="865" t="s">
        <v>225</v>
      </c>
      <c r="I178" s="819">
        <v>5.8799999999999998E-2</v>
      </c>
      <c r="J178" s="868">
        <v>4</v>
      </c>
      <c r="K178" s="763" t="s">
        <v>220</v>
      </c>
      <c r="L178" s="850" t="s">
        <v>226</v>
      </c>
      <c r="M178" s="39" t="s">
        <v>227</v>
      </c>
      <c r="N178" s="698">
        <v>1</v>
      </c>
      <c r="O178" s="698">
        <v>2</v>
      </c>
      <c r="P178" s="698">
        <v>3</v>
      </c>
      <c r="Q178" s="733">
        <v>4</v>
      </c>
      <c r="R178" s="231"/>
      <c r="S178" s="236"/>
      <c r="T178" s="236"/>
      <c r="U178" s="236"/>
      <c r="V178" s="236"/>
      <c r="W178" s="236"/>
      <c r="X178" s="172"/>
      <c r="Y178" s="60"/>
      <c r="Z178" s="60"/>
      <c r="AA178" s="60"/>
      <c r="AB178" s="29">
        <v>1</v>
      </c>
      <c r="AC178" s="40" t="s">
        <v>228</v>
      </c>
      <c r="AD178" s="14">
        <v>0.25</v>
      </c>
      <c r="AE178" s="30">
        <v>43102</v>
      </c>
      <c r="AF178" s="30">
        <v>43159</v>
      </c>
      <c r="AG178" s="31" t="s">
        <v>229</v>
      </c>
      <c r="AI178" s="245"/>
      <c r="AJ178" s="245"/>
    </row>
    <row r="179" spans="2:36" ht="63.75" thickBot="1" x14ac:dyDescent="0.3">
      <c r="B179" s="57" t="s">
        <v>388</v>
      </c>
      <c r="C179" s="58" t="s">
        <v>389</v>
      </c>
      <c r="D179" s="52" t="s">
        <v>23</v>
      </c>
      <c r="E179" s="229" t="s">
        <v>545</v>
      </c>
      <c r="F179" s="53" t="s">
        <v>186</v>
      </c>
      <c r="G179" s="834"/>
      <c r="H179" s="866"/>
      <c r="I179" s="830"/>
      <c r="J179" s="824"/>
      <c r="K179" s="764"/>
      <c r="L179" s="851"/>
      <c r="M179" s="39" t="s">
        <v>227</v>
      </c>
      <c r="N179" s="699"/>
      <c r="O179" s="699"/>
      <c r="P179" s="699"/>
      <c r="Q179" s="753"/>
      <c r="R179" s="231"/>
      <c r="S179" s="236"/>
      <c r="T179" s="236"/>
      <c r="U179" s="236"/>
      <c r="V179" s="236"/>
      <c r="W179" s="236"/>
      <c r="X179" s="168"/>
      <c r="Y179" s="61"/>
      <c r="Z179" s="61"/>
      <c r="AA179" s="61"/>
      <c r="AB179" s="29">
        <v>2</v>
      </c>
      <c r="AC179" s="40" t="s">
        <v>230</v>
      </c>
      <c r="AD179" s="14">
        <v>0.25</v>
      </c>
      <c r="AE179" s="30">
        <v>43102</v>
      </c>
      <c r="AF179" s="30">
        <v>43190</v>
      </c>
      <c r="AG179" s="31" t="s">
        <v>229</v>
      </c>
      <c r="AI179" s="245"/>
      <c r="AJ179" s="245"/>
    </row>
    <row r="180" spans="2:36" ht="63.75" thickBot="1" x14ac:dyDescent="0.3">
      <c r="B180" s="57" t="s">
        <v>388</v>
      </c>
      <c r="C180" s="58" t="s">
        <v>389</v>
      </c>
      <c r="D180" s="52" t="s">
        <v>23</v>
      </c>
      <c r="E180" s="229" t="s">
        <v>545</v>
      </c>
      <c r="F180" s="53" t="s">
        <v>186</v>
      </c>
      <c r="G180" s="834"/>
      <c r="H180" s="867"/>
      <c r="I180" s="820"/>
      <c r="J180" s="869"/>
      <c r="K180" s="765"/>
      <c r="L180" s="852"/>
      <c r="M180" s="39" t="s">
        <v>227</v>
      </c>
      <c r="N180" s="700"/>
      <c r="O180" s="700"/>
      <c r="P180" s="700"/>
      <c r="Q180" s="754"/>
      <c r="R180" s="231"/>
      <c r="S180" s="236"/>
      <c r="T180" s="236"/>
      <c r="U180" s="236"/>
      <c r="V180" s="236"/>
      <c r="W180" s="236"/>
      <c r="X180" s="169"/>
      <c r="Y180" s="62"/>
      <c r="Z180" s="62"/>
      <c r="AA180" s="62"/>
      <c r="AB180" s="29">
        <v>3</v>
      </c>
      <c r="AC180" s="40" t="s">
        <v>231</v>
      </c>
      <c r="AD180" s="14">
        <v>0.5</v>
      </c>
      <c r="AE180" s="30">
        <v>43191</v>
      </c>
      <c r="AF180" s="30">
        <v>43465</v>
      </c>
      <c r="AG180" s="31" t="s">
        <v>229</v>
      </c>
      <c r="AI180" s="245"/>
      <c r="AJ180" s="245"/>
    </row>
    <row r="181" spans="2:36" ht="79.5" customHeight="1" thickBot="1" x14ac:dyDescent="0.3">
      <c r="B181" s="57" t="s">
        <v>388</v>
      </c>
      <c r="C181" s="58" t="s">
        <v>389</v>
      </c>
      <c r="D181" s="52" t="s">
        <v>23</v>
      </c>
      <c r="E181" s="229" t="s">
        <v>543</v>
      </c>
      <c r="F181" s="53" t="s">
        <v>186</v>
      </c>
      <c r="G181" s="834">
        <v>10</v>
      </c>
      <c r="H181" s="837" t="s">
        <v>232</v>
      </c>
      <c r="I181" s="819">
        <v>5.8799999999999998E-2</v>
      </c>
      <c r="J181" s="763">
        <v>1</v>
      </c>
      <c r="K181" s="763" t="s">
        <v>233</v>
      </c>
      <c r="L181" s="821" t="s">
        <v>234</v>
      </c>
      <c r="M181" s="821" t="s">
        <v>235</v>
      </c>
      <c r="N181" s="704">
        <v>0.5</v>
      </c>
      <c r="O181" s="704">
        <v>1</v>
      </c>
      <c r="P181" s="698"/>
      <c r="Q181" s="733"/>
      <c r="R181" s="231"/>
      <c r="S181" s="236"/>
      <c r="T181" s="236"/>
      <c r="U181" s="236"/>
      <c r="V181" s="236"/>
      <c r="W181" s="236"/>
      <c r="X181" s="172"/>
      <c r="Y181" s="60"/>
      <c r="Z181" s="60"/>
      <c r="AA181" s="60"/>
      <c r="AB181" s="29">
        <v>1</v>
      </c>
      <c r="AC181" s="40" t="s">
        <v>236</v>
      </c>
      <c r="AD181" s="14">
        <v>0.5</v>
      </c>
      <c r="AE181" s="30">
        <v>43133</v>
      </c>
      <c r="AF181" s="30">
        <v>43222</v>
      </c>
      <c r="AG181" s="31" t="s">
        <v>235</v>
      </c>
      <c r="AI181" s="245"/>
      <c r="AJ181" s="245"/>
    </row>
    <row r="182" spans="2:36" ht="63.75" thickBot="1" x14ac:dyDescent="0.3">
      <c r="B182" s="57" t="s">
        <v>388</v>
      </c>
      <c r="C182" s="58" t="s">
        <v>389</v>
      </c>
      <c r="D182" s="52" t="s">
        <v>23</v>
      </c>
      <c r="E182" s="229" t="s">
        <v>543</v>
      </c>
      <c r="F182" s="53" t="s">
        <v>186</v>
      </c>
      <c r="G182" s="834"/>
      <c r="H182" s="838"/>
      <c r="I182" s="820"/>
      <c r="J182" s="869"/>
      <c r="K182" s="765"/>
      <c r="L182" s="822"/>
      <c r="M182" s="822"/>
      <c r="N182" s="700"/>
      <c r="O182" s="700"/>
      <c r="P182" s="700"/>
      <c r="Q182" s="754"/>
      <c r="R182" s="231"/>
      <c r="S182" s="236"/>
      <c r="T182" s="236"/>
      <c r="U182" s="236"/>
      <c r="V182" s="236"/>
      <c r="W182" s="236"/>
      <c r="X182" s="169"/>
      <c r="Y182" s="62"/>
      <c r="Z182" s="62"/>
      <c r="AA182" s="62"/>
      <c r="AB182" s="29">
        <v>2</v>
      </c>
      <c r="AC182" s="40" t="s">
        <v>219</v>
      </c>
      <c r="AD182" s="14">
        <v>0.5</v>
      </c>
      <c r="AE182" s="30">
        <v>43133</v>
      </c>
      <c r="AF182" s="30">
        <v>43222</v>
      </c>
      <c r="AG182" s="31" t="s">
        <v>235</v>
      </c>
      <c r="AI182" s="245"/>
      <c r="AJ182" s="245"/>
    </row>
    <row r="183" spans="2:36" ht="90.75" thickBot="1" x14ac:dyDescent="0.3">
      <c r="B183" s="57" t="s">
        <v>388</v>
      </c>
      <c r="C183" s="58" t="s">
        <v>389</v>
      </c>
      <c r="D183" s="52" t="s">
        <v>23</v>
      </c>
      <c r="E183" s="229" t="s">
        <v>543</v>
      </c>
      <c r="F183" s="53" t="s">
        <v>186</v>
      </c>
      <c r="G183" s="834">
        <v>11</v>
      </c>
      <c r="H183" s="837" t="s">
        <v>237</v>
      </c>
      <c r="I183" s="819">
        <v>5.8799999999999998E-2</v>
      </c>
      <c r="J183" s="763">
        <v>1</v>
      </c>
      <c r="K183" s="777" t="s">
        <v>233</v>
      </c>
      <c r="L183" s="821" t="s">
        <v>366</v>
      </c>
      <c r="M183" s="870" t="s">
        <v>235</v>
      </c>
      <c r="N183" s="704">
        <v>0.5</v>
      </c>
      <c r="O183" s="704">
        <v>1</v>
      </c>
      <c r="P183" s="698"/>
      <c r="Q183" s="733"/>
      <c r="R183" s="231"/>
      <c r="S183" s="236"/>
      <c r="T183" s="236"/>
      <c r="U183" s="236"/>
      <c r="V183" s="236"/>
      <c r="W183" s="236"/>
      <c r="X183" s="172"/>
      <c r="Y183" s="60"/>
      <c r="Z183" s="60"/>
      <c r="AA183" s="60"/>
      <c r="AB183" s="29">
        <v>1</v>
      </c>
      <c r="AC183" s="40" t="s">
        <v>238</v>
      </c>
      <c r="AD183" s="14">
        <v>0.5</v>
      </c>
      <c r="AE183" s="30">
        <v>43133</v>
      </c>
      <c r="AF183" s="30">
        <v>43222</v>
      </c>
      <c r="AG183" s="31" t="s">
        <v>235</v>
      </c>
      <c r="AI183" s="245"/>
      <c r="AJ183" s="245"/>
    </row>
    <row r="184" spans="2:36" ht="63.75" thickBot="1" x14ac:dyDescent="0.3">
      <c r="B184" s="57" t="s">
        <v>388</v>
      </c>
      <c r="C184" s="58" t="s">
        <v>389</v>
      </c>
      <c r="D184" s="52" t="s">
        <v>23</v>
      </c>
      <c r="E184" s="229" t="s">
        <v>543</v>
      </c>
      <c r="F184" s="53" t="s">
        <v>186</v>
      </c>
      <c r="G184" s="834"/>
      <c r="H184" s="838"/>
      <c r="I184" s="820"/>
      <c r="J184" s="869"/>
      <c r="K184" s="779"/>
      <c r="L184" s="822"/>
      <c r="M184" s="871"/>
      <c r="N184" s="700"/>
      <c r="O184" s="700">
        <v>1</v>
      </c>
      <c r="P184" s="700"/>
      <c r="Q184" s="754"/>
      <c r="R184" s="231"/>
      <c r="S184" s="236"/>
      <c r="T184" s="236"/>
      <c r="U184" s="236"/>
      <c r="V184" s="236"/>
      <c r="W184" s="236"/>
      <c r="X184" s="168"/>
      <c r="Y184" s="61"/>
      <c r="Z184" s="61"/>
      <c r="AA184" s="61"/>
      <c r="AB184" s="41">
        <v>2</v>
      </c>
      <c r="AC184" s="40" t="s">
        <v>239</v>
      </c>
      <c r="AD184" s="14">
        <v>0.5</v>
      </c>
      <c r="AE184" s="30">
        <v>43133</v>
      </c>
      <c r="AF184" s="30">
        <v>43222</v>
      </c>
      <c r="AG184" s="31" t="s">
        <v>235</v>
      </c>
      <c r="AI184" s="245"/>
      <c r="AJ184" s="245"/>
    </row>
    <row r="185" spans="2:36" ht="79.5" customHeight="1" thickBot="1" x14ac:dyDescent="0.3">
      <c r="B185" s="57" t="s">
        <v>391</v>
      </c>
      <c r="C185" s="57" t="s">
        <v>395</v>
      </c>
      <c r="D185" s="52" t="s">
        <v>23</v>
      </c>
      <c r="E185" s="229" t="s">
        <v>546</v>
      </c>
      <c r="F185" s="53" t="s">
        <v>186</v>
      </c>
      <c r="G185" s="716">
        <v>12</v>
      </c>
      <c r="H185" s="883" t="s">
        <v>240</v>
      </c>
      <c r="I185" s="829">
        <v>5.8799999999999998E-2</v>
      </c>
      <c r="J185" s="823">
        <v>100</v>
      </c>
      <c r="K185" s="769" t="s">
        <v>184</v>
      </c>
      <c r="L185" s="882" t="s">
        <v>241</v>
      </c>
      <c r="M185" s="875" t="s">
        <v>242</v>
      </c>
      <c r="N185" s="704">
        <v>0.2</v>
      </c>
      <c r="O185" s="704">
        <v>0.5</v>
      </c>
      <c r="P185" s="704">
        <v>0.9</v>
      </c>
      <c r="Q185" s="756">
        <v>1</v>
      </c>
      <c r="R185" s="230"/>
      <c r="S185" s="237"/>
      <c r="T185" s="237"/>
      <c r="U185" s="237"/>
      <c r="V185" s="237"/>
      <c r="W185" s="237"/>
      <c r="X185" s="74"/>
      <c r="Y185" s="74"/>
      <c r="Z185" s="74"/>
      <c r="AA185" s="74"/>
      <c r="AB185" s="42">
        <v>1</v>
      </c>
      <c r="AC185" s="220" t="s">
        <v>243</v>
      </c>
      <c r="AD185" s="14">
        <v>0.2</v>
      </c>
      <c r="AE185" s="23">
        <v>43101</v>
      </c>
      <c r="AF185" s="23">
        <v>43190</v>
      </c>
      <c r="AG185" s="43" t="s">
        <v>244</v>
      </c>
      <c r="AI185" s="245"/>
      <c r="AJ185" s="245"/>
    </row>
    <row r="186" spans="2:36" ht="64.5" thickBot="1" x14ac:dyDescent="0.3">
      <c r="B186" s="57" t="s">
        <v>391</v>
      </c>
      <c r="C186" s="57" t="s">
        <v>395</v>
      </c>
      <c r="D186" s="52" t="s">
        <v>23</v>
      </c>
      <c r="E186" s="229" t="s">
        <v>546</v>
      </c>
      <c r="F186" s="53" t="s">
        <v>186</v>
      </c>
      <c r="G186" s="717"/>
      <c r="H186" s="884"/>
      <c r="I186" s="830"/>
      <c r="J186" s="824"/>
      <c r="K186" s="764"/>
      <c r="L186" s="873"/>
      <c r="M186" s="876"/>
      <c r="N186" s="745"/>
      <c r="O186" s="745"/>
      <c r="P186" s="745"/>
      <c r="Q186" s="878"/>
      <c r="R186" s="230"/>
      <c r="S186" s="237"/>
      <c r="T186" s="237"/>
      <c r="U186" s="237"/>
      <c r="V186" s="237"/>
      <c r="W186" s="237"/>
      <c r="X186" s="74"/>
      <c r="Y186" s="74"/>
      <c r="Z186" s="74"/>
      <c r="AA186" s="74"/>
      <c r="AB186" s="42">
        <v>2</v>
      </c>
      <c r="AC186" s="217" t="s">
        <v>245</v>
      </c>
      <c r="AD186" s="14">
        <v>0.3</v>
      </c>
      <c r="AE186" s="23">
        <v>43191</v>
      </c>
      <c r="AF186" s="23">
        <v>43281</v>
      </c>
      <c r="AG186" s="43" t="s">
        <v>246</v>
      </c>
      <c r="AI186" s="245"/>
      <c r="AJ186" s="245"/>
    </row>
    <row r="187" spans="2:36" ht="64.5" thickBot="1" x14ac:dyDescent="0.3">
      <c r="B187" s="57" t="s">
        <v>391</v>
      </c>
      <c r="C187" s="57" t="s">
        <v>395</v>
      </c>
      <c r="D187" s="52" t="s">
        <v>23</v>
      </c>
      <c r="E187" s="229" t="s">
        <v>546</v>
      </c>
      <c r="F187" s="53" t="s">
        <v>186</v>
      </c>
      <c r="G187" s="717"/>
      <c r="H187" s="884"/>
      <c r="I187" s="830"/>
      <c r="J187" s="824"/>
      <c r="K187" s="764"/>
      <c r="L187" s="873"/>
      <c r="M187" s="876"/>
      <c r="N187" s="745"/>
      <c r="O187" s="745"/>
      <c r="P187" s="745"/>
      <c r="Q187" s="878"/>
      <c r="R187" s="230"/>
      <c r="S187" s="237"/>
      <c r="T187" s="237"/>
      <c r="U187" s="237"/>
      <c r="V187" s="237"/>
      <c r="W187" s="237"/>
      <c r="X187" s="74"/>
      <c r="Y187" s="74"/>
      <c r="Z187" s="74"/>
      <c r="AA187" s="74"/>
      <c r="AB187" s="42">
        <v>3</v>
      </c>
      <c r="AC187" s="217" t="s">
        <v>247</v>
      </c>
      <c r="AD187" s="14">
        <v>0.4</v>
      </c>
      <c r="AE187" s="23">
        <v>43282</v>
      </c>
      <c r="AF187" s="23">
        <v>43373</v>
      </c>
      <c r="AG187" s="43" t="s">
        <v>248</v>
      </c>
      <c r="AI187" s="245"/>
      <c r="AJ187" s="245"/>
    </row>
    <row r="188" spans="2:36" ht="64.5" thickBot="1" x14ac:dyDescent="0.3">
      <c r="B188" s="57" t="s">
        <v>391</v>
      </c>
      <c r="C188" s="57" t="s">
        <v>395</v>
      </c>
      <c r="D188" s="52" t="s">
        <v>23</v>
      </c>
      <c r="E188" s="229" t="s">
        <v>546</v>
      </c>
      <c r="F188" s="53" t="s">
        <v>186</v>
      </c>
      <c r="G188" s="718"/>
      <c r="H188" s="885"/>
      <c r="I188" s="820"/>
      <c r="J188" s="869"/>
      <c r="K188" s="765"/>
      <c r="L188" s="874"/>
      <c r="M188" s="877"/>
      <c r="N188" s="755"/>
      <c r="O188" s="755"/>
      <c r="P188" s="755"/>
      <c r="Q188" s="757"/>
      <c r="R188" s="230"/>
      <c r="S188" s="237"/>
      <c r="T188" s="237"/>
      <c r="U188" s="237"/>
      <c r="V188" s="237"/>
      <c r="W188" s="237"/>
      <c r="X188" s="74"/>
      <c r="Y188" s="74"/>
      <c r="Z188" s="74"/>
      <c r="AA188" s="74"/>
      <c r="AB188" s="42">
        <v>4</v>
      </c>
      <c r="AC188" s="217" t="s">
        <v>249</v>
      </c>
      <c r="AD188" s="14">
        <v>0.1</v>
      </c>
      <c r="AE188" s="23">
        <v>43374</v>
      </c>
      <c r="AF188" s="23">
        <v>43465</v>
      </c>
      <c r="AG188" s="43" t="s">
        <v>248</v>
      </c>
      <c r="AI188" s="245"/>
      <c r="AJ188" s="245"/>
    </row>
    <row r="189" spans="2:36" ht="79.5" customHeight="1" thickBot="1" x14ac:dyDescent="0.3">
      <c r="B189" s="57" t="s">
        <v>391</v>
      </c>
      <c r="C189" s="58" t="s">
        <v>392</v>
      </c>
      <c r="D189" s="52" t="s">
        <v>23</v>
      </c>
      <c r="E189" s="229" t="s">
        <v>546</v>
      </c>
      <c r="F189" s="53" t="s">
        <v>186</v>
      </c>
      <c r="G189" s="716">
        <v>13</v>
      </c>
      <c r="H189" s="879" t="s">
        <v>250</v>
      </c>
      <c r="I189" s="819">
        <v>5.8799999999999998E-2</v>
      </c>
      <c r="J189" s="868">
        <v>100</v>
      </c>
      <c r="K189" s="763" t="s">
        <v>184</v>
      </c>
      <c r="L189" s="872" t="s">
        <v>251</v>
      </c>
      <c r="M189" s="875" t="s">
        <v>242</v>
      </c>
      <c r="N189" s="704">
        <v>0.25</v>
      </c>
      <c r="O189" s="704">
        <v>0.5</v>
      </c>
      <c r="P189" s="704">
        <v>0.9</v>
      </c>
      <c r="Q189" s="756">
        <v>1</v>
      </c>
      <c r="R189" s="230"/>
      <c r="S189" s="237"/>
      <c r="T189" s="237"/>
      <c r="U189" s="237"/>
      <c r="V189" s="237"/>
      <c r="W189" s="237"/>
      <c r="X189" s="74"/>
      <c r="Y189" s="74"/>
      <c r="Z189" s="74"/>
      <c r="AA189" s="74"/>
      <c r="AB189" s="42">
        <v>1</v>
      </c>
      <c r="AC189" s="44" t="s">
        <v>252</v>
      </c>
      <c r="AD189" s="14">
        <v>0.25</v>
      </c>
      <c r="AE189" s="23">
        <v>43101</v>
      </c>
      <c r="AF189" s="23">
        <v>43190</v>
      </c>
      <c r="AG189" s="43" t="s">
        <v>253</v>
      </c>
      <c r="AI189" s="245"/>
      <c r="AJ189" s="245"/>
    </row>
    <row r="190" spans="2:36" ht="63.75" thickBot="1" x14ac:dyDescent="0.3">
      <c r="B190" s="57" t="s">
        <v>391</v>
      </c>
      <c r="C190" s="58" t="s">
        <v>392</v>
      </c>
      <c r="D190" s="52" t="s">
        <v>23</v>
      </c>
      <c r="E190" s="229" t="s">
        <v>546</v>
      </c>
      <c r="F190" s="53" t="s">
        <v>186</v>
      </c>
      <c r="G190" s="717"/>
      <c r="H190" s="880"/>
      <c r="I190" s="830"/>
      <c r="J190" s="824"/>
      <c r="K190" s="764"/>
      <c r="L190" s="873"/>
      <c r="M190" s="876"/>
      <c r="N190" s="745"/>
      <c r="O190" s="745"/>
      <c r="P190" s="745"/>
      <c r="Q190" s="878"/>
      <c r="R190" s="230"/>
      <c r="S190" s="237"/>
      <c r="T190" s="237"/>
      <c r="U190" s="237"/>
      <c r="V190" s="237"/>
      <c r="W190" s="237"/>
      <c r="X190" s="74"/>
      <c r="Y190" s="74"/>
      <c r="Z190" s="74"/>
      <c r="AA190" s="74"/>
      <c r="AB190" s="42">
        <v>2</v>
      </c>
      <c r="AC190" s="44" t="s">
        <v>254</v>
      </c>
      <c r="AD190" s="14">
        <v>0.25</v>
      </c>
      <c r="AE190" s="23">
        <v>43191</v>
      </c>
      <c r="AF190" s="23">
        <v>43281</v>
      </c>
      <c r="AG190" s="43" t="s">
        <v>253</v>
      </c>
      <c r="AI190" s="245"/>
      <c r="AJ190" s="245"/>
    </row>
    <row r="191" spans="2:36" ht="75.75" thickBot="1" x14ac:dyDescent="0.3">
      <c r="B191" s="57" t="s">
        <v>391</v>
      </c>
      <c r="C191" s="58" t="s">
        <v>392</v>
      </c>
      <c r="D191" s="52" t="s">
        <v>23</v>
      </c>
      <c r="E191" s="229" t="s">
        <v>546</v>
      </c>
      <c r="F191" s="53" t="s">
        <v>186</v>
      </c>
      <c r="G191" s="717"/>
      <c r="H191" s="880"/>
      <c r="I191" s="830"/>
      <c r="J191" s="824"/>
      <c r="K191" s="764"/>
      <c r="L191" s="873"/>
      <c r="M191" s="876"/>
      <c r="N191" s="745"/>
      <c r="O191" s="745"/>
      <c r="P191" s="745"/>
      <c r="Q191" s="878"/>
      <c r="R191" s="230"/>
      <c r="S191" s="237"/>
      <c r="T191" s="237"/>
      <c r="U191" s="237"/>
      <c r="V191" s="237"/>
      <c r="W191" s="237"/>
      <c r="X191" s="74"/>
      <c r="Y191" s="74"/>
      <c r="Z191" s="74"/>
      <c r="AA191" s="74"/>
      <c r="AB191" s="42">
        <v>3</v>
      </c>
      <c r="AC191" s="44" t="s">
        <v>367</v>
      </c>
      <c r="AD191" s="14">
        <v>0.4</v>
      </c>
      <c r="AE191" s="23">
        <v>43282</v>
      </c>
      <c r="AF191" s="23">
        <v>43373</v>
      </c>
      <c r="AG191" s="43" t="s">
        <v>368</v>
      </c>
      <c r="AI191" s="245"/>
      <c r="AJ191" s="245"/>
    </row>
    <row r="192" spans="2:36" ht="63.75" thickBot="1" x14ac:dyDescent="0.3">
      <c r="B192" s="57" t="s">
        <v>391</v>
      </c>
      <c r="C192" s="58" t="s">
        <v>392</v>
      </c>
      <c r="D192" s="52" t="s">
        <v>23</v>
      </c>
      <c r="E192" s="229" t="s">
        <v>546</v>
      </c>
      <c r="F192" s="53" t="s">
        <v>186</v>
      </c>
      <c r="G192" s="718"/>
      <c r="H192" s="881"/>
      <c r="I192" s="820"/>
      <c r="J192" s="869"/>
      <c r="K192" s="765"/>
      <c r="L192" s="874"/>
      <c r="M192" s="877"/>
      <c r="N192" s="755"/>
      <c r="O192" s="755"/>
      <c r="P192" s="755"/>
      <c r="Q192" s="757"/>
      <c r="R192" s="230"/>
      <c r="S192" s="237"/>
      <c r="T192" s="237"/>
      <c r="U192" s="237"/>
      <c r="V192" s="237"/>
      <c r="W192" s="237"/>
      <c r="X192" s="74"/>
      <c r="Y192" s="74"/>
      <c r="Z192" s="74"/>
      <c r="AA192" s="74"/>
      <c r="AB192" s="42">
        <v>4</v>
      </c>
      <c r="AC192" s="44" t="s">
        <v>255</v>
      </c>
      <c r="AD192" s="14">
        <v>0.1</v>
      </c>
      <c r="AE192" s="23">
        <v>43374</v>
      </c>
      <c r="AF192" s="23">
        <v>43465</v>
      </c>
      <c r="AG192" s="43" t="s">
        <v>248</v>
      </c>
      <c r="AI192" s="245"/>
      <c r="AJ192" s="245"/>
    </row>
    <row r="193" spans="2:36" ht="79.5" customHeight="1" thickBot="1" x14ac:dyDescent="0.3">
      <c r="B193" s="57" t="s">
        <v>391</v>
      </c>
      <c r="C193" s="58" t="s">
        <v>392</v>
      </c>
      <c r="D193" s="52" t="s">
        <v>23</v>
      </c>
      <c r="E193" s="229" t="s">
        <v>546</v>
      </c>
      <c r="F193" s="53" t="s">
        <v>186</v>
      </c>
      <c r="G193" s="716">
        <v>14</v>
      </c>
      <c r="H193" s="879" t="s">
        <v>369</v>
      </c>
      <c r="I193" s="819">
        <v>5.8799999999999998E-2</v>
      </c>
      <c r="J193" s="868">
        <v>100</v>
      </c>
      <c r="K193" s="763" t="s">
        <v>184</v>
      </c>
      <c r="L193" s="872" t="s">
        <v>370</v>
      </c>
      <c r="M193" s="886" t="s">
        <v>242</v>
      </c>
      <c r="N193" s="704">
        <v>0.25</v>
      </c>
      <c r="O193" s="704">
        <v>0.5</v>
      </c>
      <c r="P193" s="704">
        <v>0.75</v>
      </c>
      <c r="Q193" s="756">
        <v>1</v>
      </c>
      <c r="R193" s="230"/>
      <c r="S193" s="237"/>
      <c r="T193" s="237"/>
      <c r="U193" s="237"/>
      <c r="V193" s="237"/>
      <c r="W193" s="237"/>
      <c r="X193" s="74"/>
      <c r="Y193" s="74"/>
      <c r="Z193" s="74"/>
      <c r="AA193" s="74"/>
      <c r="AB193" s="42">
        <v>1</v>
      </c>
      <c r="AC193" s="217" t="s">
        <v>371</v>
      </c>
      <c r="AD193" s="14">
        <v>0.25</v>
      </c>
      <c r="AE193" s="23">
        <v>43101</v>
      </c>
      <c r="AF193" s="23">
        <v>43190</v>
      </c>
      <c r="AG193" s="43" t="s">
        <v>244</v>
      </c>
      <c r="AI193" s="245"/>
      <c r="AJ193" s="245"/>
    </row>
    <row r="194" spans="2:36" ht="63.75" thickBot="1" x14ac:dyDescent="0.3">
      <c r="B194" s="57" t="s">
        <v>391</v>
      </c>
      <c r="C194" s="58" t="s">
        <v>392</v>
      </c>
      <c r="D194" s="52" t="s">
        <v>23</v>
      </c>
      <c r="E194" s="229" t="s">
        <v>546</v>
      </c>
      <c r="F194" s="53" t="s">
        <v>186</v>
      </c>
      <c r="G194" s="717"/>
      <c r="H194" s="880"/>
      <c r="I194" s="830"/>
      <c r="J194" s="824"/>
      <c r="K194" s="764"/>
      <c r="L194" s="873"/>
      <c r="M194" s="876"/>
      <c r="N194" s="745"/>
      <c r="O194" s="745"/>
      <c r="P194" s="745"/>
      <c r="Q194" s="878"/>
      <c r="R194" s="230"/>
      <c r="S194" s="237"/>
      <c r="T194" s="237"/>
      <c r="U194" s="237"/>
      <c r="V194" s="237"/>
      <c r="W194" s="237"/>
      <c r="X194" s="74"/>
      <c r="Y194" s="74"/>
      <c r="Z194" s="74"/>
      <c r="AA194" s="74"/>
      <c r="AB194" s="42">
        <v>2</v>
      </c>
      <c r="AC194" s="217" t="s">
        <v>371</v>
      </c>
      <c r="AD194" s="14">
        <v>0.25</v>
      </c>
      <c r="AE194" s="23">
        <v>43191</v>
      </c>
      <c r="AF194" s="23">
        <v>43281</v>
      </c>
      <c r="AG194" s="43" t="s">
        <v>244</v>
      </c>
      <c r="AI194" s="245"/>
      <c r="AJ194" s="245"/>
    </row>
    <row r="195" spans="2:36" ht="63.75" thickBot="1" x14ac:dyDescent="0.3">
      <c r="B195" s="57" t="s">
        <v>391</v>
      </c>
      <c r="C195" s="58" t="s">
        <v>392</v>
      </c>
      <c r="D195" s="52" t="s">
        <v>23</v>
      </c>
      <c r="E195" s="229" t="s">
        <v>546</v>
      </c>
      <c r="F195" s="53" t="s">
        <v>186</v>
      </c>
      <c r="G195" s="717"/>
      <c r="H195" s="880"/>
      <c r="I195" s="830"/>
      <c r="J195" s="824"/>
      <c r="K195" s="764"/>
      <c r="L195" s="873"/>
      <c r="M195" s="876"/>
      <c r="N195" s="745"/>
      <c r="O195" s="745"/>
      <c r="P195" s="745"/>
      <c r="Q195" s="878"/>
      <c r="R195" s="230"/>
      <c r="S195" s="237"/>
      <c r="T195" s="237"/>
      <c r="U195" s="237"/>
      <c r="V195" s="237"/>
      <c r="W195" s="237"/>
      <c r="X195" s="74"/>
      <c r="Y195" s="74"/>
      <c r="Z195" s="74"/>
      <c r="AA195" s="74"/>
      <c r="AB195" s="42">
        <v>3</v>
      </c>
      <c r="AC195" s="217" t="s">
        <v>372</v>
      </c>
      <c r="AD195" s="14">
        <v>0.25</v>
      </c>
      <c r="AE195" s="23">
        <v>43282</v>
      </c>
      <c r="AF195" s="23">
        <v>43373</v>
      </c>
      <c r="AG195" s="43" t="s">
        <v>244</v>
      </c>
      <c r="AI195" s="245"/>
      <c r="AJ195" s="245"/>
    </row>
    <row r="196" spans="2:36" ht="63.75" thickBot="1" x14ac:dyDescent="0.3">
      <c r="B196" s="57" t="s">
        <v>391</v>
      </c>
      <c r="C196" s="58" t="s">
        <v>392</v>
      </c>
      <c r="D196" s="52" t="s">
        <v>23</v>
      </c>
      <c r="E196" s="229" t="s">
        <v>546</v>
      </c>
      <c r="F196" s="53" t="s">
        <v>186</v>
      </c>
      <c r="G196" s="718"/>
      <c r="H196" s="881"/>
      <c r="I196" s="820"/>
      <c r="J196" s="869"/>
      <c r="K196" s="765"/>
      <c r="L196" s="874"/>
      <c r="M196" s="877"/>
      <c r="N196" s="755"/>
      <c r="O196" s="755"/>
      <c r="P196" s="755"/>
      <c r="Q196" s="757"/>
      <c r="R196" s="230"/>
      <c r="S196" s="237"/>
      <c r="T196" s="237"/>
      <c r="U196" s="237"/>
      <c r="V196" s="237"/>
      <c r="W196" s="237"/>
      <c r="X196" s="74"/>
      <c r="Y196" s="74"/>
      <c r="Z196" s="74"/>
      <c r="AA196" s="74"/>
      <c r="AB196" s="42">
        <v>4</v>
      </c>
      <c r="AC196" s="217" t="s">
        <v>371</v>
      </c>
      <c r="AD196" s="14">
        <v>0.25</v>
      </c>
      <c r="AE196" s="23">
        <v>43374</v>
      </c>
      <c r="AF196" s="23">
        <v>43465</v>
      </c>
      <c r="AG196" s="43" t="s">
        <v>244</v>
      </c>
      <c r="AI196" s="245"/>
      <c r="AJ196" s="245"/>
    </row>
    <row r="197" spans="2:36" ht="79.5" customHeight="1" thickBot="1" x14ac:dyDescent="0.3">
      <c r="B197" s="57" t="s">
        <v>391</v>
      </c>
      <c r="C197" s="57" t="s">
        <v>393</v>
      </c>
      <c r="D197" s="52" t="s">
        <v>23</v>
      </c>
      <c r="E197" s="229" t="s">
        <v>546</v>
      </c>
      <c r="F197" s="53" t="s">
        <v>186</v>
      </c>
      <c r="G197" s="716">
        <v>15</v>
      </c>
      <c r="H197" s="780" t="s">
        <v>256</v>
      </c>
      <c r="I197" s="819">
        <v>5.8799999999999998E-2</v>
      </c>
      <c r="J197" s="868">
        <v>100</v>
      </c>
      <c r="K197" s="763" t="s">
        <v>184</v>
      </c>
      <c r="L197" s="763" t="s">
        <v>373</v>
      </c>
      <c r="M197" s="886" t="s">
        <v>242</v>
      </c>
      <c r="N197" s="704">
        <v>0.2</v>
      </c>
      <c r="O197" s="704">
        <v>0.4</v>
      </c>
      <c r="P197" s="704">
        <v>0.8</v>
      </c>
      <c r="Q197" s="756">
        <v>1</v>
      </c>
      <c r="R197" s="230"/>
      <c r="S197" s="237"/>
      <c r="T197" s="237"/>
      <c r="U197" s="237"/>
      <c r="V197" s="237"/>
      <c r="W197" s="237"/>
      <c r="X197" s="74"/>
      <c r="Y197" s="74"/>
      <c r="Z197" s="74"/>
      <c r="AA197" s="74"/>
      <c r="AB197" s="42">
        <v>1</v>
      </c>
      <c r="AC197" s="44" t="s">
        <v>257</v>
      </c>
      <c r="AD197" s="14">
        <v>0.2</v>
      </c>
      <c r="AE197" s="23">
        <v>43101</v>
      </c>
      <c r="AF197" s="23">
        <v>43190</v>
      </c>
      <c r="AG197" s="43" t="s">
        <v>244</v>
      </c>
      <c r="AI197" s="245"/>
      <c r="AJ197" s="245"/>
    </row>
    <row r="198" spans="2:36" ht="63.75" thickBot="1" x14ac:dyDescent="0.3">
      <c r="B198" s="57" t="s">
        <v>391</v>
      </c>
      <c r="C198" s="57" t="s">
        <v>393</v>
      </c>
      <c r="D198" s="52" t="s">
        <v>23</v>
      </c>
      <c r="E198" s="229" t="s">
        <v>546</v>
      </c>
      <c r="F198" s="53" t="s">
        <v>186</v>
      </c>
      <c r="G198" s="717"/>
      <c r="H198" s="781"/>
      <c r="I198" s="830"/>
      <c r="J198" s="824"/>
      <c r="K198" s="764"/>
      <c r="L198" s="764"/>
      <c r="M198" s="876"/>
      <c r="N198" s="699"/>
      <c r="O198" s="699"/>
      <c r="P198" s="699"/>
      <c r="Q198" s="753"/>
      <c r="R198" s="231"/>
      <c r="S198" s="236"/>
      <c r="T198" s="236"/>
      <c r="U198" s="236"/>
      <c r="V198" s="236"/>
      <c r="W198" s="236"/>
      <c r="X198" s="73"/>
      <c r="Y198" s="73"/>
      <c r="Z198" s="73"/>
      <c r="AA198" s="73"/>
      <c r="AB198" s="42">
        <v>2</v>
      </c>
      <c r="AC198" s="44" t="s">
        <v>258</v>
      </c>
      <c r="AD198" s="14">
        <v>0.2</v>
      </c>
      <c r="AE198" s="23">
        <v>43191</v>
      </c>
      <c r="AF198" s="23">
        <v>43281</v>
      </c>
      <c r="AG198" s="43" t="s">
        <v>244</v>
      </c>
      <c r="AI198" s="245"/>
      <c r="AJ198" s="245"/>
    </row>
    <row r="199" spans="2:36" ht="63.75" thickBot="1" x14ac:dyDescent="0.3">
      <c r="B199" s="57" t="s">
        <v>391</v>
      </c>
      <c r="C199" s="57" t="s">
        <v>393</v>
      </c>
      <c r="D199" s="52" t="s">
        <v>23</v>
      </c>
      <c r="E199" s="229" t="s">
        <v>546</v>
      </c>
      <c r="F199" s="53" t="s">
        <v>186</v>
      </c>
      <c r="G199" s="717"/>
      <c r="H199" s="781"/>
      <c r="I199" s="830"/>
      <c r="J199" s="824"/>
      <c r="K199" s="764"/>
      <c r="L199" s="764"/>
      <c r="M199" s="876"/>
      <c r="N199" s="699"/>
      <c r="O199" s="699"/>
      <c r="P199" s="699"/>
      <c r="Q199" s="753"/>
      <c r="R199" s="231"/>
      <c r="S199" s="236"/>
      <c r="T199" s="236"/>
      <c r="U199" s="236"/>
      <c r="V199" s="236"/>
      <c r="W199" s="236"/>
      <c r="X199" s="73"/>
      <c r="Y199" s="73"/>
      <c r="Z199" s="73"/>
      <c r="AA199" s="73"/>
      <c r="AB199" s="42">
        <v>3</v>
      </c>
      <c r="AC199" s="44" t="s">
        <v>259</v>
      </c>
      <c r="AD199" s="14">
        <v>0.4</v>
      </c>
      <c r="AE199" s="23">
        <v>43282</v>
      </c>
      <c r="AF199" s="23">
        <v>43373</v>
      </c>
      <c r="AG199" s="43" t="s">
        <v>244</v>
      </c>
      <c r="AI199" s="245"/>
      <c r="AJ199" s="245"/>
    </row>
    <row r="200" spans="2:36" ht="63.75" thickBot="1" x14ac:dyDescent="0.3">
      <c r="B200" s="57" t="s">
        <v>391</v>
      </c>
      <c r="C200" s="57" t="s">
        <v>393</v>
      </c>
      <c r="D200" s="52" t="s">
        <v>23</v>
      </c>
      <c r="E200" s="229" t="s">
        <v>546</v>
      </c>
      <c r="F200" s="53" t="s">
        <v>186</v>
      </c>
      <c r="G200" s="718"/>
      <c r="H200" s="782"/>
      <c r="I200" s="820"/>
      <c r="J200" s="869"/>
      <c r="K200" s="765"/>
      <c r="L200" s="765"/>
      <c r="M200" s="877"/>
      <c r="N200" s="700"/>
      <c r="O200" s="700"/>
      <c r="P200" s="700"/>
      <c r="Q200" s="754"/>
      <c r="R200" s="231"/>
      <c r="S200" s="236"/>
      <c r="T200" s="236"/>
      <c r="U200" s="236"/>
      <c r="V200" s="236"/>
      <c r="W200" s="236"/>
      <c r="X200" s="73"/>
      <c r="Y200" s="73"/>
      <c r="Z200" s="73"/>
      <c r="AA200" s="73"/>
      <c r="AB200" s="42">
        <v>4</v>
      </c>
      <c r="AC200" s="44" t="s">
        <v>260</v>
      </c>
      <c r="AD200" s="14">
        <v>0.2</v>
      </c>
      <c r="AE200" s="23">
        <v>43374</v>
      </c>
      <c r="AF200" s="23">
        <v>43465</v>
      </c>
      <c r="AG200" s="43" t="s">
        <v>244</v>
      </c>
      <c r="AI200" s="245"/>
      <c r="AJ200" s="245"/>
    </row>
    <row r="201" spans="2:36" ht="79.5" customHeight="1" thickBot="1" x14ac:dyDescent="0.3">
      <c r="B201" s="57" t="s">
        <v>391</v>
      </c>
      <c r="C201" s="57" t="s">
        <v>394</v>
      </c>
      <c r="D201" s="52" t="s">
        <v>23</v>
      </c>
      <c r="E201" s="229" t="s">
        <v>546</v>
      </c>
      <c r="F201" s="53" t="s">
        <v>186</v>
      </c>
      <c r="G201" s="716">
        <v>16</v>
      </c>
      <c r="H201" s="771" t="s">
        <v>261</v>
      </c>
      <c r="I201" s="819">
        <v>5.8799999999999998E-2</v>
      </c>
      <c r="J201" s="868">
        <v>100</v>
      </c>
      <c r="K201" s="763" t="s">
        <v>184</v>
      </c>
      <c r="L201" s="763" t="s">
        <v>374</v>
      </c>
      <c r="M201" s="886" t="s">
        <v>242</v>
      </c>
      <c r="N201" s="704">
        <v>0.2</v>
      </c>
      <c r="O201" s="704">
        <v>0.6</v>
      </c>
      <c r="P201" s="704">
        <v>0.8</v>
      </c>
      <c r="Q201" s="756">
        <v>1</v>
      </c>
      <c r="R201" s="230"/>
      <c r="S201" s="237"/>
      <c r="T201" s="237"/>
      <c r="U201" s="237"/>
      <c r="V201" s="237"/>
      <c r="W201" s="237"/>
      <c r="X201" s="74"/>
      <c r="Y201" s="74"/>
      <c r="Z201" s="74"/>
      <c r="AA201" s="74"/>
      <c r="AB201" s="42">
        <v>1</v>
      </c>
      <c r="AC201" s="221" t="s">
        <v>262</v>
      </c>
      <c r="AD201" s="14">
        <v>0.2</v>
      </c>
      <c r="AE201" s="23">
        <v>43101</v>
      </c>
      <c r="AF201" s="23">
        <v>43190</v>
      </c>
      <c r="AG201" s="43" t="s">
        <v>253</v>
      </c>
      <c r="AI201" s="245"/>
      <c r="AJ201" s="245"/>
    </row>
    <row r="202" spans="2:36" ht="63.75" thickBot="1" x14ac:dyDescent="0.3">
      <c r="B202" s="57" t="s">
        <v>391</v>
      </c>
      <c r="C202" s="57" t="s">
        <v>394</v>
      </c>
      <c r="D202" s="52" t="s">
        <v>23</v>
      </c>
      <c r="E202" s="229" t="s">
        <v>546</v>
      </c>
      <c r="F202" s="53" t="s">
        <v>186</v>
      </c>
      <c r="G202" s="717"/>
      <c r="H202" s="772"/>
      <c r="I202" s="830"/>
      <c r="J202" s="824"/>
      <c r="K202" s="764"/>
      <c r="L202" s="764"/>
      <c r="M202" s="876"/>
      <c r="N202" s="699"/>
      <c r="O202" s="699"/>
      <c r="P202" s="699"/>
      <c r="Q202" s="753"/>
      <c r="R202" s="231"/>
      <c r="S202" s="236"/>
      <c r="T202" s="236"/>
      <c r="U202" s="236"/>
      <c r="V202" s="236"/>
      <c r="W202" s="236"/>
      <c r="X202" s="73"/>
      <c r="Y202" s="73"/>
      <c r="Z202" s="73"/>
      <c r="AA202" s="73"/>
      <c r="AB202" s="42">
        <v>2</v>
      </c>
      <c r="AC202" s="217" t="s">
        <v>263</v>
      </c>
      <c r="AD202" s="14">
        <v>0.4</v>
      </c>
      <c r="AE202" s="23">
        <v>43191</v>
      </c>
      <c r="AF202" s="23">
        <v>43281</v>
      </c>
      <c r="AG202" s="43" t="s">
        <v>248</v>
      </c>
      <c r="AI202" s="245"/>
      <c r="AJ202" s="245"/>
    </row>
    <row r="203" spans="2:36" ht="63.75" thickBot="1" x14ac:dyDescent="0.3">
      <c r="B203" s="57" t="s">
        <v>391</v>
      </c>
      <c r="C203" s="57" t="s">
        <v>394</v>
      </c>
      <c r="D203" s="52" t="s">
        <v>23</v>
      </c>
      <c r="E203" s="229" t="s">
        <v>546</v>
      </c>
      <c r="F203" s="53" t="s">
        <v>186</v>
      </c>
      <c r="G203" s="717"/>
      <c r="H203" s="772"/>
      <c r="I203" s="830"/>
      <c r="J203" s="824"/>
      <c r="K203" s="764"/>
      <c r="L203" s="764"/>
      <c r="M203" s="876"/>
      <c r="N203" s="699"/>
      <c r="O203" s="699"/>
      <c r="P203" s="699"/>
      <c r="Q203" s="753"/>
      <c r="R203" s="231"/>
      <c r="S203" s="236"/>
      <c r="T203" s="236"/>
      <c r="U203" s="236"/>
      <c r="V203" s="236"/>
      <c r="W203" s="236"/>
      <c r="X203" s="73"/>
      <c r="Y203" s="73"/>
      <c r="Z203" s="73"/>
      <c r="AA203" s="73"/>
      <c r="AB203" s="42">
        <v>3</v>
      </c>
      <c r="AC203" s="44" t="s">
        <v>264</v>
      </c>
      <c r="AD203" s="14">
        <v>0.2</v>
      </c>
      <c r="AE203" s="23">
        <v>43282</v>
      </c>
      <c r="AF203" s="23">
        <v>43373</v>
      </c>
      <c r="AG203" s="43" t="s">
        <v>248</v>
      </c>
      <c r="AI203" s="245"/>
      <c r="AJ203" s="245"/>
    </row>
    <row r="204" spans="2:36" ht="63.75" thickBot="1" x14ac:dyDescent="0.3">
      <c r="B204" s="57" t="s">
        <v>391</v>
      </c>
      <c r="C204" s="57" t="s">
        <v>394</v>
      </c>
      <c r="D204" s="52" t="s">
        <v>23</v>
      </c>
      <c r="E204" s="229" t="s">
        <v>546</v>
      </c>
      <c r="F204" s="53" t="s">
        <v>186</v>
      </c>
      <c r="G204" s="718"/>
      <c r="H204" s="773"/>
      <c r="I204" s="820"/>
      <c r="J204" s="869"/>
      <c r="K204" s="765"/>
      <c r="L204" s="765"/>
      <c r="M204" s="877"/>
      <c r="N204" s="700"/>
      <c r="O204" s="700"/>
      <c r="P204" s="700"/>
      <c r="Q204" s="754"/>
      <c r="R204" s="231"/>
      <c r="S204" s="236"/>
      <c r="T204" s="236"/>
      <c r="U204" s="236"/>
      <c r="V204" s="236"/>
      <c r="W204" s="236"/>
      <c r="X204" s="73"/>
      <c r="Y204" s="73"/>
      <c r="Z204" s="73"/>
      <c r="AA204" s="73"/>
      <c r="AB204" s="42">
        <v>4</v>
      </c>
      <c r="AC204" s="217" t="s">
        <v>265</v>
      </c>
      <c r="AD204" s="14">
        <v>0.2</v>
      </c>
      <c r="AE204" s="23">
        <v>43374</v>
      </c>
      <c r="AF204" s="23">
        <v>43465</v>
      </c>
      <c r="AG204" s="43" t="s">
        <v>248</v>
      </c>
      <c r="AI204" s="245"/>
      <c r="AJ204" s="245"/>
    </row>
    <row r="205" spans="2:36" ht="79.5" customHeight="1" thickBot="1" x14ac:dyDescent="0.3">
      <c r="B205" s="57" t="s">
        <v>391</v>
      </c>
      <c r="C205" s="58" t="s">
        <v>392</v>
      </c>
      <c r="D205" s="52" t="s">
        <v>23</v>
      </c>
      <c r="E205" s="229" t="s">
        <v>546</v>
      </c>
      <c r="F205" s="53" t="s">
        <v>186</v>
      </c>
      <c r="G205" s="716">
        <v>17</v>
      </c>
      <c r="H205" s="771" t="s">
        <v>266</v>
      </c>
      <c r="I205" s="819">
        <v>5.9200000000000003E-2</v>
      </c>
      <c r="J205" s="868">
        <v>100</v>
      </c>
      <c r="K205" s="763" t="s">
        <v>184</v>
      </c>
      <c r="L205" s="763" t="s">
        <v>267</v>
      </c>
      <c r="M205" s="886" t="s">
        <v>242</v>
      </c>
      <c r="N205" s="704">
        <v>0.2</v>
      </c>
      <c r="O205" s="704">
        <v>0.4</v>
      </c>
      <c r="P205" s="704">
        <v>0.8</v>
      </c>
      <c r="Q205" s="756">
        <v>1</v>
      </c>
      <c r="R205" s="230"/>
      <c r="S205" s="237"/>
      <c r="T205" s="237"/>
      <c r="U205" s="237"/>
      <c r="V205" s="237"/>
      <c r="W205" s="237"/>
      <c r="X205" s="74"/>
      <c r="Y205" s="74"/>
      <c r="Z205" s="74"/>
      <c r="AA205" s="74"/>
      <c r="AB205" s="42">
        <v>1</v>
      </c>
      <c r="AC205" s="44" t="s">
        <v>268</v>
      </c>
      <c r="AD205" s="14">
        <v>0.2</v>
      </c>
      <c r="AE205" s="23">
        <v>43101</v>
      </c>
      <c r="AF205" s="23">
        <v>43190</v>
      </c>
      <c r="AG205" s="43" t="s">
        <v>248</v>
      </c>
      <c r="AI205" s="245"/>
      <c r="AJ205" s="245"/>
    </row>
    <row r="206" spans="2:36" ht="63.75" thickBot="1" x14ac:dyDescent="0.3">
      <c r="B206" s="57" t="s">
        <v>391</v>
      </c>
      <c r="C206" s="58" t="s">
        <v>392</v>
      </c>
      <c r="D206" s="52" t="s">
        <v>23</v>
      </c>
      <c r="E206" s="229" t="s">
        <v>546</v>
      </c>
      <c r="F206" s="53" t="s">
        <v>186</v>
      </c>
      <c r="G206" s="717"/>
      <c r="H206" s="772"/>
      <c r="I206" s="830"/>
      <c r="J206" s="824"/>
      <c r="K206" s="764"/>
      <c r="L206" s="764"/>
      <c r="M206" s="876"/>
      <c r="N206" s="699"/>
      <c r="O206" s="699"/>
      <c r="P206" s="699"/>
      <c r="Q206" s="753"/>
      <c r="R206" s="231"/>
      <c r="S206" s="236"/>
      <c r="T206" s="236"/>
      <c r="U206" s="236"/>
      <c r="V206" s="236"/>
      <c r="W206" s="236"/>
      <c r="X206" s="73"/>
      <c r="Y206" s="73"/>
      <c r="Z206" s="73"/>
      <c r="AA206" s="73"/>
      <c r="AB206" s="42">
        <v>2</v>
      </c>
      <c r="AC206" s="44" t="s">
        <v>264</v>
      </c>
      <c r="AD206" s="14">
        <v>0.2</v>
      </c>
      <c r="AE206" s="23">
        <v>43191</v>
      </c>
      <c r="AF206" s="23">
        <v>43281</v>
      </c>
      <c r="AG206" s="43" t="s">
        <v>248</v>
      </c>
      <c r="AI206" s="245"/>
      <c r="AJ206" s="245"/>
    </row>
    <row r="207" spans="2:36" ht="63.75" thickBot="1" x14ac:dyDescent="0.3">
      <c r="B207" s="57" t="s">
        <v>391</v>
      </c>
      <c r="C207" s="58" t="s">
        <v>392</v>
      </c>
      <c r="D207" s="52" t="s">
        <v>23</v>
      </c>
      <c r="E207" s="229" t="s">
        <v>546</v>
      </c>
      <c r="F207" s="53" t="s">
        <v>186</v>
      </c>
      <c r="G207" s="717"/>
      <c r="H207" s="772"/>
      <c r="I207" s="830"/>
      <c r="J207" s="824"/>
      <c r="K207" s="764"/>
      <c r="L207" s="764"/>
      <c r="M207" s="876"/>
      <c r="N207" s="699"/>
      <c r="O207" s="699"/>
      <c r="P207" s="699"/>
      <c r="Q207" s="753"/>
      <c r="R207" s="231"/>
      <c r="S207" s="236"/>
      <c r="T207" s="236"/>
      <c r="U207" s="236"/>
      <c r="V207" s="236"/>
      <c r="W207" s="236"/>
      <c r="X207" s="73"/>
      <c r="Y207" s="73"/>
      <c r="Z207" s="73"/>
      <c r="AA207" s="73"/>
      <c r="AB207" s="42">
        <v>3</v>
      </c>
      <c r="AC207" s="44" t="s">
        <v>269</v>
      </c>
      <c r="AD207" s="14">
        <v>0.4</v>
      </c>
      <c r="AE207" s="23">
        <v>43282</v>
      </c>
      <c r="AF207" s="23">
        <v>43373</v>
      </c>
      <c r="AG207" s="43" t="s">
        <v>248</v>
      </c>
      <c r="AI207" s="245"/>
      <c r="AJ207" s="245"/>
    </row>
    <row r="208" spans="2:36" ht="63.75" thickBot="1" x14ac:dyDescent="0.3">
      <c r="B208" s="57" t="s">
        <v>391</v>
      </c>
      <c r="C208" s="58" t="s">
        <v>392</v>
      </c>
      <c r="D208" s="52" t="s">
        <v>23</v>
      </c>
      <c r="E208" s="229" t="s">
        <v>546</v>
      </c>
      <c r="F208" s="53" t="s">
        <v>186</v>
      </c>
      <c r="G208" s="718"/>
      <c r="H208" s="773"/>
      <c r="I208" s="820"/>
      <c r="J208" s="869"/>
      <c r="K208" s="765"/>
      <c r="L208" s="765"/>
      <c r="M208" s="877"/>
      <c r="N208" s="700"/>
      <c r="O208" s="700"/>
      <c r="P208" s="700"/>
      <c r="Q208" s="754"/>
      <c r="R208" s="231"/>
      <c r="S208" s="236"/>
      <c r="T208" s="236"/>
      <c r="U208" s="236"/>
      <c r="V208" s="236"/>
      <c r="W208" s="236"/>
      <c r="X208" s="73"/>
      <c r="Y208" s="73"/>
      <c r="Z208" s="73"/>
      <c r="AA208" s="73"/>
      <c r="AB208" s="42">
        <v>4</v>
      </c>
      <c r="AC208" s="44" t="s">
        <v>270</v>
      </c>
      <c r="AD208" s="14">
        <v>0.2</v>
      </c>
      <c r="AE208" s="23">
        <v>43374</v>
      </c>
      <c r="AF208" s="23">
        <v>43465</v>
      </c>
      <c r="AG208" s="43" t="s">
        <v>244</v>
      </c>
      <c r="AI208" s="245"/>
      <c r="AJ208" s="245"/>
    </row>
    <row r="209" spans="2:43" ht="76.5" hidden="1" customHeight="1" thickBot="1" x14ac:dyDescent="0.3">
      <c r="B209" s="57" t="s">
        <v>388</v>
      </c>
      <c r="C209" s="58" t="s">
        <v>389</v>
      </c>
      <c r="D209" s="52" t="s">
        <v>23</v>
      </c>
      <c r="E209" s="229" t="s">
        <v>547</v>
      </c>
      <c r="F209" s="53" t="s">
        <v>271</v>
      </c>
      <c r="G209" s="716">
        <v>1</v>
      </c>
      <c r="H209" s="719" t="s">
        <v>272</v>
      </c>
      <c r="I209" s="689">
        <v>0.2</v>
      </c>
      <c r="J209" s="692">
        <v>100</v>
      </c>
      <c r="K209" s="689" t="s">
        <v>184</v>
      </c>
      <c r="L209" s="689" t="s">
        <v>273</v>
      </c>
      <c r="M209" s="695" t="s">
        <v>375</v>
      </c>
      <c r="N209" s="704">
        <v>0.15</v>
      </c>
      <c r="O209" s="704">
        <v>0.5</v>
      </c>
      <c r="P209" s="704">
        <v>0.85</v>
      </c>
      <c r="Q209" s="756">
        <v>1</v>
      </c>
      <c r="R209" s="230"/>
      <c r="S209" s="237"/>
      <c r="T209" s="237"/>
      <c r="U209" s="237"/>
      <c r="V209" s="237"/>
      <c r="W209" s="237"/>
      <c r="X209" s="170"/>
      <c r="Y209" s="63"/>
      <c r="Z209" s="63"/>
      <c r="AA209" s="63"/>
      <c r="AB209" s="12">
        <v>1</v>
      </c>
      <c r="AC209" s="13" t="s">
        <v>274</v>
      </c>
      <c r="AD209" s="14">
        <v>0.15</v>
      </c>
      <c r="AE209" s="22">
        <v>43132</v>
      </c>
      <c r="AF209" s="22">
        <v>43190</v>
      </c>
      <c r="AG209" s="15" t="s">
        <v>375</v>
      </c>
      <c r="AI209" s="245"/>
      <c r="AJ209" s="245"/>
      <c r="AM209" s="1"/>
      <c r="AN209" s="1"/>
      <c r="AO209" s="1"/>
      <c r="AP209" s="1"/>
      <c r="AQ209" s="1"/>
    </row>
    <row r="210" spans="2:43" ht="43.5" hidden="1" customHeight="1" thickBot="1" x14ac:dyDescent="0.3">
      <c r="B210" s="57" t="s">
        <v>388</v>
      </c>
      <c r="C210" s="58" t="s">
        <v>389</v>
      </c>
      <c r="D210" s="52" t="s">
        <v>23</v>
      </c>
      <c r="E210" s="229" t="s">
        <v>547</v>
      </c>
      <c r="F210" s="53" t="s">
        <v>271</v>
      </c>
      <c r="G210" s="717"/>
      <c r="H210" s="720"/>
      <c r="I210" s="690"/>
      <c r="J210" s="693"/>
      <c r="K210" s="690"/>
      <c r="L210" s="690"/>
      <c r="M210" s="696"/>
      <c r="N210" s="745"/>
      <c r="O210" s="745"/>
      <c r="P210" s="745"/>
      <c r="Q210" s="878"/>
      <c r="R210" s="230"/>
      <c r="S210" s="237"/>
      <c r="T210" s="237"/>
      <c r="U210" s="237"/>
      <c r="V210" s="237"/>
      <c r="W210" s="237"/>
      <c r="X210" s="170"/>
      <c r="Y210" s="63"/>
      <c r="Z210" s="63"/>
      <c r="AA210" s="63"/>
      <c r="AB210" s="12">
        <v>2</v>
      </c>
      <c r="AC210" s="13" t="s">
        <v>275</v>
      </c>
      <c r="AD210" s="14">
        <v>0.35</v>
      </c>
      <c r="AE210" s="22">
        <v>43191</v>
      </c>
      <c r="AF210" s="22">
        <v>43281</v>
      </c>
      <c r="AG210" s="15" t="s">
        <v>375</v>
      </c>
      <c r="AI210" s="245"/>
      <c r="AJ210" s="245"/>
      <c r="AM210" s="887"/>
      <c r="AN210" s="887"/>
      <c r="AO210" s="887"/>
      <c r="AP210" s="887"/>
      <c r="AQ210" s="887"/>
    </row>
    <row r="211" spans="2:43" ht="43.5" hidden="1" customHeight="1" thickBot="1" x14ac:dyDescent="0.3">
      <c r="B211" s="57" t="s">
        <v>388</v>
      </c>
      <c r="C211" s="58" t="s">
        <v>389</v>
      </c>
      <c r="D211" s="52" t="s">
        <v>23</v>
      </c>
      <c r="E211" s="229" t="s">
        <v>547</v>
      </c>
      <c r="F211" s="53" t="s">
        <v>271</v>
      </c>
      <c r="G211" s="717"/>
      <c r="H211" s="720"/>
      <c r="I211" s="690"/>
      <c r="J211" s="693"/>
      <c r="K211" s="690"/>
      <c r="L211" s="690"/>
      <c r="M211" s="696"/>
      <c r="N211" s="745"/>
      <c r="O211" s="745"/>
      <c r="P211" s="745"/>
      <c r="Q211" s="878"/>
      <c r="R211" s="230"/>
      <c r="S211" s="237"/>
      <c r="T211" s="237"/>
      <c r="U211" s="237"/>
      <c r="V211" s="237"/>
      <c r="W211" s="237"/>
      <c r="X211" s="170"/>
      <c r="Y211" s="63"/>
      <c r="Z211" s="63"/>
      <c r="AA211" s="63"/>
      <c r="AB211" s="12">
        <v>3</v>
      </c>
      <c r="AC211" s="13" t="s">
        <v>276</v>
      </c>
      <c r="AD211" s="14">
        <v>0.35</v>
      </c>
      <c r="AE211" s="22">
        <v>43282</v>
      </c>
      <c r="AF211" s="22">
        <v>43373</v>
      </c>
      <c r="AG211" s="15" t="s">
        <v>375</v>
      </c>
      <c r="AI211" s="245"/>
      <c r="AJ211" s="245"/>
      <c r="AM211" s="887"/>
      <c r="AN211" s="887"/>
      <c r="AO211" s="887"/>
      <c r="AP211" s="887"/>
      <c r="AQ211" s="887"/>
    </row>
    <row r="212" spans="2:43" ht="79.5" hidden="1" customHeight="1" thickBot="1" x14ac:dyDescent="0.3">
      <c r="B212" s="57" t="s">
        <v>388</v>
      </c>
      <c r="C212" s="58" t="s">
        <v>389</v>
      </c>
      <c r="D212" s="52" t="s">
        <v>23</v>
      </c>
      <c r="E212" s="229" t="s">
        <v>547</v>
      </c>
      <c r="F212" s="53" t="s">
        <v>271</v>
      </c>
      <c r="G212" s="718"/>
      <c r="H212" s="721"/>
      <c r="I212" s="691"/>
      <c r="J212" s="694"/>
      <c r="K212" s="691"/>
      <c r="L212" s="691"/>
      <c r="M212" s="697"/>
      <c r="N212" s="755"/>
      <c r="O212" s="755"/>
      <c r="P212" s="755"/>
      <c r="Q212" s="757"/>
      <c r="R212" s="230"/>
      <c r="S212" s="237"/>
      <c r="T212" s="237"/>
      <c r="U212" s="237"/>
      <c r="V212" s="237"/>
      <c r="W212" s="237"/>
      <c r="X212" s="171"/>
      <c r="Y212" s="64"/>
      <c r="Z212" s="64"/>
      <c r="AA212" s="64"/>
      <c r="AB212" s="12">
        <v>4</v>
      </c>
      <c r="AC212" s="13" t="s">
        <v>277</v>
      </c>
      <c r="AD212" s="14">
        <v>0.15</v>
      </c>
      <c r="AE212" s="22">
        <v>43374</v>
      </c>
      <c r="AF212" s="22">
        <v>43465</v>
      </c>
      <c r="AG212" s="15" t="s">
        <v>375</v>
      </c>
      <c r="AI212" s="245"/>
      <c r="AJ212" s="245"/>
      <c r="AM212" s="887"/>
      <c r="AN212" s="887"/>
      <c r="AO212" s="887"/>
      <c r="AP212" s="887"/>
      <c r="AQ212" s="887"/>
    </row>
    <row r="213" spans="2:43" ht="79.5" hidden="1" customHeight="1" thickBot="1" x14ac:dyDescent="0.3">
      <c r="B213" s="57" t="s">
        <v>388</v>
      </c>
      <c r="C213" s="58" t="s">
        <v>389</v>
      </c>
      <c r="D213" s="52" t="s">
        <v>23</v>
      </c>
      <c r="E213" s="229" t="s">
        <v>547</v>
      </c>
      <c r="F213" s="53" t="s">
        <v>271</v>
      </c>
      <c r="G213" s="716">
        <v>2</v>
      </c>
      <c r="H213" s="719" t="s">
        <v>278</v>
      </c>
      <c r="I213" s="689">
        <v>0.2</v>
      </c>
      <c r="J213" s="692">
        <v>100</v>
      </c>
      <c r="K213" s="689" t="s">
        <v>184</v>
      </c>
      <c r="L213" s="689" t="s">
        <v>279</v>
      </c>
      <c r="M213" s="695" t="s">
        <v>375</v>
      </c>
      <c r="N213" s="892">
        <v>0.25</v>
      </c>
      <c r="O213" s="892">
        <v>0.5</v>
      </c>
      <c r="P213" s="892">
        <v>0.85</v>
      </c>
      <c r="Q213" s="889">
        <v>1</v>
      </c>
      <c r="R213" s="233"/>
      <c r="S213" s="239"/>
      <c r="T213" s="239"/>
      <c r="U213" s="239"/>
      <c r="V213" s="239"/>
      <c r="W213" s="239"/>
      <c r="X213" s="179"/>
      <c r="Y213" s="71"/>
      <c r="Z213" s="71"/>
      <c r="AA213" s="71"/>
      <c r="AB213" s="12">
        <v>1</v>
      </c>
      <c r="AC213" s="13" t="s">
        <v>280</v>
      </c>
      <c r="AD213" s="14">
        <v>0.15</v>
      </c>
      <c r="AE213" s="22">
        <v>43132</v>
      </c>
      <c r="AF213" s="22">
        <v>43190</v>
      </c>
      <c r="AG213" s="15" t="s">
        <v>375</v>
      </c>
      <c r="AI213" s="245"/>
      <c r="AJ213" s="245"/>
      <c r="AM213" s="1"/>
      <c r="AN213" s="1"/>
      <c r="AO213" s="1"/>
      <c r="AP213" s="1"/>
      <c r="AQ213" s="1"/>
    </row>
    <row r="214" spans="2:43" ht="79.5" hidden="1" customHeight="1" thickBot="1" x14ac:dyDescent="0.3">
      <c r="B214" s="57" t="s">
        <v>388</v>
      </c>
      <c r="C214" s="58" t="s">
        <v>389</v>
      </c>
      <c r="D214" s="52" t="s">
        <v>23</v>
      </c>
      <c r="E214" s="229" t="s">
        <v>547</v>
      </c>
      <c r="F214" s="53" t="s">
        <v>271</v>
      </c>
      <c r="G214" s="717"/>
      <c r="H214" s="720"/>
      <c r="I214" s="690"/>
      <c r="J214" s="693"/>
      <c r="K214" s="690"/>
      <c r="L214" s="690"/>
      <c r="M214" s="696"/>
      <c r="N214" s="893"/>
      <c r="O214" s="893"/>
      <c r="P214" s="893"/>
      <c r="Q214" s="890"/>
      <c r="R214" s="233"/>
      <c r="S214" s="239"/>
      <c r="T214" s="239"/>
      <c r="U214" s="239"/>
      <c r="V214" s="239"/>
      <c r="W214" s="239"/>
      <c r="X214" s="179"/>
      <c r="Y214" s="71"/>
      <c r="Z214" s="71"/>
      <c r="AA214" s="71"/>
      <c r="AB214" s="12">
        <v>2</v>
      </c>
      <c r="AC214" s="13" t="s">
        <v>275</v>
      </c>
      <c r="AD214" s="14">
        <v>0.35</v>
      </c>
      <c r="AE214" s="22">
        <v>43191</v>
      </c>
      <c r="AF214" s="22">
        <v>43281</v>
      </c>
      <c r="AG214" s="15" t="s">
        <v>375</v>
      </c>
      <c r="AI214" s="245"/>
      <c r="AJ214" s="245"/>
      <c r="AM214" s="887"/>
      <c r="AN214" s="887"/>
      <c r="AO214" s="887"/>
      <c r="AP214" s="887"/>
      <c r="AQ214" s="887"/>
    </row>
    <row r="215" spans="2:43" ht="79.5" hidden="1" customHeight="1" thickBot="1" x14ac:dyDescent="0.3">
      <c r="B215" s="57" t="s">
        <v>388</v>
      </c>
      <c r="C215" s="58" t="s">
        <v>389</v>
      </c>
      <c r="D215" s="52" t="s">
        <v>23</v>
      </c>
      <c r="E215" s="229" t="s">
        <v>547</v>
      </c>
      <c r="F215" s="53" t="s">
        <v>271</v>
      </c>
      <c r="G215" s="717"/>
      <c r="H215" s="720"/>
      <c r="I215" s="690"/>
      <c r="J215" s="693"/>
      <c r="K215" s="690"/>
      <c r="L215" s="690"/>
      <c r="M215" s="696"/>
      <c r="N215" s="893"/>
      <c r="O215" s="893"/>
      <c r="P215" s="893"/>
      <c r="Q215" s="890"/>
      <c r="R215" s="233"/>
      <c r="S215" s="239"/>
      <c r="T215" s="239"/>
      <c r="U215" s="239"/>
      <c r="V215" s="239"/>
      <c r="W215" s="239"/>
      <c r="X215" s="179"/>
      <c r="Y215" s="71"/>
      <c r="Z215" s="71"/>
      <c r="AA215" s="71"/>
      <c r="AB215" s="12">
        <v>3</v>
      </c>
      <c r="AC215" s="13" t="s">
        <v>276</v>
      </c>
      <c r="AD215" s="14">
        <v>0.35</v>
      </c>
      <c r="AE215" s="22">
        <v>43282</v>
      </c>
      <c r="AF215" s="22">
        <v>43373</v>
      </c>
      <c r="AG215" s="15" t="s">
        <v>375</v>
      </c>
      <c r="AI215" s="245"/>
      <c r="AJ215" s="245"/>
      <c r="AM215" s="887"/>
      <c r="AN215" s="887"/>
      <c r="AO215" s="887"/>
      <c r="AP215" s="887"/>
      <c r="AQ215" s="887"/>
    </row>
    <row r="216" spans="2:43" ht="79.5" hidden="1" customHeight="1" thickBot="1" x14ac:dyDescent="0.3">
      <c r="B216" s="57" t="s">
        <v>388</v>
      </c>
      <c r="C216" s="58" t="s">
        <v>389</v>
      </c>
      <c r="D216" s="52" t="s">
        <v>23</v>
      </c>
      <c r="E216" s="229" t="s">
        <v>547</v>
      </c>
      <c r="F216" s="53" t="s">
        <v>271</v>
      </c>
      <c r="G216" s="718"/>
      <c r="H216" s="721"/>
      <c r="I216" s="691"/>
      <c r="J216" s="694"/>
      <c r="K216" s="691"/>
      <c r="L216" s="691"/>
      <c r="M216" s="697"/>
      <c r="N216" s="894"/>
      <c r="O216" s="894"/>
      <c r="P216" s="894"/>
      <c r="Q216" s="891"/>
      <c r="R216" s="233"/>
      <c r="S216" s="239"/>
      <c r="T216" s="239"/>
      <c r="U216" s="239"/>
      <c r="V216" s="239"/>
      <c r="W216" s="239"/>
      <c r="X216" s="180"/>
      <c r="Y216" s="72"/>
      <c r="Z216" s="72"/>
      <c r="AA216" s="72"/>
      <c r="AB216" s="12">
        <v>4</v>
      </c>
      <c r="AC216" s="13" t="s">
        <v>277</v>
      </c>
      <c r="AD216" s="14">
        <v>0.15</v>
      </c>
      <c r="AE216" s="22">
        <v>43374</v>
      </c>
      <c r="AF216" s="22">
        <v>43465</v>
      </c>
      <c r="AG216" s="15" t="s">
        <v>375</v>
      </c>
      <c r="AI216" s="245"/>
      <c r="AJ216" s="245"/>
    </row>
    <row r="217" spans="2:43" ht="79.5" hidden="1" customHeight="1" thickBot="1" x14ac:dyDescent="0.3">
      <c r="B217" s="57" t="s">
        <v>388</v>
      </c>
      <c r="C217" s="58" t="s">
        <v>389</v>
      </c>
      <c r="D217" s="52" t="s">
        <v>23</v>
      </c>
      <c r="E217" s="229" t="s">
        <v>547</v>
      </c>
      <c r="F217" s="53" t="s">
        <v>271</v>
      </c>
      <c r="G217" s="716">
        <v>3</v>
      </c>
      <c r="H217" s="719" t="s">
        <v>281</v>
      </c>
      <c r="I217" s="689">
        <v>0.2</v>
      </c>
      <c r="J217" s="692">
        <v>100</v>
      </c>
      <c r="K217" s="689" t="s">
        <v>282</v>
      </c>
      <c r="L217" s="689" t="s">
        <v>376</v>
      </c>
      <c r="M217" s="695" t="s">
        <v>377</v>
      </c>
      <c r="N217" s="758">
        <v>0.25</v>
      </c>
      <c r="O217" s="704">
        <v>0.5</v>
      </c>
      <c r="P217" s="758">
        <v>0.75</v>
      </c>
      <c r="Q217" s="756">
        <v>1</v>
      </c>
      <c r="R217" s="230"/>
      <c r="S217" s="237"/>
      <c r="T217" s="237"/>
      <c r="U217" s="237"/>
      <c r="V217" s="237"/>
      <c r="W217" s="237"/>
      <c r="X217" s="170"/>
      <c r="Y217" s="63"/>
      <c r="Z217" s="63"/>
      <c r="AA217" s="63"/>
      <c r="AB217" s="12">
        <v>1</v>
      </c>
      <c r="AC217" s="45" t="s">
        <v>378</v>
      </c>
      <c r="AD217" s="46">
        <v>0.2</v>
      </c>
      <c r="AE217" s="47">
        <v>43132</v>
      </c>
      <c r="AF217" s="47">
        <v>43190</v>
      </c>
      <c r="AG217" s="48" t="s">
        <v>377</v>
      </c>
      <c r="AI217" s="245"/>
      <c r="AJ217" s="245"/>
    </row>
    <row r="218" spans="2:43" ht="62.25" hidden="1" customHeight="1" thickBot="1" x14ac:dyDescent="0.3">
      <c r="B218" s="57" t="s">
        <v>388</v>
      </c>
      <c r="C218" s="58" t="s">
        <v>389</v>
      </c>
      <c r="D218" s="52" t="s">
        <v>23</v>
      </c>
      <c r="E218" s="229" t="s">
        <v>547</v>
      </c>
      <c r="F218" s="53" t="s">
        <v>271</v>
      </c>
      <c r="G218" s="717"/>
      <c r="H218" s="720"/>
      <c r="I218" s="690"/>
      <c r="J218" s="693"/>
      <c r="K218" s="690"/>
      <c r="L218" s="690"/>
      <c r="M218" s="696"/>
      <c r="N218" s="888"/>
      <c r="O218" s="745"/>
      <c r="P218" s="888"/>
      <c r="Q218" s="878"/>
      <c r="R218" s="230"/>
      <c r="S218" s="237"/>
      <c r="T218" s="237"/>
      <c r="U218" s="237"/>
      <c r="V218" s="237"/>
      <c r="W218" s="237"/>
      <c r="X218" s="170"/>
      <c r="Y218" s="63"/>
      <c r="Z218" s="63"/>
      <c r="AA218" s="63"/>
      <c r="AB218" s="12">
        <v>2</v>
      </c>
      <c r="AC218" s="49" t="s">
        <v>379</v>
      </c>
      <c r="AD218" s="46">
        <v>0.2</v>
      </c>
      <c r="AE218" s="47">
        <v>43191</v>
      </c>
      <c r="AF218" s="47">
        <v>43281</v>
      </c>
      <c r="AG218" s="48" t="s">
        <v>377</v>
      </c>
      <c r="AH218" s="50"/>
      <c r="AI218" s="246"/>
      <c r="AJ218" s="245"/>
    </row>
    <row r="219" spans="2:43" ht="61.5" hidden="1" customHeight="1" thickBot="1" x14ac:dyDescent="0.3">
      <c r="B219" s="57" t="s">
        <v>388</v>
      </c>
      <c r="C219" s="58" t="s">
        <v>389</v>
      </c>
      <c r="D219" s="52" t="s">
        <v>23</v>
      </c>
      <c r="E219" s="229" t="s">
        <v>547</v>
      </c>
      <c r="F219" s="53" t="s">
        <v>271</v>
      </c>
      <c r="G219" s="717"/>
      <c r="H219" s="720"/>
      <c r="I219" s="690"/>
      <c r="J219" s="693"/>
      <c r="K219" s="690"/>
      <c r="L219" s="690"/>
      <c r="M219" s="696"/>
      <c r="N219" s="888"/>
      <c r="O219" s="745"/>
      <c r="P219" s="888"/>
      <c r="Q219" s="878"/>
      <c r="R219" s="230"/>
      <c r="S219" s="237"/>
      <c r="T219" s="237"/>
      <c r="U219" s="237"/>
      <c r="V219" s="237"/>
      <c r="W219" s="237"/>
      <c r="X219" s="170"/>
      <c r="Y219" s="63"/>
      <c r="Z219" s="63"/>
      <c r="AA219" s="63"/>
      <c r="AB219" s="12">
        <v>3</v>
      </c>
      <c r="AC219" s="45" t="s">
        <v>283</v>
      </c>
      <c r="AD219" s="46">
        <v>0.2</v>
      </c>
      <c r="AE219" s="47">
        <v>43282</v>
      </c>
      <c r="AF219" s="47">
        <v>43373</v>
      </c>
      <c r="AG219" s="48" t="s">
        <v>377</v>
      </c>
      <c r="AI219" s="245"/>
      <c r="AJ219" s="245"/>
    </row>
    <row r="220" spans="2:43" ht="61.5" hidden="1" customHeight="1" thickBot="1" x14ac:dyDescent="0.3">
      <c r="B220" s="57" t="s">
        <v>388</v>
      </c>
      <c r="C220" s="58" t="s">
        <v>389</v>
      </c>
      <c r="D220" s="52" t="s">
        <v>23</v>
      </c>
      <c r="E220" s="229" t="s">
        <v>547</v>
      </c>
      <c r="F220" s="53" t="s">
        <v>271</v>
      </c>
      <c r="G220" s="718"/>
      <c r="H220" s="721"/>
      <c r="I220" s="691"/>
      <c r="J220" s="694"/>
      <c r="K220" s="691"/>
      <c r="L220" s="691"/>
      <c r="M220" s="697"/>
      <c r="N220" s="759"/>
      <c r="O220" s="755"/>
      <c r="P220" s="759"/>
      <c r="Q220" s="757"/>
      <c r="R220" s="230"/>
      <c r="S220" s="237"/>
      <c r="T220" s="237"/>
      <c r="U220" s="237"/>
      <c r="V220" s="237"/>
      <c r="W220" s="237"/>
      <c r="X220" s="171"/>
      <c r="Y220" s="64"/>
      <c r="Z220" s="64"/>
      <c r="AA220" s="64"/>
      <c r="AB220" s="12">
        <v>4</v>
      </c>
      <c r="AC220" s="45" t="s">
        <v>380</v>
      </c>
      <c r="AD220" s="46">
        <v>0.4</v>
      </c>
      <c r="AE220" s="47">
        <v>43374</v>
      </c>
      <c r="AF220" s="47">
        <v>43465</v>
      </c>
      <c r="AG220" s="48" t="s">
        <v>377</v>
      </c>
      <c r="AI220" s="245"/>
      <c r="AJ220" s="245"/>
    </row>
    <row r="221" spans="2:43" ht="79.5" hidden="1" customHeight="1" thickBot="1" x14ac:dyDescent="0.3">
      <c r="B221" s="57" t="s">
        <v>391</v>
      </c>
      <c r="C221" s="57" t="s">
        <v>396</v>
      </c>
      <c r="D221" s="52" t="s">
        <v>23</v>
      </c>
      <c r="E221" s="229" t="s">
        <v>547</v>
      </c>
      <c r="F221" s="53" t="s">
        <v>271</v>
      </c>
      <c r="G221" s="716">
        <v>4</v>
      </c>
      <c r="H221" s="719" t="s">
        <v>381</v>
      </c>
      <c r="I221" s="689">
        <v>0.2</v>
      </c>
      <c r="J221" s="692">
        <v>100</v>
      </c>
      <c r="K221" s="689" t="s">
        <v>284</v>
      </c>
      <c r="L221" s="689" t="s">
        <v>285</v>
      </c>
      <c r="M221" s="695" t="s">
        <v>377</v>
      </c>
      <c r="N221" s="705">
        <v>0.25</v>
      </c>
      <c r="O221" s="705">
        <v>0.5</v>
      </c>
      <c r="P221" s="705">
        <v>0.75</v>
      </c>
      <c r="Q221" s="831">
        <v>1</v>
      </c>
      <c r="R221" s="232"/>
      <c r="S221" s="238"/>
      <c r="T221" s="238"/>
      <c r="U221" s="238"/>
      <c r="V221" s="238"/>
      <c r="W221" s="238"/>
      <c r="X221" s="175"/>
      <c r="Y221" s="67"/>
      <c r="Z221" s="67"/>
      <c r="AA221" s="67"/>
      <c r="AB221" s="12">
        <v>1</v>
      </c>
      <c r="AC221" s="218" t="s">
        <v>382</v>
      </c>
      <c r="AD221" s="46">
        <v>0.25</v>
      </c>
      <c r="AE221" s="47">
        <v>43132</v>
      </c>
      <c r="AF221" s="47">
        <v>43190</v>
      </c>
      <c r="AG221" s="48" t="s">
        <v>377</v>
      </c>
      <c r="AI221" s="245"/>
      <c r="AJ221" s="245"/>
    </row>
    <row r="222" spans="2:43" ht="63.75" hidden="1" thickBot="1" x14ac:dyDescent="0.3">
      <c r="B222" s="57" t="s">
        <v>391</v>
      </c>
      <c r="C222" s="57" t="s">
        <v>396</v>
      </c>
      <c r="D222" s="52" t="s">
        <v>23</v>
      </c>
      <c r="E222" s="229" t="s">
        <v>547</v>
      </c>
      <c r="F222" s="53" t="s">
        <v>271</v>
      </c>
      <c r="G222" s="717"/>
      <c r="H222" s="720"/>
      <c r="I222" s="690"/>
      <c r="J222" s="693"/>
      <c r="K222" s="690"/>
      <c r="L222" s="690"/>
      <c r="M222" s="696"/>
      <c r="N222" s="706"/>
      <c r="O222" s="706"/>
      <c r="P222" s="706"/>
      <c r="Q222" s="833"/>
      <c r="R222" s="232"/>
      <c r="S222" s="238"/>
      <c r="T222" s="238"/>
      <c r="U222" s="238"/>
      <c r="V222" s="238"/>
      <c r="W222" s="238"/>
      <c r="X222" s="175"/>
      <c r="Y222" s="67"/>
      <c r="Z222" s="67"/>
      <c r="AA222" s="67"/>
      <c r="AB222" s="12">
        <v>2</v>
      </c>
      <c r="AC222" s="218" t="s">
        <v>286</v>
      </c>
      <c r="AD222" s="46">
        <v>0.25</v>
      </c>
      <c r="AE222" s="47">
        <v>43191</v>
      </c>
      <c r="AF222" s="47">
        <v>43281</v>
      </c>
      <c r="AG222" s="48" t="s">
        <v>377</v>
      </c>
      <c r="AI222" s="245"/>
      <c r="AJ222" s="245"/>
    </row>
    <row r="223" spans="2:43" ht="63.75" hidden="1" thickBot="1" x14ac:dyDescent="0.3">
      <c r="B223" s="57" t="s">
        <v>391</v>
      </c>
      <c r="C223" s="57" t="s">
        <v>396</v>
      </c>
      <c r="D223" s="52" t="s">
        <v>23</v>
      </c>
      <c r="E223" s="229" t="s">
        <v>547</v>
      </c>
      <c r="F223" s="53" t="s">
        <v>271</v>
      </c>
      <c r="G223" s="717"/>
      <c r="H223" s="720"/>
      <c r="I223" s="690"/>
      <c r="J223" s="693"/>
      <c r="K223" s="690"/>
      <c r="L223" s="690"/>
      <c r="M223" s="696"/>
      <c r="N223" s="706"/>
      <c r="O223" s="706"/>
      <c r="P223" s="706"/>
      <c r="Q223" s="833"/>
      <c r="R223" s="232"/>
      <c r="S223" s="238"/>
      <c r="T223" s="238"/>
      <c r="U223" s="238"/>
      <c r="V223" s="238"/>
      <c r="W223" s="238"/>
      <c r="X223" s="175"/>
      <c r="Y223" s="67"/>
      <c r="Z223" s="67"/>
      <c r="AA223" s="67"/>
      <c r="AB223" s="12">
        <v>3</v>
      </c>
      <c r="AC223" s="219" t="s">
        <v>383</v>
      </c>
      <c r="AD223" s="46">
        <v>0.25</v>
      </c>
      <c r="AE223" s="47">
        <v>43282</v>
      </c>
      <c r="AF223" s="47">
        <v>43373</v>
      </c>
      <c r="AG223" s="48" t="s">
        <v>377</v>
      </c>
      <c r="AI223" s="245"/>
      <c r="AJ223" s="245"/>
    </row>
    <row r="224" spans="2:43" ht="63.75" hidden="1" thickBot="1" x14ac:dyDescent="0.3">
      <c r="B224" s="57" t="s">
        <v>391</v>
      </c>
      <c r="C224" s="57" t="s">
        <v>396</v>
      </c>
      <c r="D224" s="52" t="s">
        <v>23</v>
      </c>
      <c r="E224" s="229" t="s">
        <v>547</v>
      </c>
      <c r="F224" s="53" t="s">
        <v>271</v>
      </c>
      <c r="G224" s="718"/>
      <c r="H224" s="721"/>
      <c r="I224" s="691"/>
      <c r="J224" s="694"/>
      <c r="K224" s="691"/>
      <c r="L224" s="691"/>
      <c r="M224" s="696"/>
      <c r="N224" s="706"/>
      <c r="O224" s="706"/>
      <c r="P224" s="706"/>
      <c r="Q224" s="833"/>
      <c r="R224" s="232"/>
      <c r="S224" s="238"/>
      <c r="T224" s="238"/>
      <c r="U224" s="238"/>
      <c r="V224" s="238"/>
      <c r="W224" s="238"/>
      <c r="X224" s="175"/>
      <c r="Y224" s="67"/>
      <c r="Z224" s="67"/>
      <c r="AA224" s="67"/>
      <c r="AB224" s="12">
        <v>4</v>
      </c>
      <c r="AC224" s="219" t="s">
        <v>287</v>
      </c>
      <c r="AD224" s="46">
        <v>0.25</v>
      </c>
      <c r="AE224" s="47">
        <v>43374</v>
      </c>
      <c r="AF224" s="47">
        <v>43465</v>
      </c>
      <c r="AG224" s="48" t="s">
        <v>377</v>
      </c>
      <c r="AI224" s="245"/>
      <c r="AJ224" s="245"/>
    </row>
    <row r="225" spans="2:36" ht="79.5" hidden="1" customHeight="1" thickBot="1" x14ac:dyDescent="0.3">
      <c r="B225" s="57" t="s">
        <v>388</v>
      </c>
      <c r="C225" s="58" t="s">
        <v>389</v>
      </c>
      <c r="D225" s="52" t="s">
        <v>23</v>
      </c>
      <c r="E225" s="229" t="s">
        <v>547</v>
      </c>
      <c r="F225" s="53" t="s">
        <v>271</v>
      </c>
      <c r="G225" s="796">
        <v>5</v>
      </c>
      <c r="H225" s="760" t="s">
        <v>384</v>
      </c>
      <c r="I225" s="689">
        <v>0.2</v>
      </c>
      <c r="J225" s="692">
        <v>100</v>
      </c>
      <c r="K225" s="689" t="s">
        <v>284</v>
      </c>
      <c r="L225" s="689" t="s">
        <v>285</v>
      </c>
      <c r="M225" s="729" t="s">
        <v>377</v>
      </c>
      <c r="N225" s="793">
        <v>0.25</v>
      </c>
      <c r="O225" s="793">
        <v>0.5</v>
      </c>
      <c r="P225" s="793">
        <v>0.75</v>
      </c>
      <c r="Q225" s="794">
        <v>1</v>
      </c>
      <c r="R225" s="232"/>
      <c r="S225" s="238"/>
      <c r="T225" s="238"/>
      <c r="U225" s="238"/>
      <c r="V225" s="238"/>
      <c r="W225" s="238"/>
      <c r="X225" s="75"/>
      <c r="Y225" s="75"/>
      <c r="Z225" s="75"/>
      <c r="AA225" s="75"/>
      <c r="AB225" s="12">
        <v>1</v>
      </c>
      <c r="AC225" s="27" t="s">
        <v>288</v>
      </c>
      <c r="AD225" s="46">
        <v>0.5</v>
      </c>
      <c r="AE225" s="47">
        <v>43133</v>
      </c>
      <c r="AF225" s="47" t="s">
        <v>289</v>
      </c>
      <c r="AG225" s="48" t="s">
        <v>377</v>
      </c>
      <c r="AI225" s="245"/>
      <c r="AJ225" s="245"/>
    </row>
    <row r="226" spans="2:36" ht="63.75" hidden="1" thickBot="1" x14ac:dyDescent="0.3">
      <c r="B226" s="57" t="s">
        <v>388</v>
      </c>
      <c r="C226" s="58" t="s">
        <v>389</v>
      </c>
      <c r="D226" s="52" t="s">
        <v>23</v>
      </c>
      <c r="E226" s="229" t="s">
        <v>547</v>
      </c>
      <c r="F226" s="53" t="s">
        <v>271</v>
      </c>
      <c r="G226" s="895"/>
      <c r="H226" s="761"/>
      <c r="I226" s="690"/>
      <c r="J226" s="693"/>
      <c r="K226" s="690"/>
      <c r="L226" s="690"/>
      <c r="M226" s="729"/>
      <c r="N226" s="793"/>
      <c r="O226" s="793"/>
      <c r="P226" s="793"/>
      <c r="Q226" s="794"/>
      <c r="R226" s="232"/>
      <c r="S226" s="238"/>
      <c r="T226" s="238"/>
      <c r="U226" s="238"/>
      <c r="V226" s="238"/>
      <c r="W226" s="238"/>
      <c r="X226" s="75"/>
      <c r="Y226" s="75"/>
      <c r="Z226" s="75"/>
      <c r="AA226" s="75"/>
      <c r="AB226" s="12">
        <v>2</v>
      </c>
      <c r="AC226" s="51" t="s">
        <v>290</v>
      </c>
      <c r="AD226" s="46">
        <v>0.3</v>
      </c>
      <c r="AE226" s="47">
        <v>43282</v>
      </c>
      <c r="AF226" s="47" t="s">
        <v>291</v>
      </c>
      <c r="AG226" s="48" t="s">
        <v>377</v>
      </c>
      <c r="AI226" s="245"/>
      <c r="AJ226" s="245"/>
    </row>
    <row r="227" spans="2:36" ht="63.75" hidden="1" thickBot="1" x14ac:dyDescent="0.3">
      <c r="B227" s="57" t="s">
        <v>388</v>
      </c>
      <c r="C227" s="58" t="s">
        <v>389</v>
      </c>
      <c r="D227" s="55" t="s">
        <v>23</v>
      </c>
      <c r="E227" s="229" t="s">
        <v>547</v>
      </c>
      <c r="F227" s="56" t="s">
        <v>271</v>
      </c>
      <c r="G227" s="797"/>
      <c r="H227" s="762"/>
      <c r="I227" s="691"/>
      <c r="J227" s="694"/>
      <c r="K227" s="691"/>
      <c r="L227" s="691"/>
      <c r="M227" s="729"/>
      <c r="N227" s="793"/>
      <c r="O227" s="793"/>
      <c r="P227" s="793"/>
      <c r="Q227" s="794"/>
      <c r="R227" s="232"/>
      <c r="S227" s="238"/>
      <c r="T227" s="238"/>
      <c r="U227" s="238"/>
      <c r="V227" s="238"/>
      <c r="W227" s="238"/>
      <c r="X227" s="75"/>
      <c r="Y227" s="75"/>
      <c r="Z227" s="75"/>
      <c r="AA227" s="75"/>
      <c r="AB227" s="12">
        <v>3</v>
      </c>
      <c r="AC227" s="51" t="s">
        <v>385</v>
      </c>
      <c r="AD227" s="46">
        <v>0.2</v>
      </c>
      <c r="AE227" s="47">
        <v>43110</v>
      </c>
      <c r="AF227" s="47" t="s">
        <v>292</v>
      </c>
      <c r="AG227" s="48" t="s">
        <v>377</v>
      </c>
      <c r="AI227" s="245"/>
      <c r="AJ227" s="245"/>
    </row>
    <row r="228" spans="2:36" ht="15.75" thickBot="1" x14ac:dyDescent="0.3"/>
    <row r="229" spans="2:36" ht="63.75" thickBot="1" x14ac:dyDescent="0.3">
      <c r="B229" s="258" t="s">
        <v>391</v>
      </c>
      <c r="C229" s="259" t="s">
        <v>529</v>
      </c>
      <c r="D229" s="260" t="s">
        <v>23</v>
      </c>
      <c r="E229" s="261" t="s">
        <v>548</v>
      </c>
      <c r="F229" s="262" t="s">
        <v>531</v>
      </c>
      <c r="G229" s="625" t="s">
        <v>578</v>
      </c>
      <c r="H229" s="626"/>
      <c r="I229" s="626"/>
      <c r="J229" s="626"/>
      <c r="K229" s="626"/>
      <c r="L229" s="626"/>
      <c r="M229" s="626"/>
      <c r="N229" s="626"/>
      <c r="O229" s="626"/>
      <c r="P229" s="626"/>
      <c r="Q229" s="626"/>
      <c r="R229" s="626"/>
      <c r="S229" s="626"/>
      <c r="T229" s="626"/>
      <c r="U229" s="626"/>
      <c r="V229" s="626"/>
      <c r="W229" s="627"/>
      <c r="AB229" s="227">
        <v>1</v>
      </c>
      <c r="AC229" s="223" t="s">
        <v>530</v>
      </c>
      <c r="AD229" s="46">
        <v>0.2</v>
      </c>
      <c r="AE229" s="47">
        <v>43252</v>
      </c>
      <c r="AF229" s="47">
        <v>43465</v>
      </c>
      <c r="AG229" s="59" t="s">
        <v>528</v>
      </c>
      <c r="AI229" s="245"/>
      <c r="AJ229" s="245"/>
    </row>
    <row r="232" spans="2:36" x14ac:dyDescent="0.25">
      <c r="F232" s="228"/>
    </row>
    <row r="233" spans="2:36" x14ac:dyDescent="0.25">
      <c r="E233" s="228"/>
    </row>
  </sheetData>
  <autoFilter ref="B8:AQ227">
    <filterColumn colId="4">
      <filters>
        <filter val="8. Subdirección de Gestión Corporativa"/>
      </filters>
    </filterColumn>
  </autoFilter>
  <mergeCells count="897">
    <mergeCell ref="AI7:AK7"/>
    <mergeCell ref="W9:W11"/>
    <mergeCell ref="S35:S36"/>
    <mergeCell ref="T35:T36"/>
    <mergeCell ref="U35:U36"/>
    <mergeCell ref="V35:V36"/>
    <mergeCell ref="W35:W36"/>
    <mergeCell ref="S7:AA7"/>
    <mergeCell ref="B7:F7"/>
    <mergeCell ref="L33:L34"/>
    <mergeCell ref="M33:M34"/>
    <mergeCell ref="N33:N34"/>
    <mergeCell ref="O33:O34"/>
    <mergeCell ref="P33:P34"/>
    <mergeCell ref="Q33:Q34"/>
    <mergeCell ref="P30:P32"/>
    <mergeCell ref="Q30:Q32"/>
    <mergeCell ref="G33:G34"/>
    <mergeCell ref="H33:H34"/>
    <mergeCell ref="I33:I34"/>
    <mergeCell ref="J33:J34"/>
    <mergeCell ref="K33:K34"/>
    <mergeCell ref="J30:J32"/>
    <mergeCell ref="K30:K32"/>
    <mergeCell ref="L225:L227"/>
    <mergeCell ref="M225:M227"/>
    <mergeCell ref="N225:N227"/>
    <mergeCell ref="O225:O227"/>
    <mergeCell ref="P225:P227"/>
    <mergeCell ref="Q225:Q227"/>
    <mergeCell ref="P221:P224"/>
    <mergeCell ref="Q221:Q224"/>
    <mergeCell ref="G225:G227"/>
    <mergeCell ref="H225:H227"/>
    <mergeCell ref="I225:I227"/>
    <mergeCell ref="J225:J227"/>
    <mergeCell ref="K225:K227"/>
    <mergeCell ref="J221:J224"/>
    <mergeCell ref="K221:K224"/>
    <mergeCell ref="L221:L224"/>
    <mergeCell ref="M221:M224"/>
    <mergeCell ref="N221:N224"/>
    <mergeCell ref="O221:O224"/>
    <mergeCell ref="G221:G224"/>
    <mergeCell ref="H221:H224"/>
    <mergeCell ref="I221:I224"/>
    <mergeCell ref="L217:L220"/>
    <mergeCell ref="M217:M220"/>
    <mergeCell ref="N217:N220"/>
    <mergeCell ref="O217:O220"/>
    <mergeCell ref="P217:P220"/>
    <mergeCell ref="Q217:Q220"/>
    <mergeCell ref="Q213:Q216"/>
    <mergeCell ref="AM214:AQ215"/>
    <mergeCell ref="G217:G220"/>
    <mergeCell ref="H217:H220"/>
    <mergeCell ref="I217:I220"/>
    <mergeCell ref="J217:J220"/>
    <mergeCell ref="K217:K220"/>
    <mergeCell ref="K213:K216"/>
    <mergeCell ref="L213:L216"/>
    <mergeCell ref="M213:M216"/>
    <mergeCell ref="N213:N216"/>
    <mergeCell ref="O213:O216"/>
    <mergeCell ref="P213:P216"/>
    <mergeCell ref="P209:P212"/>
    <mergeCell ref="Q209:Q212"/>
    <mergeCell ref="AM210:AQ212"/>
    <mergeCell ref="G213:G216"/>
    <mergeCell ref="H213:H216"/>
    <mergeCell ref="I213:I216"/>
    <mergeCell ref="J213:J216"/>
    <mergeCell ref="J209:J212"/>
    <mergeCell ref="K209:K212"/>
    <mergeCell ref="L209:L212"/>
    <mergeCell ref="M209:M212"/>
    <mergeCell ref="N209:N212"/>
    <mergeCell ref="O209:O212"/>
    <mergeCell ref="G209:G212"/>
    <mergeCell ref="H209:H212"/>
    <mergeCell ref="I209:I212"/>
    <mergeCell ref="L205:L208"/>
    <mergeCell ref="M205:M208"/>
    <mergeCell ref="N205:N208"/>
    <mergeCell ref="O205:O208"/>
    <mergeCell ref="P205:P208"/>
    <mergeCell ref="Q205:Q208"/>
    <mergeCell ref="P201:P204"/>
    <mergeCell ref="Q201:Q204"/>
    <mergeCell ref="G205:G208"/>
    <mergeCell ref="H205:H208"/>
    <mergeCell ref="I205:I208"/>
    <mergeCell ref="J205:J208"/>
    <mergeCell ref="K205:K208"/>
    <mergeCell ref="J201:J204"/>
    <mergeCell ref="K201:K204"/>
    <mergeCell ref="L201:L204"/>
    <mergeCell ref="M201:M204"/>
    <mergeCell ref="N201:N204"/>
    <mergeCell ref="O201:O204"/>
    <mergeCell ref="G201:G204"/>
    <mergeCell ref="H201:H204"/>
    <mergeCell ref="I201:I204"/>
    <mergeCell ref="L197:L200"/>
    <mergeCell ref="M197:M200"/>
    <mergeCell ref="N197:N200"/>
    <mergeCell ref="O197:O200"/>
    <mergeCell ref="P197:P200"/>
    <mergeCell ref="Q197:Q200"/>
    <mergeCell ref="P193:P196"/>
    <mergeCell ref="Q193:Q196"/>
    <mergeCell ref="G197:G200"/>
    <mergeCell ref="H197:H200"/>
    <mergeCell ref="I197:I200"/>
    <mergeCell ref="J197:J200"/>
    <mergeCell ref="K197:K200"/>
    <mergeCell ref="J193:J196"/>
    <mergeCell ref="K193:K196"/>
    <mergeCell ref="L193:L196"/>
    <mergeCell ref="M193:M196"/>
    <mergeCell ref="N193:N196"/>
    <mergeCell ref="O193:O196"/>
    <mergeCell ref="G193:G196"/>
    <mergeCell ref="H193:H196"/>
    <mergeCell ref="I193:I196"/>
    <mergeCell ref="L189:L192"/>
    <mergeCell ref="M189:M192"/>
    <mergeCell ref="N189:N192"/>
    <mergeCell ref="O189:O192"/>
    <mergeCell ref="P189:P192"/>
    <mergeCell ref="Q189:Q192"/>
    <mergeCell ref="P185:P188"/>
    <mergeCell ref="Q185:Q188"/>
    <mergeCell ref="G189:G192"/>
    <mergeCell ref="H189:H192"/>
    <mergeCell ref="I189:I192"/>
    <mergeCell ref="J189:J192"/>
    <mergeCell ref="K189:K192"/>
    <mergeCell ref="J185:J188"/>
    <mergeCell ref="K185:K188"/>
    <mergeCell ref="L185:L188"/>
    <mergeCell ref="M185:M188"/>
    <mergeCell ref="N185:N188"/>
    <mergeCell ref="O185:O188"/>
    <mergeCell ref="G185:G188"/>
    <mergeCell ref="H185:H188"/>
    <mergeCell ref="I185:I188"/>
    <mergeCell ref="L183:L184"/>
    <mergeCell ref="M183:M184"/>
    <mergeCell ref="N183:N184"/>
    <mergeCell ref="O183:O184"/>
    <mergeCell ref="P183:P184"/>
    <mergeCell ref="Q183:Q184"/>
    <mergeCell ref="P181:P182"/>
    <mergeCell ref="Q181:Q182"/>
    <mergeCell ref="G183:G184"/>
    <mergeCell ref="H183:H184"/>
    <mergeCell ref="I183:I184"/>
    <mergeCell ref="J183:J184"/>
    <mergeCell ref="K183:K184"/>
    <mergeCell ref="J181:J182"/>
    <mergeCell ref="K181:K182"/>
    <mergeCell ref="L181:L182"/>
    <mergeCell ref="M181:M182"/>
    <mergeCell ref="N181:N182"/>
    <mergeCell ref="O181:O182"/>
    <mergeCell ref="N178:N180"/>
    <mergeCell ref="O178:O180"/>
    <mergeCell ref="P178:P180"/>
    <mergeCell ref="Q178:Q180"/>
    <mergeCell ref="G181:G182"/>
    <mergeCell ref="H181:H182"/>
    <mergeCell ref="I181:I182"/>
    <mergeCell ref="Q176:Q177"/>
    <mergeCell ref="G178:G180"/>
    <mergeCell ref="H178:H180"/>
    <mergeCell ref="I178:I180"/>
    <mergeCell ref="J178:J180"/>
    <mergeCell ref="K178:K180"/>
    <mergeCell ref="L178:L180"/>
    <mergeCell ref="K176:K177"/>
    <mergeCell ref="L176:L177"/>
    <mergeCell ref="M176:M177"/>
    <mergeCell ref="N176:N177"/>
    <mergeCell ref="O176:O177"/>
    <mergeCell ref="P176:P177"/>
    <mergeCell ref="O173:O175"/>
    <mergeCell ref="P173:P175"/>
    <mergeCell ref="Q173:Q175"/>
    <mergeCell ref="G176:G177"/>
    <mergeCell ref="H176:H177"/>
    <mergeCell ref="I176:I177"/>
    <mergeCell ref="J176:J177"/>
    <mergeCell ref="I173:I175"/>
    <mergeCell ref="J173:J175"/>
    <mergeCell ref="K173:K175"/>
    <mergeCell ref="L173:L175"/>
    <mergeCell ref="M173:M175"/>
    <mergeCell ref="N173:N175"/>
    <mergeCell ref="G173:G175"/>
    <mergeCell ref="H173:H175"/>
    <mergeCell ref="Q167:Q169"/>
    <mergeCell ref="G170:G172"/>
    <mergeCell ref="H170:H172"/>
    <mergeCell ref="I170:I172"/>
    <mergeCell ref="J170:J172"/>
    <mergeCell ref="K170:K172"/>
    <mergeCell ref="L170:L172"/>
    <mergeCell ref="J167:J169"/>
    <mergeCell ref="K167:K169"/>
    <mergeCell ref="L167:L169"/>
    <mergeCell ref="N167:N169"/>
    <mergeCell ref="O167:O169"/>
    <mergeCell ref="P167:P169"/>
    <mergeCell ref="G167:G169"/>
    <mergeCell ref="H167:H169"/>
    <mergeCell ref="I167:I169"/>
    <mergeCell ref="M170:M172"/>
    <mergeCell ref="N170:N172"/>
    <mergeCell ref="O170:O172"/>
    <mergeCell ref="P170:P172"/>
    <mergeCell ref="Q170:Q172"/>
    <mergeCell ref="Q161:Q164"/>
    <mergeCell ref="G165:G166"/>
    <mergeCell ref="H165:H166"/>
    <mergeCell ref="I165:I166"/>
    <mergeCell ref="J165:J166"/>
    <mergeCell ref="K165:K166"/>
    <mergeCell ref="L165:L166"/>
    <mergeCell ref="J161:J164"/>
    <mergeCell ref="K161:K164"/>
    <mergeCell ref="L161:L164"/>
    <mergeCell ref="N161:N164"/>
    <mergeCell ref="O161:O164"/>
    <mergeCell ref="P161:P164"/>
    <mergeCell ref="G161:G164"/>
    <mergeCell ref="H161:H164"/>
    <mergeCell ref="I161:I164"/>
    <mergeCell ref="N165:N166"/>
    <mergeCell ref="O165:O166"/>
    <mergeCell ref="P165:P166"/>
    <mergeCell ref="Q165:Q166"/>
    <mergeCell ref="Q157:Q158"/>
    <mergeCell ref="G159:G160"/>
    <mergeCell ref="H159:H160"/>
    <mergeCell ref="I159:I160"/>
    <mergeCell ref="J159:J160"/>
    <mergeCell ref="K159:K160"/>
    <mergeCell ref="L159:L160"/>
    <mergeCell ref="J157:J158"/>
    <mergeCell ref="K157:K158"/>
    <mergeCell ref="L157:L158"/>
    <mergeCell ref="N157:N158"/>
    <mergeCell ref="O157:O158"/>
    <mergeCell ref="P157:P158"/>
    <mergeCell ref="G157:G158"/>
    <mergeCell ref="H157:H158"/>
    <mergeCell ref="I157:I158"/>
    <mergeCell ref="N159:N160"/>
    <mergeCell ref="O159:O160"/>
    <mergeCell ref="P159:P160"/>
    <mergeCell ref="Q159:Q160"/>
    <mergeCell ref="G153:G156"/>
    <mergeCell ref="H153:H156"/>
    <mergeCell ref="I153:I156"/>
    <mergeCell ref="J153:J156"/>
    <mergeCell ref="K153:K156"/>
    <mergeCell ref="J149:J152"/>
    <mergeCell ref="K149:K152"/>
    <mergeCell ref="L149:L152"/>
    <mergeCell ref="M149:M152"/>
    <mergeCell ref="G149:G152"/>
    <mergeCell ref="H149:H152"/>
    <mergeCell ref="I149:I152"/>
    <mergeCell ref="L153:L156"/>
    <mergeCell ref="M153:M156"/>
    <mergeCell ref="N153:N156"/>
    <mergeCell ref="O153:O156"/>
    <mergeCell ref="P153:P156"/>
    <mergeCell ref="Q153:Q156"/>
    <mergeCell ref="P149:P152"/>
    <mergeCell ref="Q149:Q152"/>
    <mergeCell ref="N149:N152"/>
    <mergeCell ref="O149:O152"/>
    <mergeCell ref="I135:I137"/>
    <mergeCell ref="L140:L142"/>
    <mergeCell ref="M140:M142"/>
    <mergeCell ref="N140:N142"/>
    <mergeCell ref="O140:O142"/>
    <mergeCell ref="P140:P142"/>
    <mergeCell ref="P135:P137"/>
    <mergeCell ref="Q135:Q137"/>
    <mergeCell ref="O143:O148"/>
    <mergeCell ref="P143:P148"/>
    <mergeCell ref="M135:M137"/>
    <mergeCell ref="N135:N137"/>
    <mergeCell ref="O135:O137"/>
    <mergeCell ref="N138:N139"/>
    <mergeCell ref="O138:O139"/>
    <mergeCell ref="Q126:Q128"/>
    <mergeCell ref="I126:I128"/>
    <mergeCell ref="J126:J128"/>
    <mergeCell ref="K126:K128"/>
    <mergeCell ref="L126:L128"/>
    <mergeCell ref="M126:M128"/>
    <mergeCell ref="N126:N128"/>
    <mergeCell ref="L131:L134"/>
    <mergeCell ref="M131:M134"/>
    <mergeCell ref="N131:N134"/>
    <mergeCell ref="O131:O134"/>
    <mergeCell ref="P131:P134"/>
    <mergeCell ref="L123:L125"/>
    <mergeCell ref="M123:M125"/>
    <mergeCell ref="N123:N125"/>
    <mergeCell ref="O123:O125"/>
    <mergeCell ref="P123:P125"/>
    <mergeCell ref="G126:G128"/>
    <mergeCell ref="H126:H128"/>
    <mergeCell ref="O126:O128"/>
    <mergeCell ref="P126:P128"/>
    <mergeCell ref="G123:G125"/>
    <mergeCell ref="H123:H125"/>
    <mergeCell ref="I123:I125"/>
    <mergeCell ref="J123:J125"/>
    <mergeCell ref="K123:K125"/>
    <mergeCell ref="L117:L119"/>
    <mergeCell ref="M117:M119"/>
    <mergeCell ref="N117:N119"/>
    <mergeCell ref="O117:O119"/>
    <mergeCell ref="P117:P119"/>
    <mergeCell ref="L120:L122"/>
    <mergeCell ref="M120:M122"/>
    <mergeCell ref="N120:N122"/>
    <mergeCell ref="O120:O122"/>
    <mergeCell ref="P120:P122"/>
    <mergeCell ref="L109:L110"/>
    <mergeCell ref="M109:M110"/>
    <mergeCell ref="N109:N110"/>
    <mergeCell ref="O109:O110"/>
    <mergeCell ref="P109:P110"/>
    <mergeCell ref="Q109:Q110"/>
    <mergeCell ref="P106:P108"/>
    <mergeCell ref="Q106:Q108"/>
    <mergeCell ref="G109:G110"/>
    <mergeCell ref="H109:H110"/>
    <mergeCell ref="I109:I110"/>
    <mergeCell ref="J109:J110"/>
    <mergeCell ref="K109:K110"/>
    <mergeCell ref="J106:J108"/>
    <mergeCell ref="K106:K108"/>
    <mergeCell ref="L106:L108"/>
    <mergeCell ref="M106:M108"/>
    <mergeCell ref="N106:N108"/>
    <mergeCell ref="O106:O108"/>
    <mergeCell ref="G106:G108"/>
    <mergeCell ref="H106:H108"/>
    <mergeCell ref="I106:I108"/>
    <mergeCell ref="L103:L105"/>
    <mergeCell ref="M103:M105"/>
    <mergeCell ref="N103:N105"/>
    <mergeCell ref="O103:O105"/>
    <mergeCell ref="P103:P105"/>
    <mergeCell ref="Q103:Q105"/>
    <mergeCell ref="P99:P102"/>
    <mergeCell ref="Q99:Q102"/>
    <mergeCell ref="G103:G105"/>
    <mergeCell ref="H103:H105"/>
    <mergeCell ref="I103:I105"/>
    <mergeCell ref="J103:J105"/>
    <mergeCell ref="K103:K105"/>
    <mergeCell ref="J99:J102"/>
    <mergeCell ref="K99:K102"/>
    <mergeCell ref="L99:L102"/>
    <mergeCell ref="M99:M102"/>
    <mergeCell ref="N99:N102"/>
    <mergeCell ref="O99:O102"/>
    <mergeCell ref="G99:G102"/>
    <mergeCell ref="H99:H102"/>
    <mergeCell ref="I99:I102"/>
    <mergeCell ref="L96:L98"/>
    <mergeCell ref="M96:M98"/>
    <mergeCell ref="N96:N98"/>
    <mergeCell ref="O96:O98"/>
    <mergeCell ref="P96:P98"/>
    <mergeCell ref="Q96:Q98"/>
    <mergeCell ref="P93:P95"/>
    <mergeCell ref="Q93:Q95"/>
    <mergeCell ref="G96:G98"/>
    <mergeCell ref="H96:H98"/>
    <mergeCell ref="I96:I98"/>
    <mergeCell ref="J96:J98"/>
    <mergeCell ref="K96:K98"/>
    <mergeCell ref="J93:J95"/>
    <mergeCell ref="K93:K95"/>
    <mergeCell ref="L93:L95"/>
    <mergeCell ref="M93:M95"/>
    <mergeCell ref="N93:N95"/>
    <mergeCell ref="O93:O95"/>
    <mergeCell ref="G93:G95"/>
    <mergeCell ref="H93:H95"/>
    <mergeCell ref="I93:I95"/>
    <mergeCell ref="L90:L92"/>
    <mergeCell ref="M90:M92"/>
    <mergeCell ref="N90:N92"/>
    <mergeCell ref="O90:O92"/>
    <mergeCell ref="P90:P92"/>
    <mergeCell ref="Q90:Q92"/>
    <mergeCell ref="P87:P89"/>
    <mergeCell ref="Q87:Q89"/>
    <mergeCell ref="G90:G92"/>
    <mergeCell ref="H90:H92"/>
    <mergeCell ref="I90:I92"/>
    <mergeCell ref="J90:J92"/>
    <mergeCell ref="K90:K92"/>
    <mergeCell ref="J87:J89"/>
    <mergeCell ref="K87:K89"/>
    <mergeCell ref="L87:L89"/>
    <mergeCell ref="M87:M89"/>
    <mergeCell ref="N87:N89"/>
    <mergeCell ref="O87:O89"/>
    <mergeCell ref="G87:G89"/>
    <mergeCell ref="H87:H89"/>
    <mergeCell ref="I87:I89"/>
    <mergeCell ref="L84:L86"/>
    <mergeCell ref="M84:M86"/>
    <mergeCell ref="N84:N86"/>
    <mergeCell ref="O84:O86"/>
    <mergeCell ref="P84:P86"/>
    <mergeCell ref="Q84:Q86"/>
    <mergeCell ref="P82:P83"/>
    <mergeCell ref="Q82:Q83"/>
    <mergeCell ref="G84:G86"/>
    <mergeCell ref="H84:H86"/>
    <mergeCell ref="I84:I86"/>
    <mergeCell ref="J84:J86"/>
    <mergeCell ref="K84:K86"/>
    <mergeCell ref="J82:J83"/>
    <mergeCell ref="K82:K83"/>
    <mergeCell ref="L82:L83"/>
    <mergeCell ref="M82:M83"/>
    <mergeCell ref="N82:N83"/>
    <mergeCell ref="O82:O83"/>
    <mergeCell ref="G82:G83"/>
    <mergeCell ref="H82:H83"/>
    <mergeCell ref="I82:I83"/>
    <mergeCell ref="L79:L81"/>
    <mergeCell ref="M79:M81"/>
    <mergeCell ref="N79:N81"/>
    <mergeCell ref="O79:O81"/>
    <mergeCell ref="P79:P81"/>
    <mergeCell ref="Q79:Q81"/>
    <mergeCell ref="P76:P78"/>
    <mergeCell ref="Q76:Q78"/>
    <mergeCell ref="G79:G81"/>
    <mergeCell ref="H79:H81"/>
    <mergeCell ref="I79:I81"/>
    <mergeCell ref="J79:J81"/>
    <mergeCell ref="K79:K81"/>
    <mergeCell ref="J76:J78"/>
    <mergeCell ref="K76:K78"/>
    <mergeCell ref="L76:L78"/>
    <mergeCell ref="M76:M78"/>
    <mergeCell ref="N76:N78"/>
    <mergeCell ref="O76:O78"/>
    <mergeCell ref="G76:G78"/>
    <mergeCell ref="H76:H78"/>
    <mergeCell ref="I76:I78"/>
    <mergeCell ref="L73:L75"/>
    <mergeCell ref="M73:M75"/>
    <mergeCell ref="N73:N75"/>
    <mergeCell ref="O73:O75"/>
    <mergeCell ref="P73:P75"/>
    <mergeCell ref="Q73:Q75"/>
    <mergeCell ref="P70:P72"/>
    <mergeCell ref="Q70:Q72"/>
    <mergeCell ref="G73:G75"/>
    <mergeCell ref="H73:H75"/>
    <mergeCell ref="I73:I75"/>
    <mergeCell ref="J73:J75"/>
    <mergeCell ref="K73:K75"/>
    <mergeCell ref="J70:J72"/>
    <mergeCell ref="K70:K72"/>
    <mergeCell ref="L70:L72"/>
    <mergeCell ref="M70:M72"/>
    <mergeCell ref="N70:N72"/>
    <mergeCell ref="O70:O72"/>
    <mergeCell ref="G70:G72"/>
    <mergeCell ref="H70:H72"/>
    <mergeCell ref="I70:I72"/>
    <mergeCell ref="L68:L69"/>
    <mergeCell ref="M68:M69"/>
    <mergeCell ref="N68:N69"/>
    <mergeCell ref="O68:O69"/>
    <mergeCell ref="P68:P69"/>
    <mergeCell ref="Q68:Q69"/>
    <mergeCell ref="P66:P67"/>
    <mergeCell ref="Q66:Q67"/>
    <mergeCell ref="G68:G69"/>
    <mergeCell ref="H68:H69"/>
    <mergeCell ref="I68:I69"/>
    <mergeCell ref="J68:J69"/>
    <mergeCell ref="K68:K69"/>
    <mergeCell ref="J66:J67"/>
    <mergeCell ref="K66:K67"/>
    <mergeCell ref="L66:L67"/>
    <mergeCell ref="M66:M67"/>
    <mergeCell ref="N66:N67"/>
    <mergeCell ref="O66:O67"/>
    <mergeCell ref="G66:G67"/>
    <mergeCell ref="H66:H67"/>
    <mergeCell ref="I66:I67"/>
    <mergeCell ref="L64:L65"/>
    <mergeCell ref="M64:M65"/>
    <mergeCell ref="N64:N65"/>
    <mergeCell ref="O64:O65"/>
    <mergeCell ref="P64:P65"/>
    <mergeCell ref="Q64:Q65"/>
    <mergeCell ref="P62:P63"/>
    <mergeCell ref="Q62:Q63"/>
    <mergeCell ref="G64:G65"/>
    <mergeCell ref="H64:H65"/>
    <mergeCell ref="I64:I65"/>
    <mergeCell ref="J64:J65"/>
    <mergeCell ref="K64:K65"/>
    <mergeCell ref="J62:J63"/>
    <mergeCell ref="K62:K63"/>
    <mergeCell ref="L62:L63"/>
    <mergeCell ref="M62:M63"/>
    <mergeCell ref="N62:N63"/>
    <mergeCell ref="O62:O63"/>
    <mergeCell ref="G62:G63"/>
    <mergeCell ref="H62:H63"/>
    <mergeCell ref="I62:I63"/>
    <mergeCell ref="L59:L61"/>
    <mergeCell ref="M59:M61"/>
    <mergeCell ref="N59:N61"/>
    <mergeCell ref="O59:O61"/>
    <mergeCell ref="P59:P61"/>
    <mergeCell ref="Q59:Q61"/>
    <mergeCell ref="P56:P58"/>
    <mergeCell ref="Q56:Q58"/>
    <mergeCell ref="G59:G61"/>
    <mergeCell ref="H59:H61"/>
    <mergeCell ref="I59:I61"/>
    <mergeCell ref="J59:J61"/>
    <mergeCell ref="K59:K61"/>
    <mergeCell ref="J56:J58"/>
    <mergeCell ref="K56:K58"/>
    <mergeCell ref="L56:L58"/>
    <mergeCell ref="M56:M58"/>
    <mergeCell ref="N56:N58"/>
    <mergeCell ref="O56:O58"/>
    <mergeCell ref="G56:G58"/>
    <mergeCell ref="H56:H58"/>
    <mergeCell ref="I56:I58"/>
    <mergeCell ref="L54:L55"/>
    <mergeCell ref="M54:M55"/>
    <mergeCell ref="N54:N55"/>
    <mergeCell ref="O54:O55"/>
    <mergeCell ref="P54:P55"/>
    <mergeCell ref="Q54:Q55"/>
    <mergeCell ref="P52:P53"/>
    <mergeCell ref="Q52:Q53"/>
    <mergeCell ref="G54:G55"/>
    <mergeCell ref="H54:H55"/>
    <mergeCell ref="I54:I55"/>
    <mergeCell ref="J54:J55"/>
    <mergeCell ref="K54:K55"/>
    <mergeCell ref="J52:J53"/>
    <mergeCell ref="K52:K53"/>
    <mergeCell ref="L52:L53"/>
    <mergeCell ref="M52:M53"/>
    <mergeCell ref="N52:N53"/>
    <mergeCell ref="O52:O53"/>
    <mergeCell ref="G52:G53"/>
    <mergeCell ref="H52:H53"/>
    <mergeCell ref="I52:I53"/>
    <mergeCell ref="L46:L51"/>
    <mergeCell ref="M46:M51"/>
    <mergeCell ref="N46:N51"/>
    <mergeCell ref="O46:O51"/>
    <mergeCell ref="P46:P51"/>
    <mergeCell ref="Q46:Q51"/>
    <mergeCell ref="P43:P45"/>
    <mergeCell ref="Q43:Q45"/>
    <mergeCell ref="G46:G51"/>
    <mergeCell ref="H46:H51"/>
    <mergeCell ref="I46:I51"/>
    <mergeCell ref="J46:J51"/>
    <mergeCell ref="K46:K51"/>
    <mergeCell ref="J43:J45"/>
    <mergeCell ref="K43:K45"/>
    <mergeCell ref="L43:L45"/>
    <mergeCell ref="M43:M45"/>
    <mergeCell ref="N43:N45"/>
    <mergeCell ref="O43:O45"/>
    <mergeCell ref="G43:G45"/>
    <mergeCell ref="H43:H45"/>
    <mergeCell ref="I43:I45"/>
    <mergeCell ref="L41:L42"/>
    <mergeCell ref="M41:M42"/>
    <mergeCell ref="N41:N42"/>
    <mergeCell ref="O41:O42"/>
    <mergeCell ref="P41:P42"/>
    <mergeCell ref="Q41:Q42"/>
    <mergeCell ref="P39:P40"/>
    <mergeCell ref="Q39:Q40"/>
    <mergeCell ref="G41:G42"/>
    <mergeCell ref="H41:H42"/>
    <mergeCell ref="I41:I42"/>
    <mergeCell ref="J41:J42"/>
    <mergeCell ref="K41:K42"/>
    <mergeCell ref="J39:J40"/>
    <mergeCell ref="K39:K40"/>
    <mergeCell ref="L39:L40"/>
    <mergeCell ref="M39:M40"/>
    <mergeCell ref="N39:N40"/>
    <mergeCell ref="O39:O40"/>
    <mergeCell ref="G39:G40"/>
    <mergeCell ref="H39:H40"/>
    <mergeCell ref="I39:I40"/>
    <mergeCell ref="L37:L38"/>
    <mergeCell ref="M37:M38"/>
    <mergeCell ref="N37:N38"/>
    <mergeCell ref="O37:O38"/>
    <mergeCell ref="P37:P38"/>
    <mergeCell ref="Q37:Q38"/>
    <mergeCell ref="P35:P36"/>
    <mergeCell ref="Q35:Q36"/>
    <mergeCell ref="G37:G38"/>
    <mergeCell ref="H37:H38"/>
    <mergeCell ref="I37:I38"/>
    <mergeCell ref="J37:J38"/>
    <mergeCell ref="K37:K38"/>
    <mergeCell ref="J35:J36"/>
    <mergeCell ref="K35:K36"/>
    <mergeCell ref="L35:L36"/>
    <mergeCell ref="M35:M36"/>
    <mergeCell ref="N35:N36"/>
    <mergeCell ref="O35:O36"/>
    <mergeCell ref="G35:G36"/>
    <mergeCell ref="H35:H36"/>
    <mergeCell ref="I35:I36"/>
    <mergeCell ref="L30:L32"/>
    <mergeCell ref="M30:M32"/>
    <mergeCell ref="N30:N32"/>
    <mergeCell ref="O30:O32"/>
    <mergeCell ref="G30:G32"/>
    <mergeCell ref="H30:H32"/>
    <mergeCell ref="I30:I32"/>
    <mergeCell ref="G28:G29"/>
    <mergeCell ref="H28:H29"/>
    <mergeCell ref="I28:I29"/>
    <mergeCell ref="J28:J29"/>
    <mergeCell ref="K28:K29"/>
    <mergeCell ref="J26:J27"/>
    <mergeCell ref="K26:K27"/>
    <mergeCell ref="L26:L27"/>
    <mergeCell ref="M26:M27"/>
    <mergeCell ref="G26:G27"/>
    <mergeCell ref="H26:H27"/>
    <mergeCell ref="I26:I27"/>
    <mergeCell ref="AE19:AE21"/>
    <mergeCell ref="AF19:AF21"/>
    <mergeCell ref="S19:S21"/>
    <mergeCell ref="T19:T21"/>
    <mergeCell ref="U19:U21"/>
    <mergeCell ref="V19:V21"/>
    <mergeCell ref="W19:W21"/>
    <mergeCell ref="S22:S24"/>
    <mergeCell ref="T22:T24"/>
    <mergeCell ref="U22:U24"/>
    <mergeCell ref="V22:V24"/>
    <mergeCell ref="W22:W24"/>
    <mergeCell ref="AG19:AG21"/>
    <mergeCell ref="L28:L29"/>
    <mergeCell ref="M28:M29"/>
    <mergeCell ref="N28:N29"/>
    <mergeCell ref="O28:O29"/>
    <mergeCell ref="P28:P29"/>
    <mergeCell ref="Q28:Q29"/>
    <mergeCell ref="P26:P27"/>
    <mergeCell ref="Q26:Q27"/>
    <mergeCell ref="N26:N27"/>
    <mergeCell ref="O26:O27"/>
    <mergeCell ref="R26:R27"/>
    <mergeCell ref="S26:S27"/>
    <mergeCell ref="T26:T27"/>
    <mergeCell ref="X26:X27"/>
    <mergeCell ref="P19:P21"/>
    <mergeCell ref="Q19:Q21"/>
    <mergeCell ref="U26:U27"/>
    <mergeCell ref="V26:V27"/>
    <mergeCell ref="W26:W27"/>
    <mergeCell ref="AG12:AG14"/>
    <mergeCell ref="G22:G24"/>
    <mergeCell ref="H22:H24"/>
    <mergeCell ref="J19:J21"/>
    <mergeCell ref="K19:K21"/>
    <mergeCell ref="L19:L21"/>
    <mergeCell ref="M19:M21"/>
    <mergeCell ref="N19:N21"/>
    <mergeCell ref="O19:O21"/>
    <mergeCell ref="G19:G21"/>
    <mergeCell ref="H19:H21"/>
    <mergeCell ref="I19:I21"/>
    <mergeCell ref="O22:O24"/>
    <mergeCell ref="P22:P24"/>
    <mergeCell ref="Q22:Q24"/>
    <mergeCell ref="AE22:AE24"/>
    <mergeCell ref="AF22:AF24"/>
    <mergeCell ref="AG22:AG24"/>
    <mergeCell ref="I22:I24"/>
    <mergeCell ref="J22:J24"/>
    <mergeCell ref="K22:K24"/>
    <mergeCell ref="L22:L24"/>
    <mergeCell ref="M22:M24"/>
    <mergeCell ref="N22:N24"/>
    <mergeCell ref="J15:J18"/>
    <mergeCell ref="K15:K18"/>
    <mergeCell ref="L15:L18"/>
    <mergeCell ref="M15:M18"/>
    <mergeCell ref="N15:N18"/>
    <mergeCell ref="P12:P14"/>
    <mergeCell ref="Q12:Q14"/>
    <mergeCell ref="AE12:AE14"/>
    <mergeCell ref="AF12:AF14"/>
    <mergeCell ref="S15:S18"/>
    <mergeCell ref="T15:T18"/>
    <mergeCell ref="U15:U18"/>
    <mergeCell ref="V15:V18"/>
    <mergeCell ref="W15:W18"/>
    <mergeCell ref="G7:M7"/>
    <mergeCell ref="N7:Q7"/>
    <mergeCell ref="AB7:AG7"/>
    <mergeCell ref="G9:G11"/>
    <mergeCell ref="H9:H11"/>
    <mergeCell ref="G15:G18"/>
    <mergeCell ref="H15:H18"/>
    <mergeCell ref="J12:J14"/>
    <mergeCell ref="K12:K14"/>
    <mergeCell ref="L12:L14"/>
    <mergeCell ref="M12:M14"/>
    <mergeCell ref="N12:N14"/>
    <mergeCell ref="O12:O14"/>
    <mergeCell ref="G12:G14"/>
    <mergeCell ref="H12:H14"/>
    <mergeCell ref="I12:I14"/>
    <mergeCell ref="O15:O18"/>
    <mergeCell ref="P15:P18"/>
    <mergeCell ref="Q15:Q18"/>
    <mergeCell ref="AE15:AE18"/>
    <mergeCell ref="AF15:AF18"/>
    <mergeCell ref="AG15:AG17"/>
    <mergeCell ref="I15:I18"/>
    <mergeCell ref="O9:O11"/>
    <mergeCell ref="AE9:AE11"/>
    <mergeCell ref="AF9:AF11"/>
    <mergeCell ref="AG9:AG11"/>
    <mergeCell ref="I9:I11"/>
    <mergeCell ref="J9:J11"/>
    <mergeCell ref="K9:K11"/>
    <mergeCell ref="L9:L11"/>
    <mergeCell ref="M9:M11"/>
    <mergeCell ref="N9:N11"/>
    <mergeCell ref="S9:S11"/>
    <mergeCell ref="T9:T11"/>
    <mergeCell ref="X9:X11"/>
    <mergeCell ref="Z9:Z11"/>
    <mergeCell ref="AA9:AA11"/>
    <mergeCell ref="U9:U11"/>
    <mergeCell ref="V9:V11"/>
    <mergeCell ref="Y9:Y11"/>
    <mergeCell ref="P9:P11"/>
    <mergeCell ref="Q9:Q11"/>
    <mergeCell ref="W37:W38"/>
    <mergeCell ref="S39:S40"/>
    <mergeCell ref="T39:T40"/>
    <mergeCell ref="U39:U40"/>
    <mergeCell ref="V39:V40"/>
    <mergeCell ref="W39:W40"/>
    <mergeCell ref="S30:S32"/>
    <mergeCell ref="T30:T32"/>
    <mergeCell ref="U30:U32"/>
    <mergeCell ref="V30:V32"/>
    <mergeCell ref="W30:W32"/>
    <mergeCell ref="S33:S34"/>
    <mergeCell ref="T33:T34"/>
    <mergeCell ref="U33:U34"/>
    <mergeCell ref="V33:V34"/>
    <mergeCell ref="W33:W34"/>
    <mergeCell ref="S47:S51"/>
    <mergeCell ref="T47:T51"/>
    <mergeCell ref="U47:U51"/>
    <mergeCell ref="V47:V51"/>
    <mergeCell ref="W47:W51"/>
    <mergeCell ref="S12:S14"/>
    <mergeCell ref="T12:T14"/>
    <mergeCell ref="U12:U14"/>
    <mergeCell ref="V12:V14"/>
    <mergeCell ref="W12:W14"/>
    <mergeCell ref="S41:S42"/>
    <mergeCell ref="T41:T42"/>
    <mergeCell ref="U41:U42"/>
    <mergeCell ref="V41:V42"/>
    <mergeCell ref="W41:W42"/>
    <mergeCell ref="S43:S45"/>
    <mergeCell ref="T43:T45"/>
    <mergeCell ref="U43:U45"/>
    <mergeCell ref="V43:V45"/>
    <mergeCell ref="W43:W45"/>
    <mergeCell ref="S37:S38"/>
    <mergeCell ref="T37:T38"/>
    <mergeCell ref="U37:U38"/>
    <mergeCell ref="V37:V38"/>
    <mergeCell ref="L114:L116"/>
    <mergeCell ref="M114:M116"/>
    <mergeCell ref="N114:N116"/>
    <mergeCell ref="O114:O116"/>
    <mergeCell ref="P114:P116"/>
    <mergeCell ref="G111:G113"/>
    <mergeCell ref="H111:H113"/>
    <mergeCell ref="I111:I113"/>
    <mergeCell ref="J111:J113"/>
    <mergeCell ref="K111:K113"/>
    <mergeCell ref="L111:L113"/>
    <mergeCell ref="M111:M113"/>
    <mergeCell ref="N111:N113"/>
    <mergeCell ref="O111:O113"/>
    <mergeCell ref="P111:P113"/>
    <mergeCell ref="G117:G119"/>
    <mergeCell ref="H117:H119"/>
    <mergeCell ref="I117:I119"/>
    <mergeCell ref="J117:J119"/>
    <mergeCell ref="K117:K119"/>
    <mergeCell ref="G114:G116"/>
    <mergeCell ref="H114:H116"/>
    <mergeCell ref="I114:I116"/>
    <mergeCell ref="J114:J116"/>
    <mergeCell ref="K114:K116"/>
    <mergeCell ref="G120:G122"/>
    <mergeCell ref="H120:H122"/>
    <mergeCell ref="I120:I122"/>
    <mergeCell ref="J120:J122"/>
    <mergeCell ref="K120:K122"/>
    <mergeCell ref="P138:P139"/>
    <mergeCell ref="G131:G134"/>
    <mergeCell ref="H131:H134"/>
    <mergeCell ref="I131:I134"/>
    <mergeCell ref="J131:J134"/>
    <mergeCell ref="K131:K134"/>
    <mergeCell ref="G129:G130"/>
    <mergeCell ref="H129:H130"/>
    <mergeCell ref="I129:I130"/>
    <mergeCell ref="J129:J130"/>
    <mergeCell ref="K129:K130"/>
    <mergeCell ref="L129:L130"/>
    <mergeCell ref="M129:M130"/>
    <mergeCell ref="N129:N130"/>
    <mergeCell ref="O129:O130"/>
    <mergeCell ref="P129:P130"/>
    <mergeCell ref="J135:J137"/>
    <mergeCell ref="K135:K137"/>
    <mergeCell ref="L135:L137"/>
    <mergeCell ref="G135:G137"/>
    <mergeCell ref="H135:H137"/>
    <mergeCell ref="G138:G139"/>
    <mergeCell ref="H138:H139"/>
    <mergeCell ref="I138:I139"/>
    <mergeCell ref="J138:J139"/>
    <mergeCell ref="K138:K139"/>
    <mergeCell ref="L138:L139"/>
    <mergeCell ref="M138:M139"/>
    <mergeCell ref="G229:W229"/>
    <mergeCell ref="Q138:Q139"/>
    <mergeCell ref="Q140:Q142"/>
    <mergeCell ref="Q143:Q148"/>
    <mergeCell ref="Q111:Q113"/>
    <mergeCell ref="Q114:Q116"/>
    <mergeCell ref="Q117:Q119"/>
    <mergeCell ref="Q120:Q122"/>
    <mergeCell ref="Q123:Q125"/>
    <mergeCell ref="Q129:Q130"/>
    <mergeCell ref="Q131:Q134"/>
    <mergeCell ref="G143:G148"/>
    <mergeCell ref="H143:H148"/>
    <mergeCell ref="I143:I148"/>
    <mergeCell ref="J143:J148"/>
    <mergeCell ref="K143:K148"/>
    <mergeCell ref="L143:L148"/>
    <mergeCell ref="M143:M148"/>
    <mergeCell ref="N143:N148"/>
    <mergeCell ref="G140:G142"/>
    <mergeCell ref="H140:H142"/>
    <mergeCell ref="I140:I142"/>
    <mergeCell ref="J140:J142"/>
    <mergeCell ref="K140:K142"/>
  </mergeCells>
  <conditionalFormatting sqref="X9:X11">
    <cfRule type="iconSet" priority="1">
      <iconSet>
        <cfvo type="percent" val="0"/>
        <cfvo type="percent" val="33"/>
        <cfvo type="percent" val="67"/>
      </iconSet>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'C:\Users\Soporte\Downloads\[Instrumento de Planeación 2018-CapturaSGR (1).xlsx]listas'!#REF!</xm:f>
          </x14:formula1>
          <xm:sqref>D70:D110 F70:F110</xm:sqref>
        </x14:dataValidation>
        <x14:dataValidation type="list" allowBlank="1" showInputMessage="1" showErrorMessage="1">
          <x14:formula1>
            <xm:f>'C:\Users\Soporte\Downloads\[Instrumento de Planeación 2018-Captura.xlsx]listas'!#REF!</xm:f>
          </x14:formula1>
          <xm:sqref>D229 F9:F69 D9:D69 D111:D227 F111:F227</xm:sqref>
        </x14:dataValidation>
        <x14:dataValidation type="list" allowBlank="1" showInputMessage="1" showErrorMessage="1">
          <x14:formula1>
            <xm:f>'C:\Users\Soporte\Downloads\[Instrumento de Planeación 2018-CapturaSGR (1).xlsx]listas'!#REF!</xm:f>
          </x14:formula1>
          <xm:sqref>B9:B61 B209:B227 C225:C227 C189:C196 C205:C220 C9:C29 C46:C61 B229:C229 C70:C148 C153:C184 B111:B184</xm:sqref>
        </x14:dataValidation>
        <x14:dataValidation type="list" allowBlank="1" showInputMessage="1" showErrorMessage="1">
          <x14:formula1>
            <xm:f>'C:\Users\Amoreno\Documents\AMORENO\2017\PLAN DE ACCION\[FORMATO PLAN DE ACCION 2017.xlsx]LISTAS'!#REF!</xm:f>
          </x14:formula1>
          <xm:sqref>B185:B208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9:CI117"/>
  <sheetViews>
    <sheetView showGridLines="0" tabSelected="1" zoomScale="85" zoomScaleNormal="85" workbookViewId="0">
      <selection activeCell="M8" sqref="M8"/>
    </sheetView>
  </sheetViews>
  <sheetFormatPr baseColWidth="10" defaultRowHeight="15" x14ac:dyDescent="0.25"/>
  <cols>
    <col min="1" max="1" width="5.25" customWidth="1"/>
    <col min="2" max="2" width="31.375" customWidth="1"/>
    <col min="3" max="3" width="31.75" customWidth="1"/>
    <col min="4" max="5" width="7.625" customWidth="1"/>
    <col min="6" max="6" width="48.25" customWidth="1"/>
    <col min="7" max="7" width="18.375" customWidth="1"/>
    <col min="8" max="8" width="11.75" customWidth="1"/>
    <col min="9" max="9" width="12.125" customWidth="1"/>
    <col min="10" max="10" width="12.875" customWidth="1"/>
    <col min="11" max="11" width="13.625" customWidth="1"/>
    <col min="72" max="72" width="19.625" customWidth="1"/>
    <col min="73" max="73" width="12.375" customWidth="1"/>
    <col min="74" max="74" width="19.625" customWidth="1"/>
    <col min="75" max="75" width="14.875" customWidth="1"/>
    <col min="76" max="76" width="23.25" customWidth="1"/>
    <col min="77" max="77" width="15.875" customWidth="1"/>
    <col min="78" max="78" width="14.875" customWidth="1"/>
    <col min="79" max="79" width="16.25" customWidth="1"/>
    <col min="80" max="80" width="14.625" customWidth="1"/>
    <col min="81" max="81" width="14.75" customWidth="1"/>
    <col min="82" max="82" width="22.75" customWidth="1"/>
    <col min="83" max="83" width="13.25" customWidth="1"/>
    <col min="84" max="87" width="11" customWidth="1"/>
  </cols>
  <sheetData>
    <row r="9" spans="72:84" ht="45" x14ac:dyDescent="0.25">
      <c r="BU9" s="505" t="s">
        <v>24</v>
      </c>
      <c r="BV9" s="505" t="s">
        <v>53</v>
      </c>
      <c r="BW9" s="505" t="s">
        <v>59</v>
      </c>
      <c r="BX9" s="505" t="s">
        <v>115</v>
      </c>
      <c r="BY9" s="505" t="s">
        <v>131</v>
      </c>
      <c r="BZ9" s="505" t="s">
        <v>176</v>
      </c>
      <c r="CA9" s="505" t="s">
        <v>183</v>
      </c>
      <c r="CB9" s="505" t="s">
        <v>186</v>
      </c>
      <c r="CC9" s="505" t="s">
        <v>271</v>
      </c>
      <c r="CD9" s="85"/>
      <c r="CE9" s="512" t="s">
        <v>764</v>
      </c>
      <c r="CF9" s="475"/>
    </row>
    <row r="10" spans="72:84" x14ac:dyDescent="0.25">
      <c r="BT10" s="475" t="s">
        <v>833</v>
      </c>
      <c r="BU10" s="1028">
        <v>1</v>
      </c>
      <c r="BV10" s="1029">
        <v>0.92</v>
      </c>
      <c r="BW10" s="1029">
        <v>0.89181818181818184</v>
      </c>
      <c r="BX10" s="1029">
        <v>0.95009500950095005</v>
      </c>
      <c r="BY10" s="1029">
        <v>1.1410433333333334</v>
      </c>
      <c r="BZ10" s="1029">
        <v>0.8666666666666667</v>
      </c>
      <c r="CA10" s="1029">
        <v>1</v>
      </c>
      <c r="CB10" s="1029">
        <v>1.1208719999999999</v>
      </c>
      <c r="CC10" s="1030">
        <v>1</v>
      </c>
      <c r="CE10" s="514">
        <f>VLOOKUP($B$44,Tablas!$A$4:$B$12,2,FALSE)</f>
        <v>0.70043400000000011</v>
      </c>
      <c r="CF10" s="514">
        <f>VLOOKUP($C$44,Tablas!$A$18:$B$26,2,FALSE)</f>
        <v>0.64088640000000008</v>
      </c>
    </row>
    <row r="11" spans="72:84" x14ac:dyDescent="0.25">
      <c r="BT11" s="475" t="s">
        <v>834</v>
      </c>
      <c r="BU11" s="1027">
        <v>1</v>
      </c>
      <c r="BV11" s="1027">
        <v>0.84</v>
      </c>
      <c r="BW11" s="1027">
        <v>0.71798882681564236</v>
      </c>
      <c r="BX11" s="1027">
        <v>0.65652173913043488</v>
      </c>
      <c r="BY11" s="1027">
        <v>0.66569704651719253</v>
      </c>
      <c r="BZ11" s="1027">
        <v>0.46795685279187815</v>
      </c>
      <c r="CA11" s="1027">
        <v>1</v>
      </c>
      <c r="CB11" s="1027">
        <v>0.92532713131005051</v>
      </c>
      <c r="CC11" s="1027">
        <v>1</v>
      </c>
    </row>
    <row r="14" spans="72:84" ht="45" x14ac:dyDescent="0.25">
      <c r="BU14" s="505" t="s">
        <v>24</v>
      </c>
      <c r="BV14" s="505" t="s">
        <v>53</v>
      </c>
      <c r="BW14" s="505" t="s">
        <v>59</v>
      </c>
      <c r="BX14" s="505" t="s">
        <v>115</v>
      </c>
      <c r="BY14" s="505" t="s">
        <v>131</v>
      </c>
      <c r="BZ14" s="505" t="s">
        <v>176</v>
      </c>
      <c r="CA14" s="505" t="s">
        <v>183</v>
      </c>
      <c r="CB14" s="505" t="s">
        <v>186</v>
      </c>
      <c r="CC14" s="505" t="s">
        <v>271</v>
      </c>
      <c r="CE14" s="512" t="s">
        <v>839</v>
      </c>
      <c r="CF14" s="475">
        <f>SUM(CF15:CF16)</f>
        <v>74</v>
      </c>
    </row>
    <row r="15" spans="72:84" x14ac:dyDescent="0.25">
      <c r="BT15" s="475" t="s">
        <v>833</v>
      </c>
      <c r="BU15" s="506">
        <f>IF($BU19=TRUE,BU10,"")</f>
        <v>1</v>
      </c>
      <c r="BV15" s="506">
        <f t="shared" ref="BV15:CC15" si="0">IF($BU19=TRUE,BV10,"")</f>
        <v>0.92</v>
      </c>
      <c r="BW15" s="506">
        <f t="shared" si="0"/>
        <v>0.89181818181818184</v>
      </c>
      <c r="BX15" s="506">
        <f t="shared" si="0"/>
        <v>0.95009500950095005</v>
      </c>
      <c r="BY15" s="506">
        <f t="shared" si="0"/>
        <v>1.1410433333333334</v>
      </c>
      <c r="BZ15" s="506">
        <f t="shared" si="0"/>
        <v>0.8666666666666667</v>
      </c>
      <c r="CA15" s="506">
        <f t="shared" si="0"/>
        <v>1</v>
      </c>
      <c r="CB15" s="506">
        <f t="shared" si="0"/>
        <v>1.1208719999999999</v>
      </c>
      <c r="CC15" s="506">
        <f t="shared" si="0"/>
        <v>1</v>
      </c>
      <c r="CE15" s="486" t="s">
        <v>765</v>
      </c>
      <c r="CF15" s="513">
        <v>55</v>
      </c>
    </row>
    <row r="16" spans="72:84" x14ac:dyDescent="0.25">
      <c r="BT16" s="475" t="s">
        <v>834</v>
      </c>
      <c r="BU16" s="506">
        <f>IF($BU20=TRUE,BU11,"")</f>
        <v>1</v>
      </c>
      <c r="BV16" s="506">
        <f t="shared" ref="BV16:CC16" si="1">IF($BU20=TRUE,BV11,"")</f>
        <v>0.84</v>
      </c>
      <c r="BW16" s="506">
        <f t="shared" si="1"/>
        <v>0.71798882681564236</v>
      </c>
      <c r="BX16" s="506">
        <f t="shared" si="1"/>
        <v>0.65652173913043488</v>
      </c>
      <c r="BY16" s="506">
        <f t="shared" si="1"/>
        <v>0.66569704651719253</v>
      </c>
      <c r="BZ16" s="506">
        <f t="shared" si="1"/>
        <v>0.46795685279187815</v>
      </c>
      <c r="CA16" s="506">
        <f t="shared" si="1"/>
        <v>1</v>
      </c>
      <c r="CB16" s="506">
        <f t="shared" si="1"/>
        <v>0.92532713131005051</v>
      </c>
      <c r="CC16" s="506">
        <f t="shared" si="1"/>
        <v>1</v>
      </c>
      <c r="CE16" s="486" t="s">
        <v>766</v>
      </c>
      <c r="CF16" s="513">
        <v>19</v>
      </c>
    </row>
    <row r="17" spans="72:87" x14ac:dyDescent="0.25">
      <c r="CE17" s="475" t="s">
        <v>838</v>
      </c>
      <c r="CF17" s="514">
        <f>CF15/CF14</f>
        <v>0.7432432432432432</v>
      </c>
      <c r="CH17" s="509" t="s">
        <v>766</v>
      </c>
      <c r="CI17">
        <f>VLOOKUP($CH$17,$CE$15:$CF$16,2,FALSE)</f>
        <v>19</v>
      </c>
    </row>
    <row r="19" spans="72:87" x14ac:dyDescent="0.25">
      <c r="BT19" s="475" t="s">
        <v>836</v>
      </c>
      <c r="BU19" t="b">
        <v>1</v>
      </c>
    </row>
    <row r="20" spans="72:87" x14ac:dyDescent="0.25">
      <c r="BT20" s="475" t="s">
        <v>837</v>
      </c>
      <c r="BU20" t="b">
        <v>1</v>
      </c>
    </row>
    <row r="21" spans="72:87" x14ac:dyDescent="0.25">
      <c r="BT21" s="508" t="s">
        <v>835</v>
      </c>
      <c r="BU21" t="str">
        <f>IF(AND(BU19=FALSE,BU20=FALSE),"Activa Cumplimiento de Productos o Actividades", "Cumplimiento " &amp; IF(AND(BU19=TRUE,BU20=TRUE),"Productos y Actividades",IF(BU19=TRUE,"Productos Segundo trimestre","Actividades Segundo trimestre")))</f>
        <v>Cumplimiento Productos y Actividades</v>
      </c>
    </row>
    <row r="33" spans="2:10" x14ac:dyDescent="0.25">
      <c r="B33" s="511"/>
    </row>
    <row r="42" spans="2:10" ht="15.75" thickBot="1" x14ac:dyDescent="0.3"/>
    <row r="43" spans="2:10" ht="45.75" thickBot="1" x14ac:dyDescent="0.3">
      <c r="B43" s="516" t="s">
        <v>830</v>
      </c>
      <c r="C43" s="517" t="s">
        <v>763</v>
      </c>
      <c r="F43" s="501" t="s">
        <v>8</v>
      </c>
      <c r="G43" s="502" t="s">
        <v>401</v>
      </c>
      <c r="H43" s="499" t="s">
        <v>1072</v>
      </c>
      <c r="I43" s="499" t="s">
        <v>1073</v>
      </c>
      <c r="J43" s="499" t="s">
        <v>1074</v>
      </c>
    </row>
    <row r="44" spans="2:10" ht="30" thickTop="1" thickBot="1" x14ac:dyDescent="0.3">
      <c r="B44" s="519" t="s">
        <v>59</v>
      </c>
      <c r="C44" s="518" t="s">
        <v>59</v>
      </c>
      <c r="F44" s="500" t="s">
        <v>164</v>
      </c>
      <c r="G44" s="499" t="s">
        <v>801</v>
      </c>
      <c r="H44" s="497">
        <v>0.5</v>
      </c>
      <c r="I44" s="497">
        <v>0.55000000000000004</v>
      </c>
      <c r="J44" s="497">
        <v>1.1000000000000001</v>
      </c>
    </row>
    <row r="45" spans="2:10" ht="31.5" thickTop="1" thickBot="1" x14ac:dyDescent="0.3">
      <c r="F45" s="500" t="s">
        <v>278</v>
      </c>
      <c r="G45" s="499" t="s">
        <v>801</v>
      </c>
      <c r="H45" s="497">
        <v>0.5</v>
      </c>
      <c r="I45" s="497">
        <v>0.5</v>
      </c>
      <c r="J45" s="497">
        <v>1</v>
      </c>
    </row>
    <row r="46" spans="2:10" ht="45.75" thickBot="1" x14ac:dyDescent="0.3">
      <c r="F46" s="500" t="s">
        <v>365</v>
      </c>
      <c r="G46" s="499" t="s">
        <v>801</v>
      </c>
      <c r="H46" s="497">
        <v>0.5</v>
      </c>
      <c r="I46" s="497">
        <v>0.63</v>
      </c>
      <c r="J46" s="497">
        <v>1.26</v>
      </c>
    </row>
    <row r="47" spans="2:10" ht="30.75" thickBot="1" x14ac:dyDescent="0.3">
      <c r="F47" s="500" t="s">
        <v>67</v>
      </c>
      <c r="G47" s="499" t="s">
        <v>402</v>
      </c>
      <c r="H47" s="497">
        <v>1</v>
      </c>
      <c r="I47" s="497">
        <v>0.84</v>
      </c>
      <c r="J47" s="497">
        <v>0.84</v>
      </c>
    </row>
    <row r="48" spans="2:10" ht="30.75" thickBot="1" x14ac:dyDescent="0.3">
      <c r="F48" s="500" t="s">
        <v>76</v>
      </c>
      <c r="G48" s="499" t="s">
        <v>800</v>
      </c>
      <c r="H48" s="497">
        <v>1</v>
      </c>
      <c r="I48" s="497">
        <v>0.57999999999999996</v>
      </c>
      <c r="J48" s="497">
        <v>0.57999999999999996</v>
      </c>
    </row>
    <row r="49" spans="6:10" ht="45.75" thickBot="1" x14ac:dyDescent="0.3">
      <c r="F49" s="500" t="s">
        <v>80</v>
      </c>
      <c r="G49" s="499" t="s">
        <v>801</v>
      </c>
      <c r="H49" s="497">
        <v>1</v>
      </c>
      <c r="I49" s="497">
        <v>0.99</v>
      </c>
      <c r="J49" s="497">
        <v>0.99</v>
      </c>
    </row>
    <row r="50" spans="6:10" ht="30.75" thickBot="1" x14ac:dyDescent="0.3">
      <c r="F50" s="500" t="s">
        <v>71</v>
      </c>
      <c r="G50" s="499" t="s">
        <v>801</v>
      </c>
      <c r="H50" s="497">
        <v>1</v>
      </c>
      <c r="I50" s="497">
        <v>0.95</v>
      </c>
      <c r="J50" s="497">
        <v>0.95</v>
      </c>
    </row>
    <row r="51" spans="6:10" ht="15.75" thickBot="1" x14ac:dyDescent="0.3">
      <c r="F51" s="500" t="s">
        <v>61</v>
      </c>
      <c r="G51" s="499" t="s">
        <v>802</v>
      </c>
      <c r="H51" s="497">
        <v>1</v>
      </c>
      <c r="I51" s="497">
        <v>0.8</v>
      </c>
      <c r="J51" s="497">
        <v>0.8</v>
      </c>
    </row>
    <row r="52" spans="6:10" ht="30.75" thickBot="1" x14ac:dyDescent="0.3">
      <c r="F52" s="500" t="s">
        <v>83</v>
      </c>
      <c r="G52" s="499" t="s">
        <v>801</v>
      </c>
      <c r="H52" s="497">
        <v>1</v>
      </c>
      <c r="I52" s="497">
        <v>0.99</v>
      </c>
      <c r="J52" s="497">
        <v>0.99</v>
      </c>
    </row>
    <row r="53" spans="6:10" ht="45.75" thickBot="1" x14ac:dyDescent="0.3">
      <c r="F53" s="500" t="s">
        <v>87</v>
      </c>
      <c r="G53" s="499" t="s">
        <v>800</v>
      </c>
      <c r="H53" s="497">
        <v>1</v>
      </c>
      <c r="I53" s="497">
        <v>0.16</v>
      </c>
      <c r="J53" s="497">
        <v>0.16</v>
      </c>
    </row>
    <row r="54" spans="6:10" ht="15.75" thickBot="1" x14ac:dyDescent="0.3">
      <c r="F54" s="500" t="s">
        <v>43</v>
      </c>
      <c r="G54" s="499" t="s">
        <v>801</v>
      </c>
      <c r="H54" s="611">
        <v>12</v>
      </c>
      <c r="I54" s="611">
        <v>12</v>
      </c>
      <c r="J54" s="497">
        <v>1</v>
      </c>
    </row>
    <row r="55" spans="6:10" ht="30.75" thickBot="1" x14ac:dyDescent="0.3">
      <c r="F55" s="500" t="s">
        <v>99</v>
      </c>
      <c r="G55" s="499" t="s">
        <v>801</v>
      </c>
      <c r="H55" s="611">
        <v>1</v>
      </c>
      <c r="I55" s="611">
        <v>1</v>
      </c>
      <c r="J55" s="497">
        <v>1</v>
      </c>
    </row>
    <row r="56" spans="6:10" ht="30.75" thickBot="1" x14ac:dyDescent="0.3">
      <c r="F56" s="500" t="s">
        <v>155</v>
      </c>
      <c r="G56" s="499" t="s">
        <v>801</v>
      </c>
      <c r="H56" s="497">
        <v>1</v>
      </c>
      <c r="I56" s="497">
        <v>1</v>
      </c>
      <c r="J56" s="497">
        <v>1</v>
      </c>
    </row>
    <row r="57" spans="6:10" ht="30.75" thickBot="1" x14ac:dyDescent="0.3">
      <c r="F57" s="500" t="s">
        <v>338</v>
      </c>
      <c r="G57" s="499" t="s">
        <v>801</v>
      </c>
      <c r="H57" s="497">
        <v>0.5</v>
      </c>
      <c r="I57" s="497">
        <v>0.5</v>
      </c>
      <c r="J57" s="497">
        <v>1</v>
      </c>
    </row>
    <row r="58" spans="6:10" ht="15.75" thickBot="1" x14ac:dyDescent="0.3">
      <c r="F58" s="500" t="s">
        <v>120</v>
      </c>
      <c r="G58" s="499" t="s">
        <v>804</v>
      </c>
      <c r="H58" s="497">
        <v>0</v>
      </c>
      <c r="I58" s="497">
        <v>0</v>
      </c>
      <c r="J58" s="497">
        <v>0</v>
      </c>
    </row>
    <row r="59" spans="6:10" ht="45.75" thickBot="1" x14ac:dyDescent="0.3">
      <c r="F59" s="500" t="s">
        <v>116</v>
      </c>
      <c r="G59" s="499" t="s">
        <v>802</v>
      </c>
      <c r="H59" s="497">
        <v>0.33329999999999999</v>
      </c>
      <c r="I59" s="497">
        <v>0.25</v>
      </c>
      <c r="J59" s="497">
        <v>0.75007500750075007</v>
      </c>
    </row>
    <row r="60" spans="6:10" ht="45.75" thickBot="1" x14ac:dyDescent="0.3">
      <c r="F60" s="500" t="s">
        <v>250</v>
      </c>
      <c r="G60" s="499" t="s">
        <v>801</v>
      </c>
      <c r="H60" s="497">
        <v>0.5</v>
      </c>
      <c r="I60" s="497">
        <v>0.5</v>
      </c>
      <c r="J60" s="497">
        <v>1</v>
      </c>
    </row>
    <row r="61" spans="6:10" ht="30.75" thickBot="1" x14ac:dyDescent="0.3">
      <c r="F61" s="500" t="s">
        <v>232</v>
      </c>
      <c r="G61" s="499" t="s">
        <v>801</v>
      </c>
      <c r="H61" s="497">
        <v>1</v>
      </c>
      <c r="I61" s="497">
        <v>1</v>
      </c>
      <c r="J61" s="497">
        <v>1</v>
      </c>
    </row>
    <row r="62" spans="6:10" ht="15.75" thickBot="1" x14ac:dyDescent="0.3">
      <c r="F62" s="500" t="s">
        <v>32</v>
      </c>
      <c r="G62" s="499" t="s">
        <v>801</v>
      </c>
      <c r="H62" s="611">
        <v>22</v>
      </c>
      <c r="I62" s="611">
        <v>22</v>
      </c>
      <c r="J62" s="497">
        <v>1</v>
      </c>
    </row>
    <row r="63" spans="6:10" ht="15.75" thickBot="1" x14ac:dyDescent="0.3">
      <c r="F63" s="500" t="s">
        <v>191</v>
      </c>
      <c r="G63" s="499" t="s">
        <v>801</v>
      </c>
      <c r="H63" s="497">
        <v>0.35</v>
      </c>
      <c r="I63" s="497">
        <v>0.35</v>
      </c>
      <c r="J63" s="497">
        <v>1</v>
      </c>
    </row>
    <row r="64" spans="6:10" ht="45.75" thickBot="1" x14ac:dyDescent="0.3">
      <c r="F64" s="500" t="s">
        <v>225</v>
      </c>
      <c r="G64" s="499" t="s">
        <v>801</v>
      </c>
      <c r="H64" s="611">
        <v>2</v>
      </c>
      <c r="I64" s="611">
        <v>2</v>
      </c>
      <c r="J64" s="497">
        <v>1</v>
      </c>
    </row>
    <row r="65" spans="6:10" ht="30.75" thickBot="1" x14ac:dyDescent="0.3">
      <c r="F65" s="500" t="s">
        <v>582</v>
      </c>
      <c r="G65" s="499" t="s">
        <v>801</v>
      </c>
      <c r="H65" s="611">
        <v>1</v>
      </c>
      <c r="I65" s="611">
        <v>2</v>
      </c>
      <c r="J65" s="497">
        <v>2</v>
      </c>
    </row>
    <row r="66" spans="6:10" ht="30.75" thickBot="1" x14ac:dyDescent="0.3">
      <c r="F66" s="500" t="s">
        <v>126</v>
      </c>
      <c r="G66" s="499" t="s">
        <v>801</v>
      </c>
      <c r="H66" s="497">
        <v>0.66659999999999997</v>
      </c>
      <c r="I66" s="497">
        <v>0.7</v>
      </c>
      <c r="J66" s="497">
        <v>1.0501050105010501</v>
      </c>
    </row>
    <row r="67" spans="6:10" ht="45.75" thickBot="1" x14ac:dyDescent="0.3">
      <c r="F67" s="500" t="s">
        <v>304</v>
      </c>
      <c r="G67" s="499" t="s">
        <v>801</v>
      </c>
      <c r="H67" s="497">
        <v>0.66659999999999997</v>
      </c>
      <c r="I67" s="497">
        <v>0.7</v>
      </c>
      <c r="J67" s="497">
        <v>1.0501050105010501</v>
      </c>
    </row>
    <row r="68" spans="6:10" ht="15.75" thickBot="1" x14ac:dyDescent="0.3">
      <c r="F68" s="500" t="s">
        <v>38</v>
      </c>
      <c r="G68" s="499" t="s">
        <v>801</v>
      </c>
      <c r="H68" s="611">
        <v>12</v>
      </c>
      <c r="I68" s="611">
        <v>12</v>
      </c>
      <c r="J68" s="497">
        <v>1</v>
      </c>
    </row>
    <row r="69" spans="6:10" ht="15.75" thickBot="1" x14ac:dyDescent="0.3">
      <c r="F69" s="500" t="s">
        <v>519</v>
      </c>
      <c r="G69" s="499" t="s">
        <v>801</v>
      </c>
      <c r="H69" s="611">
        <v>13</v>
      </c>
      <c r="I69" s="611">
        <v>13</v>
      </c>
      <c r="J69" s="497">
        <v>1</v>
      </c>
    </row>
    <row r="70" spans="6:10" ht="30.75" thickBot="1" x14ac:dyDescent="0.3">
      <c r="F70" s="500" t="s">
        <v>363</v>
      </c>
      <c r="G70" s="499" t="s">
        <v>801</v>
      </c>
      <c r="H70" s="497">
        <v>0.1</v>
      </c>
      <c r="I70" s="497">
        <v>0.1</v>
      </c>
      <c r="J70" s="497">
        <v>1</v>
      </c>
    </row>
    <row r="71" spans="6:10" ht="30.75" thickBot="1" x14ac:dyDescent="0.3">
      <c r="F71" s="500" t="s">
        <v>204</v>
      </c>
      <c r="G71" s="499" t="s">
        <v>801</v>
      </c>
      <c r="H71" s="497">
        <v>0.01</v>
      </c>
      <c r="I71" s="497">
        <v>0.01</v>
      </c>
      <c r="J71" s="497">
        <v>1</v>
      </c>
    </row>
    <row r="72" spans="6:10" ht="30.75" thickBot="1" x14ac:dyDescent="0.3">
      <c r="F72" s="500" t="s">
        <v>349</v>
      </c>
      <c r="G72" s="499" t="s">
        <v>801</v>
      </c>
      <c r="H72" s="497">
        <v>0.6</v>
      </c>
      <c r="I72" s="497">
        <v>0.6</v>
      </c>
      <c r="J72" s="497">
        <v>1</v>
      </c>
    </row>
    <row r="73" spans="6:10" ht="45.75" thickBot="1" x14ac:dyDescent="0.3">
      <c r="F73" s="500" t="s">
        <v>369</v>
      </c>
      <c r="G73" s="499" t="s">
        <v>801</v>
      </c>
      <c r="H73" s="497">
        <v>0.5</v>
      </c>
      <c r="I73" s="497">
        <v>0.5</v>
      </c>
      <c r="J73" s="497">
        <v>1</v>
      </c>
    </row>
    <row r="74" spans="6:10" ht="45.75" thickBot="1" x14ac:dyDescent="0.3">
      <c r="F74" s="500" t="s">
        <v>272</v>
      </c>
      <c r="G74" s="499" t="s">
        <v>801</v>
      </c>
      <c r="H74" s="497">
        <v>0.5</v>
      </c>
      <c r="I74" s="497">
        <v>0.5</v>
      </c>
      <c r="J74" s="497">
        <v>1</v>
      </c>
    </row>
    <row r="75" spans="6:10" ht="45.75" thickBot="1" x14ac:dyDescent="0.3">
      <c r="F75" s="500" t="s">
        <v>361</v>
      </c>
      <c r="G75" s="499" t="s">
        <v>801</v>
      </c>
      <c r="H75" s="497">
        <v>1</v>
      </c>
      <c r="I75" s="497">
        <v>1</v>
      </c>
      <c r="J75" s="497">
        <v>1</v>
      </c>
    </row>
    <row r="76" spans="6:10" ht="45.75" thickBot="1" x14ac:dyDescent="0.3">
      <c r="F76" s="500" t="s">
        <v>514</v>
      </c>
      <c r="G76" s="499" t="s">
        <v>801</v>
      </c>
      <c r="H76" s="497">
        <v>0.5</v>
      </c>
      <c r="I76" s="497">
        <v>0.5</v>
      </c>
      <c r="J76" s="497">
        <v>1</v>
      </c>
    </row>
    <row r="77" spans="6:10" ht="15.75" thickBot="1" x14ac:dyDescent="0.3">
      <c r="F77" s="500" t="s">
        <v>480</v>
      </c>
      <c r="G77" s="499" t="s">
        <v>801</v>
      </c>
      <c r="H77" s="497">
        <v>0.5</v>
      </c>
      <c r="I77" s="497">
        <v>0.9</v>
      </c>
      <c r="J77" s="497">
        <v>1.8</v>
      </c>
    </row>
    <row r="78" spans="6:10" ht="15.75" thickBot="1" x14ac:dyDescent="0.3">
      <c r="F78" s="500" t="s">
        <v>178</v>
      </c>
      <c r="G78" s="499" t="s">
        <v>801</v>
      </c>
      <c r="H78" s="497">
        <v>0.5</v>
      </c>
      <c r="I78" s="497">
        <v>1</v>
      </c>
      <c r="J78" s="497">
        <v>2</v>
      </c>
    </row>
    <row r="79" spans="6:10" ht="30.75" thickBot="1" x14ac:dyDescent="0.3">
      <c r="F79" s="500" t="s">
        <v>266</v>
      </c>
      <c r="G79" s="499" t="s">
        <v>402</v>
      </c>
      <c r="H79" s="497">
        <v>0.4</v>
      </c>
      <c r="I79" s="497">
        <v>0.34</v>
      </c>
      <c r="J79" s="497">
        <v>0.85</v>
      </c>
    </row>
    <row r="80" spans="6:10" ht="30.75" thickBot="1" x14ac:dyDescent="0.3">
      <c r="F80" s="500" t="s">
        <v>298</v>
      </c>
      <c r="G80" s="499" t="s">
        <v>801</v>
      </c>
      <c r="H80" s="611">
        <v>0</v>
      </c>
      <c r="I80" s="611">
        <v>1</v>
      </c>
      <c r="J80" s="497">
        <v>1</v>
      </c>
    </row>
    <row r="81" spans="6:10" ht="45.75" thickBot="1" x14ac:dyDescent="0.3">
      <c r="F81" s="500" t="s">
        <v>586</v>
      </c>
      <c r="G81" s="499" t="s">
        <v>801</v>
      </c>
      <c r="H81" s="611">
        <v>4</v>
      </c>
      <c r="I81" s="611">
        <v>4</v>
      </c>
      <c r="J81" s="497">
        <v>1</v>
      </c>
    </row>
    <row r="82" spans="6:10" ht="30.75" thickBot="1" x14ac:dyDescent="0.3">
      <c r="F82" s="500" t="s">
        <v>309</v>
      </c>
      <c r="G82" s="499" t="s">
        <v>801</v>
      </c>
      <c r="H82" s="497">
        <v>0.45</v>
      </c>
      <c r="I82" s="497">
        <v>0.45</v>
      </c>
      <c r="J82" s="497">
        <v>1</v>
      </c>
    </row>
    <row r="83" spans="6:10" ht="15.75" thickBot="1" x14ac:dyDescent="0.3">
      <c r="F83" s="500" t="s">
        <v>356</v>
      </c>
      <c r="G83" s="499" t="s">
        <v>801</v>
      </c>
      <c r="H83" s="497">
        <v>0.5</v>
      </c>
      <c r="I83" s="497">
        <v>0.5</v>
      </c>
      <c r="J83" s="497">
        <v>1</v>
      </c>
    </row>
    <row r="84" spans="6:10" ht="15.75" thickBot="1" x14ac:dyDescent="0.3">
      <c r="F84" s="500" t="s">
        <v>46</v>
      </c>
      <c r="G84" s="499" t="s">
        <v>801</v>
      </c>
      <c r="H84" s="611">
        <v>22</v>
      </c>
      <c r="I84" s="611">
        <v>22</v>
      </c>
      <c r="J84" s="497">
        <v>1</v>
      </c>
    </row>
    <row r="85" spans="6:10" ht="45.75" thickBot="1" x14ac:dyDescent="0.3">
      <c r="F85" s="500" t="s">
        <v>196</v>
      </c>
      <c r="G85" s="499" t="s">
        <v>801</v>
      </c>
      <c r="H85" s="497">
        <v>0.5</v>
      </c>
      <c r="I85" s="497">
        <v>0.5</v>
      </c>
      <c r="J85" s="497">
        <v>1</v>
      </c>
    </row>
    <row r="86" spans="6:10" ht="30.75" thickBot="1" x14ac:dyDescent="0.3">
      <c r="F86" s="500" t="s">
        <v>256</v>
      </c>
      <c r="G86" s="499" t="s">
        <v>801</v>
      </c>
      <c r="H86" s="497">
        <v>0.4</v>
      </c>
      <c r="I86" s="497">
        <v>0.88</v>
      </c>
      <c r="J86" s="497">
        <v>2.1999999999999997</v>
      </c>
    </row>
    <row r="87" spans="6:10" ht="45.75" thickBot="1" x14ac:dyDescent="0.3">
      <c r="F87" s="500" t="s">
        <v>240</v>
      </c>
      <c r="G87" s="496" t="s">
        <v>402</v>
      </c>
      <c r="H87" s="497">
        <v>0.5</v>
      </c>
      <c r="I87" s="497">
        <v>0.44</v>
      </c>
      <c r="J87" s="497">
        <v>0.88</v>
      </c>
    </row>
    <row r="88" spans="6:10" ht="30.75" thickBot="1" x14ac:dyDescent="0.3">
      <c r="F88" s="500" t="s">
        <v>346</v>
      </c>
      <c r="G88" s="499" t="s">
        <v>801</v>
      </c>
      <c r="H88" s="497">
        <v>0.5</v>
      </c>
      <c r="I88" s="497">
        <v>0.5</v>
      </c>
      <c r="J88" s="497">
        <v>1</v>
      </c>
    </row>
    <row r="89" spans="6:10" ht="45.75" thickBot="1" x14ac:dyDescent="0.3">
      <c r="F89" s="500" t="s">
        <v>307</v>
      </c>
      <c r="G89" s="499" t="s">
        <v>801</v>
      </c>
      <c r="H89" s="497">
        <v>0.5</v>
      </c>
      <c r="I89" s="497">
        <v>0.5</v>
      </c>
      <c r="J89" s="497">
        <v>1</v>
      </c>
    </row>
    <row r="90" spans="6:10" ht="45.75" thickBot="1" x14ac:dyDescent="0.3">
      <c r="F90" s="500" t="s">
        <v>261</v>
      </c>
      <c r="G90" s="499" t="s">
        <v>402</v>
      </c>
      <c r="H90" s="497">
        <v>0.6</v>
      </c>
      <c r="I90" s="497">
        <v>0.52</v>
      </c>
      <c r="J90" s="497">
        <v>0.8666666666666667</v>
      </c>
    </row>
    <row r="91" spans="6:10" ht="30.75" thickBot="1" x14ac:dyDescent="0.3">
      <c r="F91" s="500" t="s">
        <v>509</v>
      </c>
      <c r="G91" s="499" t="s">
        <v>800</v>
      </c>
      <c r="H91" s="611">
        <v>10</v>
      </c>
      <c r="I91" s="611">
        <v>0</v>
      </c>
      <c r="J91" s="497">
        <v>0</v>
      </c>
    </row>
    <row r="92" spans="6:10" ht="30.75" thickBot="1" x14ac:dyDescent="0.3">
      <c r="F92" s="500" t="s">
        <v>326</v>
      </c>
      <c r="G92" s="499" t="s">
        <v>801</v>
      </c>
      <c r="H92" s="497">
        <v>0.5</v>
      </c>
      <c r="I92" s="497">
        <v>0.5</v>
      </c>
      <c r="J92" s="497">
        <v>1</v>
      </c>
    </row>
    <row r="93" spans="6:10" ht="30.75" thickBot="1" x14ac:dyDescent="0.3">
      <c r="F93" s="500" t="s">
        <v>281</v>
      </c>
      <c r="G93" s="499" t="s">
        <v>801</v>
      </c>
      <c r="H93" s="497">
        <v>0.5</v>
      </c>
      <c r="I93" s="497">
        <v>0.5</v>
      </c>
      <c r="J93" s="497">
        <v>1</v>
      </c>
    </row>
    <row r="94" spans="6:10" ht="15.75" thickBot="1" x14ac:dyDescent="0.3">
      <c r="F94" s="500" t="s">
        <v>587</v>
      </c>
      <c r="G94" s="499" t="s">
        <v>800</v>
      </c>
      <c r="H94" s="611">
        <v>10</v>
      </c>
      <c r="I94" s="611">
        <v>5</v>
      </c>
      <c r="J94" s="497">
        <v>0.5</v>
      </c>
    </row>
    <row r="95" spans="6:10" ht="30.75" thickBot="1" x14ac:dyDescent="0.3">
      <c r="F95" s="500" t="s">
        <v>107</v>
      </c>
      <c r="G95" s="499" t="s">
        <v>804</v>
      </c>
      <c r="H95" s="611">
        <v>0</v>
      </c>
      <c r="I95" s="611">
        <v>0</v>
      </c>
      <c r="J95" s="497">
        <v>0</v>
      </c>
    </row>
    <row r="96" spans="6:10" ht="15.75" thickBot="1" x14ac:dyDescent="0.3">
      <c r="F96" s="500" t="s">
        <v>54</v>
      </c>
      <c r="G96" s="499" t="s">
        <v>402</v>
      </c>
      <c r="H96" s="497">
        <v>0.5</v>
      </c>
      <c r="I96" s="497">
        <v>0.46</v>
      </c>
      <c r="J96" s="497">
        <v>0.92</v>
      </c>
    </row>
    <row r="97" spans="6:10" ht="60.75" thickBot="1" x14ac:dyDescent="0.3">
      <c r="F97" s="500" t="s">
        <v>110</v>
      </c>
      <c r="G97" s="499" t="s">
        <v>804</v>
      </c>
      <c r="H97" s="611">
        <v>0</v>
      </c>
      <c r="I97" s="611">
        <v>0</v>
      </c>
      <c r="J97" s="497">
        <v>0</v>
      </c>
    </row>
    <row r="98" spans="6:10" ht="30.75" thickBot="1" x14ac:dyDescent="0.3">
      <c r="F98" s="500" t="s">
        <v>181</v>
      </c>
      <c r="G98" s="499" t="s">
        <v>800</v>
      </c>
      <c r="H98" s="497">
        <v>0.5</v>
      </c>
      <c r="I98" s="497">
        <v>0.3</v>
      </c>
      <c r="J98" s="497">
        <v>0.6</v>
      </c>
    </row>
    <row r="99" spans="6:10" ht="45.75" thickBot="1" x14ac:dyDescent="0.3">
      <c r="F99" s="500" t="s">
        <v>384</v>
      </c>
      <c r="G99" s="499" t="s">
        <v>801</v>
      </c>
      <c r="H99" s="497">
        <v>0.5</v>
      </c>
      <c r="I99" s="497">
        <v>0.5</v>
      </c>
      <c r="J99" s="497">
        <v>1</v>
      </c>
    </row>
    <row r="100" spans="6:10" ht="45.75" thickBot="1" x14ac:dyDescent="0.3">
      <c r="F100" s="500" t="s">
        <v>501</v>
      </c>
      <c r="G100" s="499" t="s">
        <v>801</v>
      </c>
      <c r="H100" s="497">
        <v>0.5</v>
      </c>
      <c r="I100" s="497">
        <v>0.9</v>
      </c>
      <c r="J100" s="497">
        <v>1.8</v>
      </c>
    </row>
    <row r="101" spans="6:10" ht="45.75" thickBot="1" x14ac:dyDescent="0.3">
      <c r="F101" s="500" t="s">
        <v>132</v>
      </c>
      <c r="G101" s="499" t="s">
        <v>801</v>
      </c>
      <c r="H101" s="497">
        <v>0.9</v>
      </c>
      <c r="I101" s="497">
        <v>1</v>
      </c>
      <c r="J101" s="497">
        <v>1.1111111111111112</v>
      </c>
    </row>
    <row r="102" spans="6:10" ht="45.75" thickBot="1" x14ac:dyDescent="0.3">
      <c r="F102" s="500" t="s">
        <v>381</v>
      </c>
      <c r="G102" s="499" t="s">
        <v>801</v>
      </c>
      <c r="H102" s="497">
        <v>0.5</v>
      </c>
      <c r="I102" s="497">
        <v>0.5</v>
      </c>
      <c r="J102" s="497">
        <v>1</v>
      </c>
    </row>
    <row r="103" spans="6:10" ht="60.75" thickBot="1" x14ac:dyDescent="0.3">
      <c r="F103" s="500" t="s">
        <v>314</v>
      </c>
      <c r="G103" s="499" t="s">
        <v>801</v>
      </c>
      <c r="H103" s="497">
        <v>0.5</v>
      </c>
      <c r="I103" s="497">
        <v>0.65</v>
      </c>
      <c r="J103" s="497">
        <v>1.3</v>
      </c>
    </row>
    <row r="104" spans="6:10" ht="45.75" thickBot="1" x14ac:dyDescent="0.3">
      <c r="F104" s="500" t="s">
        <v>335</v>
      </c>
      <c r="G104" s="499" t="s">
        <v>801</v>
      </c>
      <c r="H104" s="497">
        <v>0.4</v>
      </c>
      <c r="I104" s="497">
        <v>0.4</v>
      </c>
      <c r="J104" s="497">
        <v>1</v>
      </c>
    </row>
    <row r="105" spans="6:10" ht="15.75" thickBot="1" x14ac:dyDescent="0.3">
      <c r="F105" s="500" t="s">
        <v>25</v>
      </c>
      <c r="G105" s="499" t="s">
        <v>801</v>
      </c>
      <c r="H105" s="611">
        <v>6</v>
      </c>
      <c r="I105" s="611">
        <v>6</v>
      </c>
      <c r="J105" s="497">
        <v>1</v>
      </c>
    </row>
    <row r="106" spans="6:10" ht="30.75" thickBot="1" x14ac:dyDescent="0.3">
      <c r="F106" s="500" t="s">
        <v>344</v>
      </c>
      <c r="G106" s="499" t="s">
        <v>801</v>
      </c>
      <c r="H106" s="497">
        <v>0.5</v>
      </c>
      <c r="I106" s="497">
        <v>1</v>
      </c>
      <c r="J106" s="497">
        <v>2</v>
      </c>
    </row>
    <row r="107" spans="6:10" ht="30.75" thickBot="1" x14ac:dyDescent="0.3">
      <c r="F107" s="500" t="s">
        <v>182</v>
      </c>
      <c r="G107" s="499" t="s">
        <v>802</v>
      </c>
      <c r="H107" s="497">
        <v>0.5</v>
      </c>
      <c r="I107" s="497">
        <v>0.35</v>
      </c>
      <c r="J107" s="497">
        <v>0.7</v>
      </c>
    </row>
    <row r="108" spans="6:10" ht="15.75" thickBot="1" x14ac:dyDescent="0.3">
      <c r="F108" s="500" t="s">
        <v>179</v>
      </c>
      <c r="G108" s="499" t="s">
        <v>800</v>
      </c>
      <c r="H108" s="497">
        <v>0.5</v>
      </c>
      <c r="I108" s="497">
        <v>0.25</v>
      </c>
      <c r="J108" s="497">
        <v>0.5</v>
      </c>
    </row>
    <row r="109" spans="6:10" ht="15.75" thickBot="1" x14ac:dyDescent="0.3">
      <c r="F109" s="500" t="s">
        <v>180</v>
      </c>
      <c r="G109" s="499" t="s">
        <v>800</v>
      </c>
      <c r="H109" s="497">
        <v>0.5</v>
      </c>
      <c r="I109" s="497">
        <v>0.25</v>
      </c>
      <c r="J109" s="497">
        <v>0.5</v>
      </c>
    </row>
    <row r="110" spans="6:10" ht="15.75" thickBot="1" x14ac:dyDescent="0.3">
      <c r="F110" s="500" t="s">
        <v>491</v>
      </c>
      <c r="G110" s="499" t="s">
        <v>800</v>
      </c>
      <c r="H110" s="497">
        <v>0.5</v>
      </c>
      <c r="I110" s="497">
        <v>0.25</v>
      </c>
      <c r="J110" s="497">
        <v>0.5</v>
      </c>
    </row>
    <row r="111" spans="6:10" ht="30.75" thickBot="1" x14ac:dyDescent="0.3">
      <c r="F111" s="500" t="s">
        <v>331</v>
      </c>
      <c r="G111" s="499" t="s">
        <v>801</v>
      </c>
      <c r="H111" s="497">
        <v>0.33</v>
      </c>
      <c r="I111" s="497">
        <v>0.66</v>
      </c>
      <c r="J111" s="497">
        <v>2</v>
      </c>
    </row>
    <row r="112" spans="6:10" ht="15.75" thickBot="1" x14ac:dyDescent="0.3">
      <c r="F112" s="500" t="s">
        <v>321</v>
      </c>
      <c r="G112" s="499" t="s">
        <v>802</v>
      </c>
      <c r="H112" s="497">
        <v>0.4</v>
      </c>
      <c r="I112" s="497">
        <v>0.3</v>
      </c>
      <c r="J112" s="497">
        <v>0.74999999999999989</v>
      </c>
    </row>
    <row r="113" spans="6:10" ht="45.75" thickBot="1" x14ac:dyDescent="0.3">
      <c r="F113" s="500" t="s">
        <v>318</v>
      </c>
      <c r="G113" s="499" t="s">
        <v>802</v>
      </c>
      <c r="H113" s="497">
        <v>0.35</v>
      </c>
      <c r="I113" s="497">
        <v>0.25</v>
      </c>
      <c r="J113" s="497">
        <v>0.7142857142857143</v>
      </c>
    </row>
    <row r="114" spans="6:10" ht="30.75" thickBot="1" x14ac:dyDescent="0.3">
      <c r="F114" s="500" t="s">
        <v>177</v>
      </c>
      <c r="G114" s="499" t="s">
        <v>800</v>
      </c>
      <c r="H114" s="611">
        <v>7</v>
      </c>
      <c r="I114" s="611">
        <v>0</v>
      </c>
      <c r="J114" s="497">
        <v>0</v>
      </c>
    </row>
    <row r="115" spans="6:10" ht="30.75" thickBot="1" x14ac:dyDescent="0.3">
      <c r="F115" s="500" t="s">
        <v>104</v>
      </c>
      <c r="G115" s="499" t="s">
        <v>801</v>
      </c>
      <c r="H115" s="611">
        <v>1</v>
      </c>
      <c r="I115" s="611">
        <v>1</v>
      </c>
      <c r="J115" s="497">
        <v>1</v>
      </c>
    </row>
    <row r="116" spans="6:10" ht="45.75" thickBot="1" x14ac:dyDescent="0.3">
      <c r="F116" s="500" t="s">
        <v>211</v>
      </c>
      <c r="G116" s="499" t="s">
        <v>801</v>
      </c>
      <c r="H116" s="611">
        <v>1</v>
      </c>
      <c r="I116" s="611">
        <v>1</v>
      </c>
      <c r="J116" s="497">
        <v>1</v>
      </c>
    </row>
    <row r="117" spans="6:10" ht="30.75" thickBot="1" x14ac:dyDescent="0.3">
      <c r="F117" s="500" t="s">
        <v>845</v>
      </c>
      <c r="G117" s="499" t="s">
        <v>801</v>
      </c>
      <c r="H117" s="497">
        <v>1</v>
      </c>
      <c r="I117" s="497">
        <v>1</v>
      </c>
      <c r="J117" s="497">
        <v>1</v>
      </c>
    </row>
  </sheetData>
  <conditionalFormatting pivot="1" sqref="J44:J117">
    <cfRule type="iconSet" priority="1">
      <iconSet iconSet="3TrafficLights2">
        <cfvo type="percent" val="0"/>
        <cfvo type="num" val="0.6"/>
        <cfvo type="num" val="0.8"/>
      </iconSet>
    </cfRule>
  </conditionalFormatting>
  <dataValidations count="1">
    <dataValidation type="list" allowBlank="1" showInputMessage="1" showErrorMessage="1" sqref="CH17">
      <formula1>$CE$15:$CE$16</formula1>
    </dataValidation>
  </dataValidation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8</xdr:col>
                    <xdr:colOff>657225</xdr:colOff>
                    <xdr:row>16</xdr:row>
                    <xdr:rowOff>57150</xdr:rowOff>
                  </from>
                  <to>
                    <xdr:col>9</xdr:col>
                    <xdr:colOff>581025</xdr:colOff>
                    <xdr:row>17</xdr:row>
                    <xdr:rowOff>161925</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9</xdr:col>
                    <xdr:colOff>790575</xdr:colOff>
                    <xdr:row>16</xdr:row>
                    <xdr:rowOff>76200</xdr:rowOff>
                  </from>
                  <to>
                    <xdr:col>10</xdr:col>
                    <xdr:colOff>628650</xdr:colOff>
                    <xdr:row>17</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Tablas!$A$4:$A$12</xm:f>
          </x14:formula1>
          <xm:sqref>B44</xm:sqref>
        </x14:dataValidation>
        <x14:dataValidation type="list" allowBlank="1" showInputMessage="1" showErrorMessage="1">
          <x14:formula1>
            <xm:f>Tablas!$A$18:$A$26</xm:f>
          </x14:formula1>
          <xm:sqref>C44</xm:sqref>
        </x14:dataValidation>
      </x14:dataValidations>
    </ex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5:BB88"/>
  <sheetViews>
    <sheetView showGridLines="0" zoomScale="70" zoomScaleNormal="70" workbookViewId="0">
      <selection activeCell="A11" sqref="A11"/>
    </sheetView>
  </sheetViews>
  <sheetFormatPr baseColWidth="10" defaultRowHeight="15" x14ac:dyDescent="0.25"/>
  <cols>
    <col min="1" max="1" width="4.125" customWidth="1"/>
    <col min="2" max="3" width="29.75" customWidth="1"/>
    <col min="4" max="4" width="38.625" customWidth="1"/>
    <col min="5" max="5" width="26.375" customWidth="1"/>
    <col min="6" max="6" width="30.75" customWidth="1"/>
    <col min="7" max="7" width="8.375" customWidth="1"/>
    <col min="8" max="13" width="31.625" customWidth="1"/>
    <col min="18" max="20" width="21.5" customWidth="1"/>
    <col min="21" max="21" width="55.25" customWidth="1"/>
    <col min="22" max="22" width="19.875" customWidth="1"/>
    <col min="23" max="23" width="21.125" customWidth="1"/>
    <col min="24" max="27" width="18.25" customWidth="1"/>
    <col min="28" max="37" width="14" customWidth="1"/>
    <col min="38" max="38" width="0" hidden="1" customWidth="1"/>
    <col min="39" max="40" width="30.75" hidden="1" customWidth="1"/>
    <col min="41" max="41" width="26.875" hidden="1" customWidth="1"/>
    <col min="42" max="43" width="25.75" hidden="1" customWidth="1"/>
    <col min="44" max="44" width="30.75" hidden="1" customWidth="1"/>
    <col min="45" max="45" width="22.125" hidden="1" customWidth="1"/>
    <col min="46" max="46" width="28.375" hidden="1" customWidth="1"/>
    <col min="47" max="48" width="25.75" hidden="1" customWidth="1"/>
    <col min="49" max="49" width="27.25" hidden="1" customWidth="1"/>
    <col min="51" max="51" width="13.375" bestFit="1" customWidth="1"/>
  </cols>
  <sheetData>
    <row r="5" spans="2:54" ht="15.75" thickBot="1" x14ac:dyDescent="0.3"/>
    <row r="6" spans="2:54" ht="78.75" customHeight="1" thickBot="1" x14ac:dyDescent="0.3">
      <c r="B6" s="2" t="s">
        <v>386</v>
      </c>
      <c r="C6" s="2" t="s">
        <v>387</v>
      </c>
      <c r="D6" s="2" t="s">
        <v>4</v>
      </c>
      <c r="E6" s="3" t="s">
        <v>5</v>
      </c>
      <c r="F6" s="4" t="s">
        <v>6</v>
      </c>
      <c r="G6" s="5" t="s">
        <v>7</v>
      </c>
      <c r="H6" s="5" t="s">
        <v>8</v>
      </c>
      <c r="I6" s="6" t="s">
        <v>9</v>
      </c>
      <c r="J6" s="7" t="s">
        <v>10</v>
      </c>
      <c r="K6" s="7" t="s">
        <v>11</v>
      </c>
      <c r="L6" s="7" t="s">
        <v>12</v>
      </c>
      <c r="M6" s="6" t="s">
        <v>13</v>
      </c>
      <c r="N6" s="8" t="s">
        <v>14</v>
      </c>
      <c r="O6" s="8" t="s">
        <v>15</v>
      </c>
      <c r="P6" s="8" t="s">
        <v>16</v>
      </c>
      <c r="Q6" s="8" t="s">
        <v>17</v>
      </c>
      <c r="R6" s="535" t="s">
        <v>844</v>
      </c>
      <c r="S6" s="535" t="s">
        <v>1064</v>
      </c>
      <c r="T6" s="535" t="s">
        <v>843</v>
      </c>
      <c r="U6" s="535" t="s">
        <v>464</v>
      </c>
      <c r="V6" s="535" t="s">
        <v>399</v>
      </c>
      <c r="W6" s="535" t="s">
        <v>465</v>
      </c>
      <c r="X6" s="535" t="s">
        <v>1066</v>
      </c>
      <c r="Y6" s="535" t="s">
        <v>401</v>
      </c>
      <c r="Z6" s="535" t="s">
        <v>398</v>
      </c>
      <c r="AA6" s="605" t="s">
        <v>405</v>
      </c>
      <c r="AB6" s="235" t="s">
        <v>549</v>
      </c>
      <c r="AC6" s="235" t="s">
        <v>770</v>
      </c>
      <c r="AD6" s="235" t="s">
        <v>466</v>
      </c>
      <c r="AE6" s="235" t="s">
        <v>464</v>
      </c>
      <c r="AF6" s="235" t="s">
        <v>399</v>
      </c>
      <c r="AG6" s="235" t="s">
        <v>465</v>
      </c>
      <c r="AH6" s="315" t="s">
        <v>1065</v>
      </c>
      <c r="AI6" s="315" t="s">
        <v>401</v>
      </c>
      <c r="AJ6" s="315" t="s">
        <v>398</v>
      </c>
      <c r="AK6" s="8" t="s">
        <v>405</v>
      </c>
      <c r="AL6" s="9" t="s">
        <v>7</v>
      </c>
      <c r="AM6" s="10" t="s">
        <v>18</v>
      </c>
      <c r="AN6" s="11" t="s">
        <v>19</v>
      </c>
      <c r="AO6" s="309" t="s">
        <v>20</v>
      </c>
      <c r="AP6" s="309" t="s">
        <v>21</v>
      </c>
      <c r="AQ6" s="303" t="s">
        <v>759</v>
      </c>
      <c r="AR6" s="11" t="s">
        <v>22</v>
      </c>
      <c r="AS6" s="80" t="s">
        <v>468</v>
      </c>
      <c r="AT6" s="80" t="s">
        <v>470</v>
      </c>
      <c r="AU6" s="80" t="s">
        <v>756</v>
      </c>
      <c r="AV6" s="303" t="s">
        <v>758</v>
      </c>
      <c r="AW6" s="97" t="s">
        <v>757</v>
      </c>
      <c r="AY6" s="1"/>
      <c r="AZ6" s="1"/>
      <c r="BA6" s="1"/>
      <c r="BB6" s="1"/>
    </row>
    <row r="7" spans="2:54" ht="76.5" customHeight="1" thickBot="1" x14ac:dyDescent="0.3">
      <c r="B7" s="57" t="s">
        <v>388</v>
      </c>
      <c r="C7" s="58" t="s">
        <v>389</v>
      </c>
      <c r="D7" s="52" t="s">
        <v>23</v>
      </c>
      <c r="E7" s="229" t="s">
        <v>532</v>
      </c>
      <c r="F7" s="53" t="s">
        <v>24</v>
      </c>
      <c r="G7" s="334">
        <v>1</v>
      </c>
      <c r="H7" s="336" t="s">
        <v>25</v>
      </c>
      <c r="I7" s="316">
        <v>0.2</v>
      </c>
      <c r="J7" s="323">
        <v>12</v>
      </c>
      <c r="K7" s="316" t="s">
        <v>26</v>
      </c>
      <c r="L7" s="316" t="s">
        <v>27</v>
      </c>
      <c r="M7" s="332" t="s">
        <v>28</v>
      </c>
      <c r="N7" s="358">
        <v>3</v>
      </c>
      <c r="O7" s="358">
        <v>6</v>
      </c>
      <c r="P7" s="358">
        <v>9</v>
      </c>
      <c r="Q7" s="532">
        <v>12</v>
      </c>
      <c r="R7" s="550">
        <f>O7</f>
        <v>6</v>
      </c>
      <c r="S7" s="238">
        <f>IFERROR(R7/O7,0)*I7</f>
        <v>0.2</v>
      </c>
      <c r="T7" s="550">
        <v>6</v>
      </c>
      <c r="U7" s="550" t="s">
        <v>988</v>
      </c>
      <c r="V7" s="550" t="s">
        <v>989</v>
      </c>
      <c r="W7" s="550"/>
      <c r="X7" s="599">
        <f>IFERROR((T7/R7),0)</f>
        <v>1</v>
      </c>
      <c r="Y7" s="598" t="str">
        <f>+IF(AND(X7&gt;=0%,X7&lt;=60%),"MALO",IF(AND(X7&gt;=61%,X7&lt;=80%),"REGULAR",IF(AND(X7&gt;=81%,X7&lt;95%),"BUENO","EXCELENTE")))</f>
        <v>EXCELENTE</v>
      </c>
      <c r="Z7" s="596" t="str">
        <f>IF(X7&gt;0,"EN EJECUCIÓN","SIN EJECUTAR")</f>
        <v>EN EJECUCIÓN</v>
      </c>
      <c r="AA7" s="597">
        <f>X7*I7</f>
        <v>0.2</v>
      </c>
      <c r="AB7" s="313">
        <f>N7</f>
        <v>3</v>
      </c>
      <c r="AC7" s="238">
        <f>IFERROR(AB7/N7,0)*I7</f>
        <v>0.2</v>
      </c>
      <c r="AD7" s="313">
        <v>3</v>
      </c>
      <c r="AE7" s="313" t="s">
        <v>597</v>
      </c>
      <c r="AF7" s="313" t="s">
        <v>598</v>
      </c>
      <c r="AG7" s="313" t="s">
        <v>607</v>
      </c>
      <c r="AH7" s="350">
        <f>IFERROR((AD7/AB7),0)</f>
        <v>1</v>
      </c>
      <c r="AI7" s="329" t="str">
        <f>+IF(AND(AH7&gt;=0%,AH7&lt;=60%),"MALO",IF(AND(AH7&gt;=61%,AH7&lt;=80%),"REGULAR",IF(AND(AH7&gt;=81%,AH7&lt;95%),"BUENO","EXCELENTE")))</f>
        <v>EXCELENTE</v>
      </c>
      <c r="AJ7" s="358" t="str">
        <f>IF(AH7&gt;0,"EN EJECUCIÓN","SIN EJECUTAR")</f>
        <v>EN EJECUCIÓN</v>
      </c>
      <c r="AK7" s="338">
        <f>AH7*I7</f>
        <v>0.2</v>
      </c>
      <c r="AL7" s="12">
        <v>1</v>
      </c>
      <c r="AM7" s="13" t="s">
        <v>29</v>
      </c>
      <c r="AN7" s="307">
        <v>0.5</v>
      </c>
      <c r="AO7" s="310">
        <v>43101</v>
      </c>
      <c r="AP7" s="22">
        <v>43465</v>
      </c>
      <c r="AQ7" s="308">
        <f>$I$7*AN7</f>
        <v>0.1</v>
      </c>
      <c r="AR7" s="412" t="s">
        <v>28</v>
      </c>
      <c r="AS7" s="275">
        <v>1</v>
      </c>
      <c r="AT7" s="243" t="s">
        <v>608</v>
      </c>
      <c r="AU7" s="81">
        <f>AS7*AN7</f>
        <v>0.5</v>
      </c>
      <c r="AV7" s="14">
        <f t="shared" ref="AV7:AV13" si="0">AQ7*AS7</f>
        <v>0.1</v>
      </c>
      <c r="AW7" s="84">
        <f>AU7*I7</f>
        <v>0.1</v>
      </c>
      <c r="AY7" s="1"/>
      <c r="AZ7" s="1"/>
      <c r="BA7" s="1"/>
      <c r="BB7" s="1"/>
    </row>
    <row r="8" spans="2:54" ht="76.5" customHeight="1" thickBot="1" x14ac:dyDescent="0.3">
      <c r="B8" s="57" t="s">
        <v>388</v>
      </c>
      <c r="C8" s="58" t="s">
        <v>389</v>
      </c>
      <c r="D8" s="52" t="s">
        <v>23</v>
      </c>
      <c r="E8" s="229" t="s">
        <v>532</v>
      </c>
      <c r="F8" s="53" t="s">
        <v>24</v>
      </c>
      <c r="G8" s="334">
        <v>2</v>
      </c>
      <c r="H8" s="336" t="s">
        <v>32</v>
      </c>
      <c r="I8" s="316">
        <v>0.2</v>
      </c>
      <c r="J8" s="323">
        <v>44</v>
      </c>
      <c r="K8" s="316" t="s">
        <v>33</v>
      </c>
      <c r="L8" s="316" t="s">
        <v>34</v>
      </c>
      <c r="M8" s="332" t="s">
        <v>28</v>
      </c>
      <c r="N8" s="358">
        <v>11</v>
      </c>
      <c r="O8" s="358">
        <v>22</v>
      </c>
      <c r="P8" s="358">
        <v>33</v>
      </c>
      <c r="Q8" s="532">
        <v>44</v>
      </c>
      <c r="R8" s="550">
        <f t="shared" ref="R8:R71" si="1">O8</f>
        <v>22</v>
      </c>
      <c r="S8" s="238">
        <f t="shared" ref="S8:S71" si="2">IFERROR(R8/O8,0)*I8</f>
        <v>0.2</v>
      </c>
      <c r="T8" s="550">
        <v>22</v>
      </c>
      <c r="U8" s="550" t="s">
        <v>990</v>
      </c>
      <c r="V8" s="550" t="s">
        <v>991</v>
      </c>
      <c r="W8" s="550"/>
      <c r="X8" s="599">
        <f t="shared" ref="X8:X71" si="3">IFERROR((T8/R8),0)</f>
        <v>1</v>
      </c>
      <c r="Y8" s="598" t="str">
        <f t="shared" ref="Y8:Y71" si="4">+IF(AND(X8&gt;=0%,X8&lt;=60%),"MALO",IF(AND(X8&gt;=61%,X8&lt;=80%),"REGULAR",IF(AND(X8&gt;=81%,X8&lt;95%),"BUENO","EXCELENTE")))</f>
        <v>EXCELENTE</v>
      </c>
      <c r="Z8" s="596" t="str">
        <f t="shared" ref="Z8:Z71" si="5">IF(X8&gt;0,"EN EJECUCIÓN","SIN EJECUTAR")</f>
        <v>EN EJECUCIÓN</v>
      </c>
      <c r="AA8" s="597">
        <f t="shared" ref="AA8:AA71" si="6">X8*I8</f>
        <v>0.2</v>
      </c>
      <c r="AB8" s="313">
        <v>11</v>
      </c>
      <c r="AC8" s="238">
        <f t="shared" ref="AC8:AC38" si="7">IFERROR(AB8/N8,0)*I8</f>
        <v>0.2</v>
      </c>
      <c r="AD8" s="313">
        <v>11</v>
      </c>
      <c r="AE8" s="313" t="s">
        <v>599</v>
      </c>
      <c r="AF8" s="313" t="s">
        <v>600</v>
      </c>
      <c r="AG8" s="313" t="s">
        <v>607</v>
      </c>
      <c r="AH8" s="350">
        <f t="shared" ref="AH8:AH37" si="8">IFERROR((AD8/AB8),0)</f>
        <v>1</v>
      </c>
      <c r="AI8" s="329" t="str">
        <f t="shared" ref="AI8:AI37" si="9">+IF(AND(AH8&gt;=0%,AH8&lt;=60%),"MALO",IF(AND(AH8&gt;=61%,AH8&lt;=80%),"REGULAR",IF(AND(AH8&gt;=81%,AH8&lt;95%),"BUENO","EXCELENTE")))</f>
        <v>EXCELENTE</v>
      </c>
      <c r="AJ8" s="358" t="str">
        <f t="shared" ref="AJ8:AJ38" si="10">IF(AH8&gt;0,"EN EJECUCIÓN","SIN EJECUTAR")</f>
        <v>EN EJECUCIÓN</v>
      </c>
      <c r="AK8" s="338">
        <f t="shared" ref="AK8:AK38" si="11">AH8*I8</f>
        <v>0.2</v>
      </c>
      <c r="AL8" s="12">
        <v>1</v>
      </c>
      <c r="AM8" s="13" t="s">
        <v>35</v>
      </c>
      <c r="AN8" s="14">
        <v>0.5</v>
      </c>
      <c r="AO8" s="310">
        <v>43101</v>
      </c>
      <c r="AP8" s="22">
        <v>43465</v>
      </c>
      <c r="AQ8" s="14">
        <f>$I$8*AN8</f>
        <v>0.1</v>
      </c>
      <c r="AR8" s="412" t="s">
        <v>28</v>
      </c>
      <c r="AS8" s="275">
        <v>1</v>
      </c>
      <c r="AT8" s="244" t="s">
        <v>608</v>
      </c>
      <c r="AU8" s="81">
        <f>AS8*AN8</f>
        <v>0.5</v>
      </c>
      <c r="AV8" s="14">
        <f t="shared" si="0"/>
        <v>0.1</v>
      </c>
      <c r="AW8" s="84">
        <f>AU8*I8</f>
        <v>0.1</v>
      </c>
      <c r="AY8" s="1"/>
      <c r="AZ8" s="1"/>
      <c r="BA8" s="1"/>
      <c r="BB8" s="1"/>
    </row>
    <row r="9" spans="2:54" ht="76.5" customHeight="1" thickBot="1" x14ac:dyDescent="0.3">
      <c r="B9" s="57" t="s">
        <v>388</v>
      </c>
      <c r="C9" s="58" t="s">
        <v>389</v>
      </c>
      <c r="D9" s="52" t="s">
        <v>23</v>
      </c>
      <c r="E9" s="229" t="s">
        <v>532</v>
      </c>
      <c r="F9" s="53" t="s">
        <v>24</v>
      </c>
      <c r="G9" s="334">
        <v>3</v>
      </c>
      <c r="H9" s="336" t="s">
        <v>38</v>
      </c>
      <c r="I9" s="316">
        <v>0.2</v>
      </c>
      <c r="J9" s="323">
        <v>24</v>
      </c>
      <c r="K9" s="316" t="s">
        <v>33</v>
      </c>
      <c r="L9" s="316" t="s">
        <v>39</v>
      </c>
      <c r="M9" s="332" t="s">
        <v>28</v>
      </c>
      <c r="N9" s="358">
        <v>6</v>
      </c>
      <c r="O9" s="358">
        <v>12</v>
      </c>
      <c r="P9" s="358">
        <v>18</v>
      </c>
      <c r="Q9" s="532">
        <v>24</v>
      </c>
      <c r="R9" s="550">
        <f t="shared" si="1"/>
        <v>12</v>
      </c>
      <c r="S9" s="238">
        <f t="shared" si="2"/>
        <v>0.2</v>
      </c>
      <c r="T9" s="550">
        <v>12</v>
      </c>
      <c r="U9" s="550" t="s">
        <v>992</v>
      </c>
      <c r="V9" s="550" t="s">
        <v>993</v>
      </c>
      <c r="W9" s="550"/>
      <c r="X9" s="599">
        <f t="shared" si="3"/>
        <v>1</v>
      </c>
      <c r="Y9" s="598" t="str">
        <f t="shared" si="4"/>
        <v>EXCELENTE</v>
      </c>
      <c r="Z9" s="596" t="str">
        <f t="shared" si="5"/>
        <v>EN EJECUCIÓN</v>
      </c>
      <c r="AA9" s="597">
        <f t="shared" si="6"/>
        <v>0.2</v>
      </c>
      <c r="AB9" s="411">
        <v>6</v>
      </c>
      <c r="AC9" s="238">
        <f t="shared" si="7"/>
        <v>0.2</v>
      </c>
      <c r="AD9" s="411">
        <v>6</v>
      </c>
      <c r="AE9" s="411" t="s">
        <v>601</v>
      </c>
      <c r="AF9" s="411" t="s">
        <v>602</v>
      </c>
      <c r="AG9" s="411" t="s">
        <v>607</v>
      </c>
      <c r="AH9" s="350">
        <f t="shared" si="8"/>
        <v>1</v>
      </c>
      <c r="AI9" s="329" t="str">
        <f t="shared" si="9"/>
        <v>EXCELENTE</v>
      </c>
      <c r="AJ9" s="358" t="str">
        <f t="shared" si="10"/>
        <v>EN EJECUCIÓN</v>
      </c>
      <c r="AK9" s="338">
        <f t="shared" si="11"/>
        <v>0.2</v>
      </c>
      <c r="AL9" s="12">
        <v>1</v>
      </c>
      <c r="AM9" s="13" t="s">
        <v>40</v>
      </c>
      <c r="AN9" s="14">
        <v>0.4</v>
      </c>
      <c r="AO9" s="310">
        <v>43101</v>
      </c>
      <c r="AP9" s="22">
        <v>43465</v>
      </c>
      <c r="AQ9" s="14">
        <f>$I$9*AN9</f>
        <v>8.0000000000000016E-2</v>
      </c>
      <c r="AR9" s="462" t="s">
        <v>28</v>
      </c>
      <c r="AS9" s="275">
        <v>1</v>
      </c>
      <c r="AT9" s="274" t="s">
        <v>608</v>
      </c>
      <c r="AU9" s="81">
        <f t="shared" ref="AU9:AU32" si="12">AS9*AN9</f>
        <v>0.4</v>
      </c>
      <c r="AV9" s="14">
        <f t="shared" si="0"/>
        <v>8.0000000000000016E-2</v>
      </c>
      <c r="AW9" s="84">
        <f>AU9*$I$9</f>
        <v>8.0000000000000016E-2</v>
      </c>
      <c r="AY9" s="1"/>
      <c r="AZ9" s="1"/>
      <c r="BA9" s="1"/>
      <c r="BB9" s="1"/>
    </row>
    <row r="10" spans="2:54" ht="76.5" customHeight="1" thickBot="1" x14ac:dyDescent="0.3">
      <c r="B10" s="57" t="s">
        <v>388</v>
      </c>
      <c r="C10" s="58" t="s">
        <v>389</v>
      </c>
      <c r="D10" s="52" t="s">
        <v>23</v>
      </c>
      <c r="E10" s="229" t="s">
        <v>532</v>
      </c>
      <c r="F10" s="53" t="s">
        <v>24</v>
      </c>
      <c r="G10" s="334">
        <v>4</v>
      </c>
      <c r="H10" s="336" t="s">
        <v>43</v>
      </c>
      <c r="I10" s="316">
        <v>0.2</v>
      </c>
      <c r="J10" s="323">
        <v>24</v>
      </c>
      <c r="K10" s="316" t="s">
        <v>33</v>
      </c>
      <c r="L10" s="316" t="s">
        <v>44</v>
      </c>
      <c r="M10" s="332" t="s">
        <v>28</v>
      </c>
      <c r="N10" s="358">
        <v>6</v>
      </c>
      <c r="O10" s="358">
        <v>12</v>
      </c>
      <c r="P10" s="358">
        <v>18</v>
      </c>
      <c r="Q10" s="532">
        <v>24</v>
      </c>
      <c r="R10" s="550">
        <f t="shared" si="1"/>
        <v>12</v>
      </c>
      <c r="S10" s="238">
        <f t="shared" si="2"/>
        <v>0.2</v>
      </c>
      <c r="T10" s="550">
        <v>12</v>
      </c>
      <c r="U10" s="550" t="s">
        <v>994</v>
      </c>
      <c r="V10" s="550" t="s">
        <v>995</v>
      </c>
      <c r="W10" s="550"/>
      <c r="X10" s="599">
        <f t="shared" si="3"/>
        <v>1</v>
      </c>
      <c r="Y10" s="598" t="str">
        <f t="shared" si="4"/>
        <v>EXCELENTE</v>
      </c>
      <c r="Z10" s="596" t="str">
        <f t="shared" si="5"/>
        <v>EN EJECUCIÓN</v>
      </c>
      <c r="AA10" s="597">
        <f t="shared" si="6"/>
        <v>0.2</v>
      </c>
      <c r="AB10" s="411">
        <v>6</v>
      </c>
      <c r="AC10" s="238">
        <f t="shared" si="7"/>
        <v>0.2</v>
      </c>
      <c r="AD10" s="411">
        <v>6</v>
      </c>
      <c r="AE10" s="411" t="s">
        <v>603</v>
      </c>
      <c r="AF10" s="411" t="s">
        <v>604</v>
      </c>
      <c r="AG10" s="313" t="s">
        <v>607</v>
      </c>
      <c r="AH10" s="350">
        <f t="shared" si="8"/>
        <v>1</v>
      </c>
      <c r="AI10" s="329" t="str">
        <f t="shared" si="9"/>
        <v>EXCELENTE</v>
      </c>
      <c r="AJ10" s="358" t="str">
        <f t="shared" si="10"/>
        <v>EN EJECUCIÓN</v>
      </c>
      <c r="AK10" s="338">
        <f t="shared" si="11"/>
        <v>0.2</v>
      </c>
      <c r="AL10" s="12">
        <v>1</v>
      </c>
      <c r="AM10" s="13" t="s">
        <v>45</v>
      </c>
      <c r="AN10" s="307">
        <v>0.5</v>
      </c>
      <c r="AO10" s="22">
        <v>43101</v>
      </c>
      <c r="AP10" s="22">
        <v>43465</v>
      </c>
      <c r="AQ10" s="308">
        <f>$I$10*AN10</f>
        <v>0.1</v>
      </c>
      <c r="AR10" s="412" t="s">
        <v>28</v>
      </c>
      <c r="AS10" s="275">
        <v>1</v>
      </c>
      <c r="AT10" s="274" t="s">
        <v>608</v>
      </c>
      <c r="AU10" s="81">
        <f t="shared" si="12"/>
        <v>0.5</v>
      </c>
      <c r="AV10" s="14">
        <f t="shared" si="0"/>
        <v>0.1</v>
      </c>
      <c r="AW10" s="84">
        <f>AU10*$I$10</f>
        <v>0.1</v>
      </c>
      <c r="AY10" s="1"/>
      <c r="AZ10" s="1"/>
      <c r="BA10" s="1"/>
      <c r="BB10" s="1"/>
    </row>
    <row r="11" spans="2:54" ht="76.5" customHeight="1" thickBot="1" x14ac:dyDescent="0.3">
      <c r="B11" s="57" t="s">
        <v>388</v>
      </c>
      <c r="C11" s="58" t="s">
        <v>389</v>
      </c>
      <c r="D11" s="52" t="s">
        <v>23</v>
      </c>
      <c r="E11" s="229" t="s">
        <v>532</v>
      </c>
      <c r="F11" s="53" t="s">
        <v>24</v>
      </c>
      <c r="G11" s="334">
        <v>5</v>
      </c>
      <c r="H11" s="336" t="s">
        <v>46</v>
      </c>
      <c r="I11" s="316">
        <v>0.2</v>
      </c>
      <c r="J11" s="323">
        <v>44</v>
      </c>
      <c r="K11" s="316" t="s">
        <v>47</v>
      </c>
      <c r="L11" s="316" t="s">
        <v>48</v>
      </c>
      <c r="M11" s="332" t="s">
        <v>28</v>
      </c>
      <c r="N11" s="358">
        <v>11</v>
      </c>
      <c r="O11" s="358">
        <v>22</v>
      </c>
      <c r="P11" s="358">
        <v>33</v>
      </c>
      <c r="Q11" s="532">
        <v>44</v>
      </c>
      <c r="R11" s="550">
        <f t="shared" si="1"/>
        <v>22</v>
      </c>
      <c r="S11" s="238">
        <f t="shared" si="2"/>
        <v>0.2</v>
      </c>
      <c r="T11" s="550">
        <v>22</v>
      </c>
      <c r="U11" s="550" t="s">
        <v>996</v>
      </c>
      <c r="V11" s="550" t="s">
        <v>997</v>
      </c>
      <c r="W11" s="550"/>
      <c r="X11" s="599">
        <f t="shared" si="3"/>
        <v>1</v>
      </c>
      <c r="Y11" s="598" t="str">
        <f t="shared" si="4"/>
        <v>EXCELENTE</v>
      </c>
      <c r="Z11" s="596" t="str">
        <f t="shared" si="5"/>
        <v>EN EJECUCIÓN</v>
      </c>
      <c r="AA11" s="597">
        <f t="shared" si="6"/>
        <v>0.2</v>
      </c>
      <c r="AB11" s="411">
        <v>11</v>
      </c>
      <c r="AC11" s="238">
        <f t="shared" si="7"/>
        <v>0.2</v>
      </c>
      <c r="AD11" s="411">
        <v>11</v>
      </c>
      <c r="AE11" s="411" t="s">
        <v>605</v>
      </c>
      <c r="AF11" s="411" t="s">
        <v>606</v>
      </c>
      <c r="AG11" s="313" t="s">
        <v>607</v>
      </c>
      <c r="AH11" s="488">
        <f t="shared" si="8"/>
        <v>1</v>
      </c>
      <c r="AI11" s="329" t="str">
        <f t="shared" si="9"/>
        <v>EXCELENTE</v>
      </c>
      <c r="AJ11" s="358" t="str">
        <f t="shared" si="10"/>
        <v>EN EJECUCIÓN</v>
      </c>
      <c r="AK11" s="338">
        <f t="shared" si="11"/>
        <v>0.2</v>
      </c>
      <c r="AL11" s="12">
        <v>1</v>
      </c>
      <c r="AM11" s="13" t="s">
        <v>49</v>
      </c>
      <c r="AN11" s="307">
        <v>0.5</v>
      </c>
      <c r="AO11" s="22">
        <v>43101</v>
      </c>
      <c r="AP11" s="22">
        <v>43465</v>
      </c>
      <c r="AQ11" s="308">
        <f>$I$11*AN11</f>
        <v>0.1</v>
      </c>
      <c r="AR11" s="412" t="s">
        <v>28</v>
      </c>
      <c r="AS11" s="275">
        <v>1</v>
      </c>
      <c r="AT11" s="274" t="s">
        <v>608</v>
      </c>
      <c r="AU11" s="81">
        <f t="shared" si="12"/>
        <v>0.5</v>
      </c>
      <c r="AV11" s="14">
        <f t="shared" si="0"/>
        <v>0.1</v>
      </c>
      <c r="AW11" s="84">
        <f>AU11*$I$11</f>
        <v>0.1</v>
      </c>
      <c r="AY11" s="1"/>
      <c r="AZ11" s="1"/>
      <c r="BA11" s="1"/>
      <c r="BB11" s="1"/>
    </row>
    <row r="12" spans="2:54" ht="76.5" customHeight="1" thickBot="1" x14ac:dyDescent="0.3">
      <c r="B12" s="57" t="s">
        <v>388</v>
      </c>
      <c r="C12" s="58" t="s">
        <v>389</v>
      </c>
      <c r="D12" s="16" t="s">
        <v>52</v>
      </c>
      <c r="E12" s="229" t="s">
        <v>533</v>
      </c>
      <c r="F12" s="407" t="s">
        <v>53</v>
      </c>
      <c r="G12" s="335">
        <v>1</v>
      </c>
      <c r="H12" s="407" t="s">
        <v>54</v>
      </c>
      <c r="I12" s="477">
        <v>1</v>
      </c>
      <c r="J12" s="395">
        <v>100</v>
      </c>
      <c r="K12" s="326" t="s">
        <v>184</v>
      </c>
      <c r="L12" s="407" t="s">
        <v>55</v>
      </c>
      <c r="M12" s="326" t="s">
        <v>56</v>
      </c>
      <c r="N12" s="426">
        <v>0.25</v>
      </c>
      <c r="O12" s="426">
        <v>0.5</v>
      </c>
      <c r="P12" s="426">
        <v>0.75</v>
      </c>
      <c r="Q12" s="230">
        <v>1</v>
      </c>
      <c r="R12" s="551">
        <f t="shared" si="1"/>
        <v>0.5</v>
      </c>
      <c r="S12" s="238">
        <f t="shared" si="2"/>
        <v>1</v>
      </c>
      <c r="T12" s="552">
        <v>0.46</v>
      </c>
      <c r="U12" s="552" t="s">
        <v>892</v>
      </c>
      <c r="V12" s="552" t="s">
        <v>893</v>
      </c>
      <c r="W12" s="552"/>
      <c r="X12" s="599">
        <f t="shared" si="3"/>
        <v>0.92</v>
      </c>
      <c r="Y12" s="598" t="str">
        <f t="shared" si="4"/>
        <v>BUENO</v>
      </c>
      <c r="Z12" s="596" t="str">
        <f t="shared" si="5"/>
        <v>EN EJECUCIÓN</v>
      </c>
      <c r="AA12" s="597">
        <f t="shared" si="6"/>
        <v>0.92</v>
      </c>
      <c r="AB12" s="314">
        <v>0.25</v>
      </c>
      <c r="AC12" s="238">
        <f t="shared" si="7"/>
        <v>1</v>
      </c>
      <c r="AD12" s="314">
        <v>0.25</v>
      </c>
      <c r="AE12" s="276" t="s">
        <v>609</v>
      </c>
      <c r="AF12" s="276" t="s">
        <v>610</v>
      </c>
      <c r="AG12" s="314" t="s">
        <v>607</v>
      </c>
      <c r="AH12" s="488">
        <f t="shared" si="8"/>
        <v>1</v>
      </c>
      <c r="AI12" s="329" t="str">
        <f t="shared" si="9"/>
        <v>EXCELENTE</v>
      </c>
      <c r="AJ12" s="358" t="str">
        <f t="shared" si="10"/>
        <v>EN EJECUCIÓN</v>
      </c>
      <c r="AK12" s="338">
        <f t="shared" si="11"/>
        <v>1</v>
      </c>
      <c r="AL12" s="12">
        <v>1</v>
      </c>
      <c r="AM12" s="13" t="s">
        <v>57</v>
      </c>
      <c r="AN12" s="14">
        <v>1</v>
      </c>
      <c r="AO12" s="22">
        <v>43101</v>
      </c>
      <c r="AP12" s="22">
        <v>43465</v>
      </c>
      <c r="AQ12" s="14">
        <f>$I$12*AN12</f>
        <v>1</v>
      </c>
      <c r="AR12" s="15" t="s">
        <v>58</v>
      </c>
      <c r="AS12" s="275">
        <v>1</v>
      </c>
      <c r="AT12" s="246" t="s">
        <v>611</v>
      </c>
      <c r="AU12" s="81">
        <f t="shared" si="12"/>
        <v>1</v>
      </c>
      <c r="AV12" s="14">
        <f t="shared" si="0"/>
        <v>1</v>
      </c>
      <c r="AW12" s="84">
        <f>AU12*$I$12</f>
        <v>1</v>
      </c>
      <c r="AY12" s="1"/>
      <c r="AZ12" s="1"/>
      <c r="BA12" s="1"/>
      <c r="BB12" s="1"/>
    </row>
    <row r="13" spans="2:54" ht="79.5" customHeight="1" thickBot="1" x14ac:dyDescent="0.3">
      <c r="B13" s="57" t="s">
        <v>388</v>
      </c>
      <c r="C13" s="58" t="s">
        <v>389</v>
      </c>
      <c r="D13" s="53" t="s">
        <v>23</v>
      </c>
      <c r="E13" s="229" t="s">
        <v>533</v>
      </c>
      <c r="F13" s="53" t="s">
        <v>59</v>
      </c>
      <c r="G13" s="334">
        <v>1</v>
      </c>
      <c r="H13" s="403" t="s">
        <v>586</v>
      </c>
      <c r="I13" s="478">
        <v>7.1400000000000005E-2</v>
      </c>
      <c r="J13" s="400">
        <v>6</v>
      </c>
      <c r="K13" s="401" t="s">
        <v>91</v>
      </c>
      <c r="L13" s="401" t="s">
        <v>588</v>
      </c>
      <c r="M13" s="402" t="s">
        <v>60</v>
      </c>
      <c r="N13" s="414">
        <v>2</v>
      </c>
      <c r="O13" s="414">
        <v>4</v>
      </c>
      <c r="P13" s="414">
        <v>6</v>
      </c>
      <c r="Q13" s="359">
        <v>0</v>
      </c>
      <c r="R13" s="550">
        <f t="shared" si="1"/>
        <v>4</v>
      </c>
      <c r="S13" s="238">
        <f t="shared" si="2"/>
        <v>7.1400000000000005E-2</v>
      </c>
      <c r="T13" s="550">
        <v>4</v>
      </c>
      <c r="U13" s="550" t="s">
        <v>1042</v>
      </c>
      <c r="V13" s="550" t="s">
        <v>1043</v>
      </c>
      <c r="W13" s="550" t="s">
        <v>1044</v>
      </c>
      <c r="X13" s="599">
        <f t="shared" si="3"/>
        <v>1</v>
      </c>
      <c r="Y13" s="598" t="str">
        <f t="shared" si="4"/>
        <v>EXCELENTE</v>
      </c>
      <c r="Z13" s="596" t="str">
        <f t="shared" si="5"/>
        <v>EN EJECUCIÓN</v>
      </c>
      <c r="AA13" s="597">
        <f t="shared" si="6"/>
        <v>7.1400000000000005E-2</v>
      </c>
      <c r="AB13" s="456">
        <f>N13</f>
        <v>2</v>
      </c>
      <c r="AC13" s="238">
        <f t="shared" si="7"/>
        <v>7.1400000000000005E-2</v>
      </c>
      <c r="AD13" s="456">
        <v>2</v>
      </c>
      <c r="AE13" s="314" t="s">
        <v>670</v>
      </c>
      <c r="AF13" s="314" t="s">
        <v>671</v>
      </c>
      <c r="AG13" s="314" t="s">
        <v>607</v>
      </c>
      <c r="AH13" s="350">
        <f t="shared" si="8"/>
        <v>1</v>
      </c>
      <c r="AI13" s="329" t="str">
        <f t="shared" si="9"/>
        <v>EXCELENTE</v>
      </c>
      <c r="AJ13" s="358" t="str">
        <f t="shared" si="10"/>
        <v>EN EJECUCIÓN</v>
      </c>
      <c r="AK13" s="338">
        <f t="shared" si="11"/>
        <v>7.1400000000000005E-2</v>
      </c>
      <c r="AL13" s="12">
        <v>1</v>
      </c>
      <c r="AM13" s="271" t="s">
        <v>589</v>
      </c>
      <c r="AN13" s="269">
        <v>0.9</v>
      </c>
      <c r="AO13" s="270">
        <v>43132</v>
      </c>
      <c r="AP13" s="22">
        <v>43373</v>
      </c>
      <c r="AQ13" s="14">
        <f>$I$13*AN13</f>
        <v>6.4260000000000012E-2</v>
      </c>
      <c r="AR13" s="326" t="s">
        <v>60</v>
      </c>
      <c r="AS13" s="281">
        <v>1</v>
      </c>
      <c r="AT13" s="243" t="s">
        <v>672</v>
      </c>
      <c r="AU13" s="81">
        <f>AS13*AN13</f>
        <v>0.9</v>
      </c>
      <c r="AV13" s="14">
        <f t="shared" si="0"/>
        <v>6.4260000000000012E-2</v>
      </c>
      <c r="AW13" s="84">
        <f>AU13*$I$13</f>
        <v>6.4260000000000012E-2</v>
      </c>
    </row>
    <row r="14" spans="2:54" ht="79.5" customHeight="1" thickBot="1" x14ac:dyDescent="0.3">
      <c r="B14" s="57" t="s">
        <v>388</v>
      </c>
      <c r="C14" s="58" t="s">
        <v>389</v>
      </c>
      <c r="D14" s="53" t="s">
        <v>23</v>
      </c>
      <c r="E14" s="229" t="s">
        <v>533</v>
      </c>
      <c r="F14" s="53" t="s">
        <v>59</v>
      </c>
      <c r="G14" s="406">
        <v>2</v>
      </c>
      <c r="H14" s="408" t="s">
        <v>587</v>
      </c>
      <c r="I14" s="478">
        <v>7.1400000000000005E-2</v>
      </c>
      <c r="J14" s="395">
        <v>17</v>
      </c>
      <c r="K14" s="326" t="s">
        <v>91</v>
      </c>
      <c r="L14" s="326" t="s">
        <v>591</v>
      </c>
      <c r="M14" s="326" t="s">
        <v>60</v>
      </c>
      <c r="N14" s="413">
        <v>5</v>
      </c>
      <c r="O14" s="413">
        <v>10</v>
      </c>
      <c r="P14" s="413">
        <v>17</v>
      </c>
      <c r="Q14" s="525">
        <v>0</v>
      </c>
      <c r="R14" s="550">
        <f t="shared" si="1"/>
        <v>10</v>
      </c>
      <c r="S14" s="238">
        <f t="shared" si="2"/>
        <v>7.1400000000000005E-2</v>
      </c>
      <c r="T14" s="553">
        <v>5</v>
      </c>
      <c r="U14" s="553" t="s">
        <v>1045</v>
      </c>
      <c r="V14" s="553" t="s">
        <v>1046</v>
      </c>
      <c r="W14" s="553" t="s">
        <v>1047</v>
      </c>
      <c r="X14" s="599">
        <f t="shared" si="3"/>
        <v>0.5</v>
      </c>
      <c r="Y14" s="598" t="str">
        <f t="shared" si="4"/>
        <v>MALO</v>
      </c>
      <c r="Z14" s="596" t="str">
        <f t="shared" si="5"/>
        <v>EN EJECUCIÓN</v>
      </c>
      <c r="AA14" s="597">
        <f t="shared" si="6"/>
        <v>3.5700000000000003E-2</v>
      </c>
      <c r="AB14" s="453">
        <f>N14</f>
        <v>5</v>
      </c>
      <c r="AC14" s="238">
        <f t="shared" si="7"/>
        <v>7.1400000000000005E-2</v>
      </c>
      <c r="AD14" s="453">
        <v>5</v>
      </c>
      <c r="AE14" s="431" t="s">
        <v>673</v>
      </c>
      <c r="AF14" s="431" t="s">
        <v>674</v>
      </c>
      <c r="AG14" s="431" t="s">
        <v>607</v>
      </c>
      <c r="AH14" s="350">
        <f t="shared" si="8"/>
        <v>1</v>
      </c>
      <c r="AI14" s="329" t="str">
        <f t="shared" si="9"/>
        <v>EXCELENTE</v>
      </c>
      <c r="AJ14" s="358" t="str">
        <f t="shared" si="10"/>
        <v>EN EJECUCIÓN</v>
      </c>
      <c r="AK14" s="338">
        <f t="shared" si="11"/>
        <v>7.1400000000000005E-2</v>
      </c>
      <c r="AL14" s="12">
        <v>1</v>
      </c>
      <c r="AM14" s="268" t="s">
        <v>592</v>
      </c>
      <c r="AN14" s="269">
        <v>0.5</v>
      </c>
      <c r="AO14" s="270">
        <v>43160</v>
      </c>
      <c r="AP14" s="270">
        <v>43281</v>
      </c>
      <c r="AQ14" s="14">
        <f>$I$14*AN14</f>
        <v>3.5700000000000003E-2</v>
      </c>
      <c r="AR14" s="326" t="s">
        <v>60</v>
      </c>
      <c r="AS14" s="281">
        <v>1</v>
      </c>
      <c r="AT14" s="243" t="s">
        <v>675</v>
      </c>
      <c r="AU14" s="81">
        <f t="shared" si="12"/>
        <v>0.5</v>
      </c>
      <c r="AV14" s="14">
        <f t="shared" ref="AV14:AV20" si="13">AQ14*AS14</f>
        <v>3.5700000000000003E-2</v>
      </c>
      <c r="AW14" s="84">
        <f>AU14*$I$14</f>
        <v>3.5700000000000003E-2</v>
      </c>
    </row>
    <row r="15" spans="2:54" ht="79.5" customHeight="1" thickBot="1" x14ac:dyDescent="0.3">
      <c r="B15" s="57" t="s">
        <v>388</v>
      </c>
      <c r="C15" s="58" t="s">
        <v>390</v>
      </c>
      <c r="D15" s="52" t="s">
        <v>23</v>
      </c>
      <c r="E15" s="229" t="s">
        <v>534</v>
      </c>
      <c r="F15" s="53" t="s">
        <v>59</v>
      </c>
      <c r="G15" s="334">
        <v>3</v>
      </c>
      <c r="H15" s="403" t="s">
        <v>61</v>
      </c>
      <c r="I15" s="478">
        <v>7.1400000000000005E-2</v>
      </c>
      <c r="J15" s="324">
        <v>100</v>
      </c>
      <c r="K15" s="325" t="s">
        <v>184</v>
      </c>
      <c r="L15" s="325" t="s">
        <v>62</v>
      </c>
      <c r="M15" s="333" t="s">
        <v>293</v>
      </c>
      <c r="N15" s="319">
        <v>0.5</v>
      </c>
      <c r="O15" s="319">
        <v>1</v>
      </c>
      <c r="P15" s="319"/>
      <c r="Q15" s="320"/>
      <c r="R15" s="551">
        <f t="shared" si="1"/>
        <v>1</v>
      </c>
      <c r="S15" s="238">
        <f t="shared" si="2"/>
        <v>7.1400000000000005E-2</v>
      </c>
      <c r="T15" s="552">
        <v>0.8</v>
      </c>
      <c r="U15" s="550" t="s">
        <v>998</v>
      </c>
      <c r="V15" s="550" t="s">
        <v>999</v>
      </c>
      <c r="W15" s="550" t="s">
        <v>1000</v>
      </c>
      <c r="X15" s="599">
        <f t="shared" si="3"/>
        <v>0.8</v>
      </c>
      <c r="Y15" s="598" t="str">
        <f t="shared" si="4"/>
        <v>REGULAR</v>
      </c>
      <c r="Z15" s="596" t="str">
        <f t="shared" si="5"/>
        <v>EN EJECUCIÓN</v>
      </c>
      <c r="AA15" s="597">
        <f t="shared" si="6"/>
        <v>5.7120000000000004E-2</v>
      </c>
      <c r="AB15" s="314">
        <v>0.5</v>
      </c>
      <c r="AC15" s="238">
        <f t="shared" si="7"/>
        <v>7.1400000000000005E-2</v>
      </c>
      <c r="AD15" s="314">
        <v>0.5</v>
      </c>
      <c r="AE15" s="313" t="s">
        <v>783</v>
      </c>
      <c r="AF15" s="313" t="s">
        <v>784</v>
      </c>
      <c r="AG15" s="313"/>
      <c r="AH15" s="350">
        <f t="shared" si="8"/>
        <v>1</v>
      </c>
      <c r="AI15" s="329" t="str">
        <f t="shared" si="9"/>
        <v>EXCELENTE</v>
      </c>
      <c r="AJ15" s="358" t="str">
        <f t="shared" si="10"/>
        <v>EN EJECUCIÓN</v>
      </c>
      <c r="AK15" s="338">
        <f t="shared" si="11"/>
        <v>7.1400000000000005E-2</v>
      </c>
      <c r="AL15" s="12">
        <v>1</v>
      </c>
      <c r="AM15" s="156" t="s">
        <v>63</v>
      </c>
      <c r="AN15" s="14">
        <v>0.4</v>
      </c>
      <c r="AO15" s="22">
        <v>43132</v>
      </c>
      <c r="AP15" s="22">
        <v>43189</v>
      </c>
      <c r="AQ15" s="14">
        <f>$I$15*AN15</f>
        <v>2.8560000000000002E-2</v>
      </c>
      <c r="AR15" s="15" t="s">
        <v>64</v>
      </c>
      <c r="AS15" s="245"/>
      <c r="AT15" s="245"/>
      <c r="AU15" s="81">
        <f t="shared" si="12"/>
        <v>0</v>
      </c>
      <c r="AV15" s="14">
        <f t="shared" si="13"/>
        <v>0</v>
      </c>
      <c r="AW15" s="84">
        <f>AU15*$I$15</f>
        <v>0</v>
      </c>
    </row>
    <row r="16" spans="2:54" ht="180" customHeight="1" thickBot="1" x14ac:dyDescent="0.3">
      <c r="B16" s="57" t="s">
        <v>388</v>
      </c>
      <c r="C16" s="58" t="s">
        <v>390</v>
      </c>
      <c r="D16" s="52" t="s">
        <v>23</v>
      </c>
      <c r="E16" s="229" t="s">
        <v>534</v>
      </c>
      <c r="F16" s="53" t="s">
        <v>59</v>
      </c>
      <c r="G16" s="321">
        <v>4</v>
      </c>
      <c r="H16" s="322" t="s">
        <v>67</v>
      </c>
      <c r="I16" s="454">
        <v>7.1400000000000005E-2</v>
      </c>
      <c r="J16" s="323">
        <v>100</v>
      </c>
      <c r="K16" s="316" t="s">
        <v>184</v>
      </c>
      <c r="L16" s="316" t="s">
        <v>294</v>
      </c>
      <c r="M16" s="316" t="s">
        <v>293</v>
      </c>
      <c r="N16" s="317">
        <v>0.5</v>
      </c>
      <c r="O16" s="317">
        <v>1</v>
      </c>
      <c r="P16" s="317"/>
      <c r="Q16" s="318"/>
      <c r="R16" s="551">
        <f t="shared" si="1"/>
        <v>1</v>
      </c>
      <c r="S16" s="238">
        <f t="shared" si="2"/>
        <v>7.1400000000000005E-2</v>
      </c>
      <c r="T16" s="552">
        <v>0.84</v>
      </c>
      <c r="U16" s="552" t="s">
        <v>1002</v>
      </c>
      <c r="V16" s="552" t="s">
        <v>1003</v>
      </c>
      <c r="W16" s="589"/>
      <c r="X16" s="599">
        <f t="shared" si="3"/>
        <v>0.84</v>
      </c>
      <c r="Y16" s="598" t="str">
        <f t="shared" si="4"/>
        <v>BUENO</v>
      </c>
      <c r="Z16" s="596" t="str">
        <f t="shared" si="5"/>
        <v>EN EJECUCIÓN</v>
      </c>
      <c r="AA16" s="597">
        <f t="shared" si="6"/>
        <v>5.9976000000000002E-2</v>
      </c>
      <c r="AB16" s="314">
        <f t="shared" ref="AB16:AB21" si="14">N16</f>
        <v>0.5</v>
      </c>
      <c r="AC16" s="238">
        <f t="shared" si="7"/>
        <v>7.1400000000000005E-2</v>
      </c>
      <c r="AD16" s="314">
        <v>0.5</v>
      </c>
      <c r="AE16" s="314" t="s">
        <v>785</v>
      </c>
      <c r="AF16" s="314" t="s">
        <v>786</v>
      </c>
      <c r="AG16" s="314"/>
      <c r="AH16" s="350">
        <f t="shared" si="8"/>
        <v>1</v>
      </c>
      <c r="AI16" s="329" t="str">
        <f t="shared" si="9"/>
        <v>EXCELENTE</v>
      </c>
      <c r="AJ16" s="358" t="str">
        <f t="shared" si="10"/>
        <v>EN EJECUCIÓN</v>
      </c>
      <c r="AK16" s="338">
        <f t="shared" si="11"/>
        <v>7.1400000000000005E-2</v>
      </c>
      <c r="AL16" s="12">
        <v>1</v>
      </c>
      <c r="AM16" s="13" t="s">
        <v>295</v>
      </c>
      <c r="AN16" s="14">
        <v>0.2</v>
      </c>
      <c r="AO16" s="22">
        <v>43132</v>
      </c>
      <c r="AP16" s="22">
        <v>43189</v>
      </c>
      <c r="AQ16" s="14">
        <f>$I$16*AN16</f>
        <v>1.4280000000000001E-2</v>
      </c>
      <c r="AR16" s="15" t="s">
        <v>68</v>
      </c>
      <c r="AS16" s="245"/>
      <c r="AT16" s="245"/>
      <c r="AU16" s="81">
        <f t="shared" si="12"/>
        <v>0</v>
      </c>
      <c r="AV16" s="14">
        <f t="shared" si="13"/>
        <v>0</v>
      </c>
      <c r="AW16" s="84">
        <f>AU16*$I$16</f>
        <v>0</v>
      </c>
    </row>
    <row r="17" spans="2:54" ht="79.5" customHeight="1" thickBot="1" x14ac:dyDescent="0.3">
      <c r="B17" s="57" t="s">
        <v>388</v>
      </c>
      <c r="C17" s="58" t="s">
        <v>390</v>
      </c>
      <c r="D17" s="52" t="s">
        <v>23</v>
      </c>
      <c r="E17" s="229" t="s">
        <v>534</v>
      </c>
      <c r="F17" s="53" t="s">
        <v>59</v>
      </c>
      <c r="G17" s="406">
        <v>5</v>
      </c>
      <c r="H17" s="407" t="s">
        <v>71</v>
      </c>
      <c r="I17" s="410">
        <v>7.1400000000000005E-2</v>
      </c>
      <c r="J17" s="395">
        <v>100</v>
      </c>
      <c r="K17" s="326" t="s">
        <v>184</v>
      </c>
      <c r="L17" s="326" t="s">
        <v>72</v>
      </c>
      <c r="M17" s="326" t="s">
        <v>293</v>
      </c>
      <c r="N17" s="404">
        <v>0.5</v>
      </c>
      <c r="O17" s="404">
        <v>1</v>
      </c>
      <c r="P17" s="404"/>
      <c r="Q17" s="405"/>
      <c r="R17" s="551">
        <f t="shared" si="1"/>
        <v>1</v>
      </c>
      <c r="S17" s="238">
        <f t="shared" si="2"/>
        <v>7.1400000000000005E-2</v>
      </c>
      <c r="T17" s="552">
        <v>0.95</v>
      </c>
      <c r="U17" s="552" t="s">
        <v>1004</v>
      </c>
      <c r="V17" s="552" t="s">
        <v>1005</v>
      </c>
      <c r="W17" s="552" t="s">
        <v>1006</v>
      </c>
      <c r="X17" s="599">
        <f t="shared" si="3"/>
        <v>0.95</v>
      </c>
      <c r="Y17" s="598" t="str">
        <f t="shared" si="4"/>
        <v>EXCELENTE</v>
      </c>
      <c r="Z17" s="596" t="str">
        <f t="shared" si="5"/>
        <v>EN EJECUCIÓN</v>
      </c>
      <c r="AA17" s="597">
        <f t="shared" si="6"/>
        <v>6.7830000000000001E-2</v>
      </c>
      <c r="AB17" s="314">
        <f t="shared" si="14"/>
        <v>0.5</v>
      </c>
      <c r="AC17" s="238">
        <f t="shared" si="7"/>
        <v>7.1400000000000005E-2</v>
      </c>
      <c r="AD17" s="314">
        <v>0.5</v>
      </c>
      <c r="AE17" s="314" t="s">
        <v>788</v>
      </c>
      <c r="AF17" s="314" t="s">
        <v>789</v>
      </c>
      <c r="AG17" s="314"/>
      <c r="AH17" s="350">
        <f t="shared" si="8"/>
        <v>1</v>
      </c>
      <c r="AI17" s="329" t="str">
        <f t="shared" si="9"/>
        <v>EXCELENTE</v>
      </c>
      <c r="AJ17" s="358" t="str">
        <f t="shared" si="10"/>
        <v>EN EJECUCIÓN</v>
      </c>
      <c r="AK17" s="338">
        <f t="shared" si="11"/>
        <v>7.1400000000000005E-2</v>
      </c>
      <c r="AL17" s="12">
        <v>1</v>
      </c>
      <c r="AM17" s="13" t="s">
        <v>73</v>
      </c>
      <c r="AN17" s="14">
        <v>0.5</v>
      </c>
      <c r="AO17" s="22">
        <v>43132</v>
      </c>
      <c r="AP17" s="22">
        <v>43189</v>
      </c>
      <c r="AQ17" s="14">
        <f>$I$17*AN17</f>
        <v>3.5700000000000003E-2</v>
      </c>
      <c r="AR17" s="15" t="s">
        <v>74</v>
      </c>
      <c r="AS17" s="245"/>
      <c r="AT17" s="245"/>
      <c r="AU17" s="81">
        <f t="shared" si="12"/>
        <v>0</v>
      </c>
      <c r="AV17" s="14">
        <f t="shared" si="13"/>
        <v>0</v>
      </c>
      <c r="AW17" s="84">
        <f>AU17*$I$17</f>
        <v>0</v>
      </c>
    </row>
    <row r="18" spans="2:54" ht="79.5" customHeight="1" thickBot="1" x14ac:dyDescent="0.3">
      <c r="B18" s="57" t="s">
        <v>388</v>
      </c>
      <c r="C18" s="58" t="s">
        <v>390</v>
      </c>
      <c r="D18" s="52" t="s">
        <v>23</v>
      </c>
      <c r="E18" s="229" t="s">
        <v>534</v>
      </c>
      <c r="F18" s="53" t="s">
        <v>59</v>
      </c>
      <c r="G18" s="406">
        <v>6</v>
      </c>
      <c r="H18" s="407" t="s">
        <v>76</v>
      </c>
      <c r="I18" s="410">
        <v>7.1400000000000005E-2</v>
      </c>
      <c r="J18" s="395">
        <v>100</v>
      </c>
      <c r="K18" s="326" t="s">
        <v>184</v>
      </c>
      <c r="L18" s="326" t="s">
        <v>72</v>
      </c>
      <c r="M18" s="326" t="s">
        <v>293</v>
      </c>
      <c r="N18" s="404">
        <v>0.2</v>
      </c>
      <c r="O18" s="404">
        <v>1</v>
      </c>
      <c r="P18" s="404"/>
      <c r="Q18" s="405"/>
      <c r="R18" s="551">
        <f t="shared" si="1"/>
        <v>1</v>
      </c>
      <c r="S18" s="238">
        <f t="shared" si="2"/>
        <v>7.1400000000000005E-2</v>
      </c>
      <c r="T18" s="552">
        <v>0.57999999999999996</v>
      </c>
      <c r="U18" s="552" t="s">
        <v>1008</v>
      </c>
      <c r="V18" s="552" t="s">
        <v>1009</v>
      </c>
      <c r="W18" s="552" t="s">
        <v>1010</v>
      </c>
      <c r="X18" s="599">
        <f t="shared" si="3"/>
        <v>0.57999999999999996</v>
      </c>
      <c r="Y18" s="598" t="str">
        <f t="shared" si="4"/>
        <v>MALO</v>
      </c>
      <c r="Z18" s="596" t="str">
        <f t="shared" si="5"/>
        <v>EN EJECUCIÓN</v>
      </c>
      <c r="AA18" s="597">
        <f t="shared" si="6"/>
        <v>4.1411999999999997E-2</v>
      </c>
      <c r="AB18" s="314">
        <f t="shared" si="14"/>
        <v>0.2</v>
      </c>
      <c r="AC18" s="238">
        <f t="shared" si="7"/>
        <v>7.1400000000000005E-2</v>
      </c>
      <c r="AD18" s="314">
        <v>0.18</v>
      </c>
      <c r="AE18" s="314" t="s">
        <v>790</v>
      </c>
      <c r="AF18" s="314" t="s">
        <v>791</v>
      </c>
      <c r="AG18" s="314" t="s">
        <v>792</v>
      </c>
      <c r="AH18" s="350">
        <f t="shared" si="8"/>
        <v>0.89999999999999991</v>
      </c>
      <c r="AI18" s="329" t="str">
        <f t="shared" si="9"/>
        <v>BUENO</v>
      </c>
      <c r="AJ18" s="358" t="str">
        <f t="shared" si="10"/>
        <v>EN EJECUCIÓN</v>
      </c>
      <c r="AK18" s="338">
        <f t="shared" si="11"/>
        <v>6.4259999999999998E-2</v>
      </c>
      <c r="AL18" s="12">
        <v>1</v>
      </c>
      <c r="AM18" s="13" t="s">
        <v>77</v>
      </c>
      <c r="AN18" s="14">
        <v>0.2</v>
      </c>
      <c r="AO18" s="292">
        <v>43132</v>
      </c>
      <c r="AP18" s="292">
        <v>43189</v>
      </c>
      <c r="AQ18" s="14">
        <f>$I$18*AN18</f>
        <v>1.4280000000000001E-2</v>
      </c>
      <c r="AR18" s="15" t="s">
        <v>78</v>
      </c>
      <c r="AS18" s="245"/>
      <c r="AT18" s="245"/>
      <c r="AU18" s="81">
        <f t="shared" si="12"/>
        <v>0</v>
      </c>
      <c r="AV18" s="14">
        <f t="shared" si="13"/>
        <v>0</v>
      </c>
      <c r="AW18" s="84">
        <f>AU18*$I$18</f>
        <v>0</v>
      </c>
    </row>
    <row r="19" spans="2:54" ht="79.5" customHeight="1" thickBot="1" x14ac:dyDescent="0.3">
      <c r="B19" s="57" t="s">
        <v>388</v>
      </c>
      <c r="C19" s="58" t="s">
        <v>390</v>
      </c>
      <c r="D19" s="52" t="s">
        <v>23</v>
      </c>
      <c r="E19" s="229" t="s">
        <v>534</v>
      </c>
      <c r="F19" s="53" t="s">
        <v>59</v>
      </c>
      <c r="G19" s="406">
        <v>7</v>
      </c>
      <c r="H19" s="407" t="s">
        <v>80</v>
      </c>
      <c r="I19" s="410">
        <v>7.1400000000000005E-2</v>
      </c>
      <c r="J19" s="395">
        <v>100</v>
      </c>
      <c r="K19" s="326" t="s">
        <v>184</v>
      </c>
      <c r="L19" s="326" t="s">
        <v>81</v>
      </c>
      <c r="M19" s="326" t="s">
        <v>293</v>
      </c>
      <c r="N19" s="404">
        <v>0.5</v>
      </c>
      <c r="O19" s="404">
        <v>1</v>
      </c>
      <c r="P19" s="404"/>
      <c r="Q19" s="405"/>
      <c r="R19" s="551">
        <f>O19</f>
        <v>1</v>
      </c>
      <c r="S19" s="238">
        <f t="shared" si="2"/>
        <v>7.1400000000000005E-2</v>
      </c>
      <c r="T19" s="552">
        <v>0.99</v>
      </c>
      <c r="U19" s="552" t="s">
        <v>1012</v>
      </c>
      <c r="V19" s="552" t="s">
        <v>1013</v>
      </c>
      <c r="W19" s="552" t="s">
        <v>1014</v>
      </c>
      <c r="X19" s="599">
        <f t="shared" si="3"/>
        <v>0.99</v>
      </c>
      <c r="Y19" s="598" t="str">
        <f t="shared" si="4"/>
        <v>EXCELENTE</v>
      </c>
      <c r="Z19" s="596" t="str">
        <f t="shared" si="5"/>
        <v>EN EJECUCIÓN</v>
      </c>
      <c r="AA19" s="597">
        <f t="shared" si="6"/>
        <v>7.0685999999999999E-2</v>
      </c>
      <c r="AB19" s="314">
        <f t="shared" si="14"/>
        <v>0.5</v>
      </c>
      <c r="AC19" s="238">
        <f t="shared" si="7"/>
        <v>7.1400000000000005E-2</v>
      </c>
      <c r="AD19" s="314">
        <v>0.5</v>
      </c>
      <c r="AE19" s="314" t="s">
        <v>794</v>
      </c>
      <c r="AF19" s="314" t="s">
        <v>795</v>
      </c>
      <c r="AG19" s="314"/>
      <c r="AH19" s="350">
        <f t="shared" si="8"/>
        <v>1</v>
      </c>
      <c r="AI19" s="329" t="str">
        <f t="shared" si="9"/>
        <v>EXCELENTE</v>
      </c>
      <c r="AJ19" s="359" t="str">
        <f t="shared" si="10"/>
        <v>EN EJECUCIÓN</v>
      </c>
      <c r="AK19" s="338">
        <f t="shared" si="11"/>
        <v>7.1400000000000005E-2</v>
      </c>
      <c r="AL19" s="12">
        <v>1</v>
      </c>
      <c r="AM19" s="222" t="s">
        <v>526</v>
      </c>
      <c r="AN19" s="14">
        <v>0.8</v>
      </c>
      <c r="AO19" s="22">
        <v>43132</v>
      </c>
      <c r="AP19" s="22">
        <v>43250</v>
      </c>
      <c r="AQ19" s="14">
        <f>$I$19*AN19</f>
        <v>5.7120000000000004E-2</v>
      </c>
      <c r="AR19" s="15" t="s">
        <v>74</v>
      </c>
      <c r="AS19" s="245"/>
      <c r="AT19" s="245"/>
      <c r="AU19" s="81">
        <f t="shared" si="12"/>
        <v>0</v>
      </c>
      <c r="AV19" s="14">
        <f t="shared" si="13"/>
        <v>0</v>
      </c>
      <c r="AW19" s="84">
        <f>AU19*$I$19</f>
        <v>0</v>
      </c>
    </row>
    <row r="20" spans="2:54" ht="79.5" customHeight="1" thickBot="1" x14ac:dyDescent="0.3">
      <c r="B20" s="57" t="s">
        <v>388</v>
      </c>
      <c r="C20" s="58" t="s">
        <v>390</v>
      </c>
      <c r="D20" s="52" t="s">
        <v>23</v>
      </c>
      <c r="E20" s="229" t="s">
        <v>534</v>
      </c>
      <c r="F20" s="53" t="s">
        <v>59</v>
      </c>
      <c r="G20" s="406">
        <v>8</v>
      </c>
      <c r="H20" s="407" t="s">
        <v>83</v>
      </c>
      <c r="I20" s="410">
        <v>7.1400000000000005E-2</v>
      </c>
      <c r="J20" s="395">
        <v>100</v>
      </c>
      <c r="K20" s="326" t="s">
        <v>184</v>
      </c>
      <c r="L20" s="326" t="s">
        <v>296</v>
      </c>
      <c r="M20" s="326" t="s">
        <v>293</v>
      </c>
      <c r="N20" s="404">
        <v>0.3</v>
      </c>
      <c r="O20" s="404">
        <v>1</v>
      </c>
      <c r="P20" s="404"/>
      <c r="Q20" s="405"/>
      <c r="R20" s="551">
        <f t="shared" si="1"/>
        <v>1</v>
      </c>
      <c r="S20" s="238">
        <f t="shared" si="2"/>
        <v>7.1400000000000005E-2</v>
      </c>
      <c r="T20" s="552">
        <v>0.99</v>
      </c>
      <c r="U20" s="552" t="s">
        <v>1016</v>
      </c>
      <c r="V20" s="552" t="s">
        <v>1017</v>
      </c>
      <c r="W20" s="552" t="s">
        <v>1018</v>
      </c>
      <c r="X20" s="599">
        <f t="shared" si="3"/>
        <v>0.99</v>
      </c>
      <c r="Y20" s="598" t="str">
        <f t="shared" si="4"/>
        <v>EXCELENTE</v>
      </c>
      <c r="Z20" s="596" t="str">
        <f t="shared" si="5"/>
        <v>EN EJECUCIÓN</v>
      </c>
      <c r="AA20" s="597">
        <f t="shared" si="6"/>
        <v>7.0685999999999999E-2</v>
      </c>
      <c r="AB20" s="314">
        <f t="shared" si="14"/>
        <v>0.3</v>
      </c>
      <c r="AC20" s="238">
        <f t="shared" si="7"/>
        <v>7.1400000000000005E-2</v>
      </c>
      <c r="AD20" s="314">
        <v>0.2</v>
      </c>
      <c r="AE20" s="314" t="s">
        <v>796</v>
      </c>
      <c r="AF20" s="314" t="s">
        <v>797</v>
      </c>
      <c r="AG20" s="314"/>
      <c r="AH20" s="350">
        <f t="shared" si="8"/>
        <v>0.66666666666666674</v>
      </c>
      <c r="AI20" s="329" t="str">
        <f t="shared" si="9"/>
        <v>REGULAR</v>
      </c>
      <c r="AJ20" s="293" t="str">
        <f t="shared" si="10"/>
        <v>EN EJECUCIÓN</v>
      </c>
      <c r="AK20" s="338">
        <f t="shared" si="11"/>
        <v>4.760000000000001E-2</v>
      </c>
      <c r="AL20" s="12">
        <v>1</v>
      </c>
      <c r="AM20" s="13" t="s">
        <v>84</v>
      </c>
      <c r="AN20" s="14">
        <v>0.3</v>
      </c>
      <c r="AO20" s="22">
        <v>43132</v>
      </c>
      <c r="AP20" s="22">
        <v>43190</v>
      </c>
      <c r="AQ20" s="14">
        <f>$I$20*AN20</f>
        <v>2.1420000000000002E-2</v>
      </c>
      <c r="AR20" s="15" t="s">
        <v>85</v>
      </c>
      <c r="AS20" s="245"/>
      <c r="AT20" s="245"/>
      <c r="AU20" s="81">
        <f t="shared" si="12"/>
        <v>0</v>
      </c>
      <c r="AV20" s="14">
        <f t="shared" si="13"/>
        <v>0</v>
      </c>
      <c r="AW20" s="84">
        <f>AU20*$I$20</f>
        <v>0</v>
      </c>
    </row>
    <row r="21" spans="2:54" ht="79.5" customHeight="1" thickBot="1" x14ac:dyDescent="0.3">
      <c r="B21" s="57" t="s">
        <v>388</v>
      </c>
      <c r="C21" s="58" t="s">
        <v>390</v>
      </c>
      <c r="D21" s="52" t="s">
        <v>23</v>
      </c>
      <c r="E21" s="229" t="s">
        <v>534</v>
      </c>
      <c r="F21" s="53" t="s">
        <v>59</v>
      </c>
      <c r="G21" s="406">
        <v>9</v>
      </c>
      <c r="H21" s="407" t="s">
        <v>87</v>
      </c>
      <c r="I21" s="410">
        <v>7.1400000000000005E-2</v>
      </c>
      <c r="J21" s="395">
        <v>100</v>
      </c>
      <c r="K21" s="326" t="s">
        <v>184</v>
      </c>
      <c r="L21" s="326" t="s">
        <v>88</v>
      </c>
      <c r="M21" s="326" t="s">
        <v>293</v>
      </c>
      <c r="N21" s="404">
        <v>0.5</v>
      </c>
      <c r="O21" s="404">
        <v>1</v>
      </c>
      <c r="P21" s="404"/>
      <c r="Q21" s="405"/>
      <c r="R21" s="551">
        <f t="shared" si="1"/>
        <v>1</v>
      </c>
      <c r="S21" s="238">
        <f t="shared" si="2"/>
        <v>7.1400000000000005E-2</v>
      </c>
      <c r="T21" s="552">
        <v>0.16</v>
      </c>
      <c r="U21" s="552" t="s">
        <v>1038</v>
      </c>
      <c r="V21" s="552" t="s">
        <v>1039</v>
      </c>
      <c r="W21" s="552" t="s">
        <v>1040</v>
      </c>
      <c r="X21" s="599">
        <f t="shared" si="3"/>
        <v>0.16</v>
      </c>
      <c r="Y21" s="598" t="str">
        <f t="shared" si="4"/>
        <v>MALO</v>
      </c>
      <c r="Z21" s="596" t="str">
        <f t="shared" si="5"/>
        <v>EN EJECUCIÓN</v>
      </c>
      <c r="AA21" s="597">
        <f t="shared" si="6"/>
        <v>1.1424000000000002E-2</v>
      </c>
      <c r="AB21" s="314">
        <f t="shared" si="14"/>
        <v>0.5</v>
      </c>
      <c r="AC21" s="238">
        <f t="shared" si="7"/>
        <v>7.1400000000000005E-2</v>
      </c>
      <c r="AD21" s="314">
        <v>0</v>
      </c>
      <c r="AE21" s="314" t="s">
        <v>798</v>
      </c>
      <c r="AF21" s="314" t="s">
        <v>799</v>
      </c>
      <c r="AG21" s="455"/>
      <c r="AH21" s="329">
        <f t="shared" si="8"/>
        <v>0</v>
      </c>
      <c r="AI21" s="329" t="str">
        <f t="shared" si="9"/>
        <v>MALO</v>
      </c>
      <c r="AJ21" s="358" t="str">
        <f t="shared" si="10"/>
        <v>SIN EJECUTAR</v>
      </c>
      <c r="AK21" s="338">
        <f t="shared" si="11"/>
        <v>0</v>
      </c>
      <c r="AL21" s="12">
        <v>1</v>
      </c>
      <c r="AM21" s="13" t="s">
        <v>89</v>
      </c>
      <c r="AN21" s="14">
        <v>0.3</v>
      </c>
      <c r="AO21" s="22">
        <v>43132</v>
      </c>
      <c r="AP21" s="22">
        <v>43281</v>
      </c>
      <c r="AQ21" s="14">
        <f>$I$21*AN21</f>
        <v>2.1420000000000002E-2</v>
      </c>
      <c r="AR21" s="15" t="s">
        <v>68</v>
      </c>
      <c r="AS21" s="245"/>
      <c r="AT21" s="245"/>
      <c r="AU21" s="81">
        <f t="shared" si="12"/>
        <v>0</v>
      </c>
      <c r="AV21" s="14">
        <f>AQ21*AS21</f>
        <v>0</v>
      </c>
      <c r="AW21" s="84">
        <f>AU21*$I$21</f>
        <v>0</v>
      </c>
    </row>
    <row r="22" spans="2:54" ht="79.5" customHeight="1" thickBot="1" x14ac:dyDescent="0.3">
      <c r="B22" s="57" t="s">
        <v>388</v>
      </c>
      <c r="C22" s="58" t="s">
        <v>389</v>
      </c>
      <c r="D22" s="52" t="s">
        <v>23</v>
      </c>
      <c r="E22" s="229" t="s">
        <v>535</v>
      </c>
      <c r="F22" s="53" t="s">
        <v>59</v>
      </c>
      <c r="G22" s="334">
        <v>10</v>
      </c>
      <c r="H22" s="403" t="s">
        <v>298</v>
      </c>
      <c r="I22" s="409">
        <v>7.1400000000000005E-2</v>
      </c>
      <c r="J22" s="400">
        <v>2</v>
      </c>
      <c r="K22" s="401" t="s">
        <v>91</v>
      </c>
      <c r="L22" s="401" t="s">
        <v>299</v>
      </c>
      <c r="M22" s="402" t="s">
        <v>92</v>
      </c>
      <c r="N22" s="358">
        <v>1</v>
      </c>
      <c r="O22" s="358">
        <v>0</v>
      </c>
      <c r="P22" s="358">
        <v>2</v>
      </c>
      <c r="Q22" s="359">
        <v>0</v>
      </c>
      <c r="R22" s="593">
        <f>O22</f>
        <v>0</v>
      </c>
      <c r="S22" s="238">
        <f t="shared" si="2"/>
        <v>0</v>
      </c>
      <c r="T22" s="550">
        <v>1</v>
      </c>
      <c r="U22" s="550" t="s">
        <v>1048</v>
      </c>
      <c r="V22" s="550" t="s">
        <v>1049</v>
      </c>
      <c r="W22" s="550"/>
      <c r="X22" s="599">
        <v>1</v>
      </c>
      <c r="Y22" s="598" t="str">
        <f t="shared" si="4"/>
        <v>EXCELENTE</v>
      </c>
      <c r="Z22" s="596" t="str">
        <f t="shared" si="5"/>
        <v>EN EJECUCIÓN</v>
      </c>
      <c r="AA22" s="597">
        <f t="shared" si="6"/>
        <v>7.1400000000000005E-2</v>
      </c>
      <c r="AB22" s="411">
        <v>1</v>
      </c>
      <c r="AC22" s="238">
        <f t="shared" si="7"/>
        <v>7.1400000000000005E-2</v>
      </c>
      <c r="AD22" s="411">
        <v>0</v>
      </c>
      <c r="AE22" s="411" t="s">
        <v>612</v>
      </c>
      <c r="AF22" s="411" t="s">
        <v>607</v>
      </c>
      <c r="AG22" s="411" t="s">
        <v>613</v>
      </c>
      <c r="AH22" s="350">
        <f>IFERROR((AD22/AB22),0)</f>
        <v>0</v>
      </c>
      <c r="AI22" s="329" t="str">
        <f t="shared" si="9"/>
        <v>MALO</v>
      </c>
      <c r="AJ22" s="358" t="str">
        <f t="shared" si="10"/>
        <v>SIN EJECUTAR</v>
      </c>
      <c r="AK22" s="338">
        <f t="shared" si="11"/>
        <v>0</v>
      </c>
      <c r="AL22" s="12">
        <v>1</v>
      </c>
      <c r="AM22" s="13" t="s">
        <v>93</v>
      </c>
      <c r="AN22" s="14">
        <v>0.25</v>
      </c>
      <c r="AO22" s="22">
        <v>43115</v>
      </c>
      <c r="AP22" s="22">
        <v>43146</v>
      </c>
      <c r="AQ22" s="14">
        <f>$I$22*AN22</f>
        <v>1.7850000000000001E-2</v>
      </c>
      <c r="AR22" s="15" t="s">
        <v>94</v>
      </c>
      <c r="AS22" s="277">
        <v>1</v>
      </c>
      <c r="AT22" s="243" t="s">
        <v>614</v>
      </c>
      <c r="AU22" s="81">
        <f t="shared" si="12"/>
        <v>0.25</v>
      </c>
      <c r="AV22" s="14">
        <f>AQ22*AS22</f>
        <v>1.7850000000000001E-2</v>
      </c>
      <c r="AW22" s="84">
        <f>AU22*$I$22</f>
        <v>1.7850000000000001E-2</v>
      </c>
    </row>
    <row r="23" spans="2:54" ht="79.5" customHeight="1" thickBot="1" x14ac:dyDescent="0.3">
      <c r="B23" s="57" t="s">
        <v>388</v>
      </c>
      <c r="C23" s="58" t="s">
        <v>389</v>
      </c>
      <c r="D23" s="52" t="s">
        <v>23</v>
      </c>
      <c r="E23" s="229" t="s">
        <v>535</v>
      </c>
      <c r="F23" s="53" t="s">
        <v>59</v>
      </c>
      <c r="G23" s="334">
        <v>11</v>
      </c>
      <c r="H23" s="522" t="s">
        <v>99</v>
      </c>
      <c r="I23" s="454">
        <v>7.1400000000000005E-2</v>
      </c>
      <c r="J23" s="323">
        <v>1</v>
      </c>
      <c r="K23" s="316" t="s">
        <v>100</v>
      </c>
      <c r="L23" s="316" t="s">
        <v>101</v>
      </c>
      <c r="M23" s="332" t="s">
        <v>92</v>
      </c>
      <c r="N23" s="358">
        <v>0</v>
      </c>
      <c r="O23" s="358">
        <v>1</v>
      </c>
      <c r="P23" s="358">
        <v>0</v>
      </c>
      <c r="Q23" s="359">
        <v>0</v>
      </c>
      <c r="R23" s="550">
        <f t="shared" si="1"/>
        <v>1</v>
      </c>
      <c r="S23" s="238">
        <f t="shared" si="2"/>
        <v>7.1400000000000005E-2</v>
      </c>
      <c r="T23" s="550">
        <v>1</v>
      </c>
      <c r="U23" s="550" t="s">
        <v>1050</v>
      </c>
      <c r="V23" s="550" t="s">
        <v>1051</v>
      </c>
      <c r="W23" s="550"/>
      <c r="X23" s="599">
        <f t="shared" si="3"/>
        <v>1</v>
      </c>
      <c r="Y23" s="598" t="str">
        <f t="shared" si="4"/>
        <v>EXCELENTE</v>
      </c>
      <c r="Z23" s="596" t="str">
        <f t="shared" si="5"/>
        <v>EN EJECUCIÓN</v>
      </c>
      <c r="AA23" s="597">
        <f t="shared" si="6"/>
        <v>7.1400000000000005E-2</v>
      </c>
      <c r="AB23" s="524">
        <v>0</v>
      </c>
      <c r="AC23" s="238">
        <f t="shared" si="7"/>
        <v>0</v>
      </c>
      <c r="AD23" s="524">
        <v>0</v>
      </c>
      <c r="AE23" s="524" t="s">
        <v>607</v>
      </c>
      <c r="AF23" s="524" t="s">
        <v>607</v>
      </c>
      <c r="AG23" s="524" t="s">
        <v>607</v>
      </c>
      <c r="AH23" s="427">
        <f>IFERROR((AD23/AB23),0)</f>
        <v>0</v>
      </c>
      <c r="AI23" s="329" t="s">
        <v>804</v>
      </c>
      <c r="AJ23" s="358" t="str">
        <f t="shared" si="10"/>
        <v>SIN EJECUTAR</v>
      </c>
      <c r="AK23" s="338">
        <f t="shared" si="11"/>
        <v>0</v>
      </c>
      <c r="AL23" s="12">
        <v>1</v>
      </c>
      <c r="AM23" s="13" t="s">
        <v>102</v>
      </c>
      <c r="AN23" s="14">
        <v>0.6</v>
      </c>
      <c r="AO23" s="22">
        <v>43160</v>
      </c>
      <c r="AP23" s="22">
        <v>43236</v>
      </c>
      <c r="AQ23" s="14">
        <f>$I$23*AN23</f>
        <v>4.2840000000000003E-2</v>
      </c>
      <c r="AR23" s="15" t="s">
        <v>92</v>
      </c>
      <c r="AS23" s="277">
        <v>0.1</v>
      </c>
      <c r="AT23" s="243" t="s">
        <v>615</v>
      </c>
      <c r="AU23" s="81">
        <f t="shared" si="12"/>
        <v>0.06</v>
      </c>
      <c r="AV23" s="14">
        <f>AQ23*AS23</f>
        <v>4.2840000000000005E-3</v>
      </c>
      <c r="AW23" s="84">
        <f>AU23*$I$23</f>
        <v>4.2840000000000005E-3</v>
      </c>
    </row>
    <row r="24" spans="2:54" ht="111" thickBot="1" x14ac:dyDescent="0.3">
      <c r="B24" s="57" t="s">
        <v>388</v>
      </c>
      <c r="C24" s="58" t="s">
        <v>389</v>
      </c>
      <c r="D24" s="52" t="s">
        <v>23</v>
      </c>
      <c r="E24" s="229" t="s">
        <v>535</v>
      </c>
      <c r="F24" s="53" t="s">
        <v>59</v>
      </c>
      <c r="G24" s="334">
        <v>12</v>
      </c>
      <c r="H24" s="522" t="s">
        <v>104</v>
      </c>
      <c r="I24" s="454">
        <v>7.1400000000000005E-2</v>
      </c>
      <c r="J24" s="323">
        <v>2</v>
      </c>
      <c r="K24" s="316" t="s">
        <v>100</v>
      </c>
      <c r="L24" s="316" t="s">
        <v>105</v>
      </c>
      <c r="M24" s="332" t="s">
        <v>92</v>
      </c>
      <c r="N24" s="358">
        <v>0</v>
      </c>
      <c r="O24" s="358">
        <v>1</v>
      </c>
      <c r="P24" s="358">
        <v>1</v>
      </c>
      <c r="Q24" s="359">
        <v>0</v>
      </c>
      <c r="R24" s="550">
        <f t="shared" si="1"/>
        <v>1</v>
      </c>
      <c r="S24" s="238">
        <f t="shared" si="2"/>
        <v>7.1400000000000005E-2</v>
      </c>
      <c r="T24" s="594">
        <v>1</v>
      </c>
      <c r="U24" s="550" t="s">
        <v>1057</v>
      </c>
      <c r="V24" s="550" t="s">
        <v>1051</v>
      </c>
      <c r="W24" s="550"/>
      <c r="X24" s="599">
        <f t="shared" si="3"/>
        <v>1</v>
      </c>
      <c r="Y24" s="598" t="str">
        <f t="shared" si="4"/>
        <v>EXCELENTE</v>
      </c>
      <c r="Z24" s="596" t="str">
        <f t="shared" si="5"/>
        <v>EN EJECUCIÓN</v>
      </c>
      <c r="AA24" s="597">
        <f t="shared" si="6"/>
        <v>7.1400000000000005E-2</v>
      </c>
      <c r="AB24" s="524">
        <v>0</v>
      </c>
      <c r="AC24" s="238">
        <f t="shared" si="7"/>
        <v>0</v>
      </c>
      <c r="AD24" s="524">
        <v>0</v>
      </c>
      <c r="AE24" s="524" t="s">
        <v>607</v>
      </c>
      <c r="AF24" s="524" t="s">
        <v>607</v>
      </c>
      <c r="AG24" s="524" t="s">
        <v>607</v>
      </c>
      <c r="AH24" s="427">
        <f t="shared" si="8"/>
        <v>0</v>
      </c>
      <c r="AI24" s="489" t="s">
        <v>804</v>
      </c>
      <c r="AJ24" s="358" t="str">
        <f t="shared" si="10"/>
        <v>SIN EJECUTAR</v>
      </c>
      <c r="AK24" s="338">
        <f t="shared" si="11"/>
        <v>0</v>
      </c>
      <c r="AL24" s="12">
        <v>1</v>
      </c>
      <c r="AM24" s="15" t="s">
        <v>106</v>
      </c>
      <c r="AN24" s="14">
        <v>0.5</v>
      </c>
      <c r="AO24" s="22">
        <v>43221</v>
      </c>
      <c r="AP24" s="22">
        <v>43250</v>
      </c>
      <c r="AQ24" s="14"/>
      <c r="AR24" s="15" t="s">
        <v>94</v>
      </c>
      <c r="AS24" s="245"/>
      <c r="AT24" s="245"/>
      <c r="AU24" s="81">
        <f t="shared" si="12"/>
        <v>0</v>
      </c>
      <c r="AV24" s="14"/>
      <c r="AW24" s="84">
        <f>AU24*$I$24</f>
        <v>0</v>
      </c>
    </row>
    <row r="25" spans="2:54" ht="79.5" customHeight="1" thickBot="1" x14ac:dyDescent="0.3">
      <c r="B25" s="57" t="s">
        <v>388</v>
      </c>
      <c r="C25" s="58" t="s">
        <v>389</v>
      </c>
      <c r="D25" s="52" t="s">
        <v>23</v>
      </c>
      <c r="E25" s="229" t="s">
        <v>535</v>
      </c>
      <c r="F25" s="53" t="s">
        <v>59</v>
      </c>
      <c r="G25" s="334">
        <v>13</v>
      </c>
      <c r="H25" s="522" t="s">
        <v>107</v>
      </c>
      <c r="I25" s="454">
        <v>7.1400000000000005E-2</v>
      </c>
      <c r="J25" s="323">
        <v>1</v>
      </c>
      <c r="K25" s="316" t="s">
        <v>100</v>
      </c>
      <c r="L25" s="316" t="s">
        <v>108</v>
      </c>
      <c r="M25" s="332" t="s">
        <v>92</v>
      </c>
      <c r="N25" s="358">
        <v>0</v>
      </c>
      <c r="O25" s="358">
        <v>0</v>
      </c>
      <c r="P25" s="358">
        <v>1</v>
      </c>
      <c r="Q25" s="359">
        <v>0</v>
      </c>
      <c r="R25" s="593">
        <f>O25</f>
        <v>0</v>
      </c>
      <c r="S25" s="238">
        <f t="shared" si="2"/>
        <v>0</v>
      </c>
      <c r="T25" s="550">
        <v>0</v>
      </c>
      <c r="U25" s="550" t="s">
        <v>1059</v>
      </c>
      <c r="V25" s="550" t="s">
        <v>1059</v>
      </c>
      <c r="W25" s="550"/>
      <c r="X25" s="599">
        <f t="shared" si="3"/>
        <v>0</v>
      </c>
      <c r="Y25" s="598" t="s">
        <v>804</v>
      </c>
      <c r="Z25" s="596" t="str">
        <f t="shared" si="5"/>
        <v>SIN EJECUTAR</v>
      </c>
      <c r="AA25" s="597">
        <f t="shared" si="6"/>
        <v>0</v>
      </c>
      <c r="AB25" s="524">
        <v>0</v>
      </c>
      <c r="AC25" s="238">
        <f t="shared" si="7"/>
        <v>0</v>
      </c>
      <c r="AD25" s="524">
        <v>0</v>
      </c>
      <c r="AE25" s="524" t="s">
        <v>607</v>
      </c>
      <c r="AF25" s="524" t="s">
        <v>607</v>
      </c>
      <c r="AG25" s="524" t="s">
        <v>607</v>
      </c>
      <c r="AH25" s="350">
        <f t="shared" si="8"/>
        <v>0</v>
      </c>
      <c r="AI25" s="489" t="s">
        <v>804</v>
      </c>
      <c r="AJ25" s="358" t="str">
        <f t="shared" si="10"/>
        <v>SIN EJECUTAR</v>
      </c>
      <c r="AK25" s="338">
        <f t="shared" si="11"/>
        <v>0</v>
      </c>
      <c r="AL25" s="12">
        <v>1</v>
      </c>
      <c r="AM25" s="13" t="s">
        <v>109</v>
      </c>
      <c r="AN25" s="14">
        <v>0.5</v>
      </c>
      <c r="AO25" s="22">
        <v>43138</v>
      </c>
      <c r="AP25" s="22">
        <v>43313</v>
      </c>
      <c r="AQ25" s="14">
        <f>$I$25*AN25</f>
        <v>3.5700000000000003E-2</v>
      </c>
      <c r="AR25" s="15" t="s">
        <v>92</v>
      </c>
      <c r="AS25" s="277">
        <v>0</v>
      </c>
      <c r="AT25" s="244" t="s">
        <v>700</v>
      </c>
      <c r="AU25" s="81">
        <f t="shared" si="12"/>
        <v>0</v>
      </c>
      <c r="AV25" s="14">
        <f>AQ25*AS25</f>
        <v>0</v>
      </c>
      <c r="AW25" s="84">
        <f>AU25*$I$25</f>
        <v>0</v>
      </c>
    </row>
    <row r="26" spans="2:54" ht="75.75" customHeight="1" thickBot="1" x14ac:dyDescent="0.3">
      <c r="B26" s="57" t="s">
        <v>388</v>
      </c>
      <c r="C26" s="58" t="s">
        <v>389</v>
      </c>
      <c r="D26" s="52" t="s">
        <v>23</v>
      </c>
      <c r="E26" s="229" t="s">
        <v>535</v>
      </c>
      <c r="F26" s="53" t="s">
        <v>59</v>
      </c>
      <c r="G26" s="334">
        <v>14</v>
      </c>
      <c r="H26" s="522" t="s">
        <v>110</v>
      </c>
      <c r="I26" s="454">
        <v>7.1800000000000003E-2</v>
      </c>
      <c r="J26" s="323">
        <v>1</v>
      </c>
      <c r="K26" s="316" t="s">
        <v>100</v>
      </c>
      <c r="L26" s="316" t="s">
        <v>111</v>
      </c>
      <c r="M26" s="332" t="s">
        <v>92</v>
      </c>
      <c r="N26" s="358">
        <v>0</v>
      </c>
      <c r="O26" s="358">
        <v>0</v>
      </c>
      <c r="P26" s="358">
        <v>0</v>
      </c>
      <c r="Q26" s="359">
        <v>1</v>
      </c>
      <c r="R26" s="593">
        <f>O26</f>
        <v>0</v>
      </c>
      <c r="S26" s="238">
        <f t="shared" si="2"/>
        <v>0</v>
      </c>
      <c r="T26" s="550">
        <v>0</v>
      </c>
      <c r="U26" s="550" t="s">
        <v>1059</v>
      </c>
      <c r="V26" s="550" t="s">
        <v>1059</v>
      </c>
      <c r="W26" s="550"/>
      <c r="X26" s="599">
        <f t="shared" si="3"/>
        <v>0</v>
      </c>
      <c r="Y26" s="607" t="s">
        <v>804</v>
      </c>
      <c r="Z26" s="596" t="str">
        <f t="shared" si="5"/>
        <v>SIN EJECUTAR</v>
      </c>
      <c r="AA26" s="597">
        <f t="shared" si="6"/>
        <v>0</v>
      </c>
      <c r="AB26" s="524">
        <v>0</v>
      </c>
      <c r="AC26" s="238">
        <f t="shared" si="7"/>
        <v>0</v>
      </c>
      <c r="AD26" s="524">
        <v>0</v>
      </c>
      <c r="AE26" s="524" t="s">
        <v>607</v>
      </c>
      <c r="AF26" s="524" t="s">
        <v>607</v>
      </c>
      <c r="AG26" s="524" t="s">
        <v>607</v>
      </c>
      <c r="AH26" s="350">
        <f t="shared" si="8"/>
        <v>0</v>
      </c>
      <c r="AI26" s="489" t="s">
        <v>804</v>
      </c>
      <c r="AJ26" s="358" t="str">
        <f t="shared" si="10"/>
        <v>SIN EJECUTAR</v>
      </c>
      <c r="AK26" s="338">
        <f t="shared" si="11"/>
        <v>0</v>
      </c>
      <c r="AL26" s="12">
        <v>1</v>
      </c>
      <c r="AM26" s="13" t="s">
        <v>112</v>
      </c>
      <c r="AN26" s="14">
        <v>0.5</v>
      </c>
      <c r="AO26" s="22">
        <v>43256</v>
      </c>
      <c r="AP26" s="22">
        <v>43404</v>
      </c>
      <c r="AQ26" s="14"/>
      <c r="AR26" s="15" t="s">
        <v>92</v>
      </c>
      <c r="AS26" s="245"/>
      <c r="AT26" s="245"/>
      <c r="AU26" s="81">
        <f t="shared" si="12"/>
        <v>0</v>
      </c>
      <c r="AV26" s="14"/>
      <c r="AW26" s="84">
        <f>AU26*$I$26</f>
        <v>0</v>
      </c>
    </row>
    <row r="27" spans="2:54" ht="76.5" customHeight="1" thickBot="1" x14ac:dyDescent="0.3">
      <c r="B27" s="59" t="s">
        <v>388</v>
      </c>
      <c r="C27" s="59" t="s">
        <v>389</v>
      </c>
      <c r="D27" s="52" t="s">
        <v>23</v>
      </c>
      <c r="E27" s="229" t="s">
        <v>536</v>
      </c>
      <c r="F27" s="53" t="s">
        <v>115</v>
      </c>
      <c r="G27" s="334">
        <v>1</v>
      </c>
      <c r="H27" s="523" t="s">
        <v>116</v>
      </c>
      <c r="I27" s="401">
        <v>0.25</v>
      </c>
      <c r="J27" s="400">
        <v>100</v>
      </c>
      <c r="K27" s="401" t="s">
        <v>184</v>
      </c>
      <c r="L27" s="401" t="s">
        <v>303</v>
      </c>
      <c r="M27" s="402" t="s">
        <v>117</v>
      </c>
      <c r="N27" s="337">
        <v>0</v>
      </c>
      <c r="O27" s="337">
        <v>0.33329999999999999</v>
      </c>
      <c r="P27" s="337">
        <v>0.66659999999999997</v>
      </c>
      <c r="Q27" s="536">
        <v>1</v>
      </c>
      <c r="R27" s="551">
        <f t="shared" si="1"/>
        <v>0.33329999999999999</v>
      </c>
      <c r="S27" s="238">
        <f>IFERROR(R27/O27,0)*I27</f>
        <v>0.25</v>
      </c>
      <c r="T27" s="606">
        <v>0.25</v>
      </c>
      <c r="U27" s="554" t="s">
        <v>1060</v>
      </c>
      <c r="V27" s="595"/>
      <c r="W27" s="554"/>
      <c r="X27" s="599">
        <f>IFERROR((T27/R27),0)</f>
        <v>0.75007500750075007</v>
      </c>
      <c r="Y27" s="598" t="str">
        <f t="shared" si="4"/>
        <v>REGULAR</v>
      </c>
      <c r="Z27" s="596" t="str">
        <f t="shared" si="5"/>
        <v>EN EJECUCIÓN</v>
      </c>
      <c r="AA27" s="597">
        <f t="shared" si="6"/>
        <v>0.18751875187518752</v>
      </c>
      <c r="AB27" s="433">
        <f>N27</f>
        <v>0</v>
      </c>
      <c r="AC27" s="238">
        <f>IFERROR(AB27/N27,0)*I27</f>
        <v>0</v>
      </c>
      <c r="AD27" s="411" t="s">
        <v>607</v>
      </c>
      <c r="AE27" s="411" t="s">
        <v>607</v>
      </c>
      <c r="AF27" s="411" t="s">
        <v>607</v>
      </c>
      <c r="AG27" s="411" t="s">
        <v>607</v>
      </c>
      <c r="AH27" s="350">
        <f>IFERROR((AD27/AB27),0)</f>
        <v>0</v>
      </c>
      <c r="AI27" s="489" t="s">
        <v>804</v>
      </c>
      <c r="AJ27" s="358" t="str">
        <f>IF(AH27&gt;0,"EN EJECUCIÓN","SIN EJECUTAR")</f>
        <v>SIN EJECUTAR</v>
      </c>
      <c r="AK27" s="338">
        <f>AH27*I27</f>
        <v>0</v>
      </c>
      <c r="AL27" s="12">
        <v>1</v>
      </c>
      <c r="AM27" s="13" t="s">
        <v>118</v>
      </c>
      <c r="AN27" s="14">
        <v>0.5</v>
      </c>
      <c r="AO27" s="22">
        <v>43191</v>
      </c>
      <c r="AP27" s="22">
        <v>43465</v>
      </c>
      <c r="AQ27" s="14"/>
      <c r="AR27" s="15" t="s">
        <v>117</v>
      </c>
      <c r="AS27" s="278"/>
      <c r="AT27" s="245"/>
      <c r="AU27" s="81">
        <f t="shared" si="12"/>
        <v>0</v>
      </c>
      <c r="AV27" s="14"/>
      <c r="AW27" s="84">
        <f>AU27*$I$27</f>
        <v>0</v>
      </c>
      <c r="AY27" s="1"/>
      <c r="AZ27" s="1"/>
      <c r="BA27" s="1"/>
      <c r="BB27" s="1"/>
    </row>
    <row r="28" spans="2:54" ht="76.5" customHeight="1" thickBot="1" x14ac:dyDescent="0.3">
      <c r="B28" s="59" t="s">
        <v>388</v>
      </c>
      <c r="C28" s="59" t="s">
        <v>389</v>
      </c>
      <c r="D28" s="52" t="s">
        <v>23</v>
      </c>
      <c r="E28" s="229" t="s">
        <v>536</v>
      </c>
      <c r="F28" s="53" t="s">
        <v>115</v>
      </c>
      <c r="G28" s="334">
        <v>2</v>
      </c>
      <c r="H28" s="522" t="s">
        <v>120</v>
      </c>
      <c r="I28" s="316">
        <v>0.25</v>
      </c>
      <c r="J28" s="323">
        <v>100</v>
      </c>
      <c r="K28" s="316" t="s">
        <v>184</v>
      </c>
      <c r="L28" s="316" t="s">
        <v>121</v>
      </c>
      <c r="M28" s="332" t="s">
        <v>117</v>
      </c>
      <c r="N28" s="338">
        <v>0</v>
      </c>
      <c r="O28" s="338">
        <v>0</v>
      </c>
      <c r="P28" s="338">
        <v>0.5</v>
      </c>
      <c r="Q28" s="339">
        <v>1</v>
      </c>
      <c r="R28" s="551">
        <f>O28</f>
        <v>0</v>
      </c>
      <c r="S28" s="238">
        <f t="shared" si="2"/>
        <v>0</v>
      </c>
      <c r="T28" s="552">
        <v>0</v>
      </c>
      <c r="U28" s="552" t="s">
        <v>1061</v>
      </c>
      <c r="V28" s="589"/>
      <c r="W28" s="552"/>
      <c r="X28" s="599">
        <f t="shared" si="3"/>
        <v>0</v>
      </c>
      <c r="Y28" s="607" t="s">
        <v>804</v>
      </c>
      <c r="Z28" s="596" t="str">
        <f t="shared" si="5"/>
        <v>SIN EJECUTAR</v>
      </c>
      <c r="AA28" s="597">
        <f t="shared" si="6"/>
        <v>0</v>
      </c>
      <c r="AB28" s="431">
        <f>N28</f>
        <v>0</v>
      </c>
      <c r="AC28" s="238">
        <f t="shared" si="7"/>
        <v>0</v>
      </c>
      <c r="AD28" s="431" t="s">
        <v>607</v>
      </c>
      <c r="AE28" s="411" t="s">
        <v>607</v>
      </c>
      <c r="AF28" s="411" t="s">
        <v>607</v>
      </c>
      <c r="AG28" s="411" t="s">
        <v>607</v>
      </c>
      <c r="AH28" s="350">
        <f t="shared" si="8"/>
        <v>0</v>
      </c>
      <c r="AI28" s="489" t="s">
        <v>804</v>
      </c>
      <c r="AJ28" s="358" t="str">
        <f t="shared" si="10"/>
        <v>SIN EJECUTAR</v>
      </c>
      <c r="AK28" s="338">
        <f t="shared" si="11"/>
        <v>0</v>
      </c>
      <c r="AL28" s="12">
        <v>1</v>
      </c>
      <c r="AM28" s="13" t="s">
        <v>122</v>
      </c>
      <c r="AN28" s="14">
        <v>0.9</v>
      </c>
      <c r="AO28" s="22">
        <v>43282</v>
      </c>
      <c r="AP28" s="22">
        <v>43465</v>
      </c>
      <c r="AQ28" s="14"/>
      <c r="AR28" s="15" t="s">
        <v>117</v>
      </c>
      <c r="AS28" s="278"/>
      <c r="AT28" s="245"/>
      <c r="AU28" s="81">
        <f t="shared" si="12"/>
        <v>0</v>
      </c>
      <c r="AV28" s="14"/>
      <c r="AW28" s="84">
        <f>AU28*$I$28</f>
        <v>0</v>
      </c>
      <c r="AY28" s="1"/>
      <c r="AZ28" s="1"/>
      <c r="BA28" s="1"/>
      <c r="BB28" s="1"/>
    </row>
    <row r="29" spans="2:54" ht="76.5" customHeight="1" thickBot="1" x14ac:dyDescent="0.3">
      <c r="B29" s="59" t="s">
        <v>388</v>
      </c>
      <c r="C29" s="59" t="s">
        <v>389</v>
      </c>
      <c r="D29" s="52" t="s">
        <v>23</v>
      </c>
      <c r="E29" s="229" t="s">
        <v>536</v>
      </c>
      <c r="F29" s="53" t="s">
        <v>115</v>
      </c>
      <c r="G29" s="334">
        <v>3</v>
      </c>
      <c r="H29" s="336" t="s">
        <v>304</v>
      </c>
      <c r="I29" s="316">
        <v>0.25</v>
      </c>
      <c r="J29" s="323">
        <v>100</v>
      </c>
      <c r="K29" s="316" t="s">
        <v>184</v>
      </c>
      <c r="L29" s="316" t="s">
        <v>124</v>
      </c>
      <c r="M29" s="332" t="s">
        <v>117</v>
      </c>
      <c r="N29" s="337">
        <v>0.33329999999999999</v>
      </c>
      <c r="O29" s="337">
        <v>0.66659999999999997</v>
      </c>
      <c r="P29" s="338">
        <v>1</v>
      </c>
      <c r="Q29" s="359"/>
      <c r="R29" s="551">
        <f t="shared" si="1"/>
        <v>0.66659999999999997</v>
      </c>
      <c r="S29" s="238">
        <f t="shared" si="2"/>
        <v>0.25</v>
      </c>
      <c r="T29" s="552">
        <v>0.7</v>
      </c>
      <c r="U29" s="550" t="s">
        <v>1062</v>
      </c>
      <c r="V29" s="594"/>
      <c r="W29" s="550"/>
      <c r="X29" s="599">
        <f t="shared" si="3"/>
        <v>1.0501050105010501</v>
      </c>
      <c r="Y29" s="598" t="str">
        <f t="shared" si="4"/>
        <v>EXCELENTE</v>
      </c>
      <c r="Z29" s="596" t="str">
        <f t="shared" si="5"/>
        <v>EN EJECUCIÓN</v>
      </c>
      <c r="AA29" s="597">
        <f t="shared" si="6"/>
        <v>0.26252625262526252</v>
      </c>
      <c r="AB29" s="433">
        <f>N29</f>
        <v>0.33329999999999999</v>
      </c>
      <c r="AC29" s="238">
        <f t="shared" si="7"/>
        <v>0.25</v>
      </c>
      <c r="AD29" s="434">
        <f>(50%*33%)/100%</f>
        <v>0.16500000000000001</v>
      </c>
      <c r="AE29" s="411" t="s">
        <v>750</v>
      </c>
      <c r="AF29" s="411" t="s">
        <v>751</v>
      </c>
      <c r="AG29" s="411" t="s">
        <v>752</v>
      </c>
      <c r="AH29" s="350">
        <f t="shared" si="8"/>
        <v>0.4950495049504951</v>
      </c>
      <c r="AI29" s="329" t="str">
        <f t="shared" si="9"/>
        <v>MALO</v>
      </c>
      <c r="AJ29" s="358" t="str">
        <f t="shared" si="10"/>
        <v>EN EJECUCIÓN</v>
      </c>
      <c r="AK29" s="338">
        <f t="shared" si="11"/>
        <v>0.12376237623762378</v>
      </c>
      <c r="AL29" s="12">
        <v>1</v>
      </c>
      <c r="AM29" s="13" t="s">
        <v>305</v>
      </c>
      <c r="AN29" s="14">
        <v>0.9</v>
      </c>
      <c r="AO29" s="22">
        <v>43132</v>
      </c>
      <c r="AP29" s="22">
        <v>43312</v>
      </c>
      <c r="AQ29" s="14">
        <f>$I$29*AN29</f>
        <v>0.22500000000000001</v>
      </c>
      <c r="AR29" s="15" t="s">
        <v>117</v>
      </c>
      <c r="AS29" s="278">
        <v>0.5</v>
      </c>
      <c r="AT29" s="279" t="s">
        <v>616</v>
      </c>
      <c r="AU29" s="81">
        <f t="shared" si="12"/>
        <v>0.45</v>
      </c>
      <c r="AV29" s="14">
        <f>AQ29*AS29</f>
        <v>0.1125</v>
      </c>
      <c r="AW29" s="84">
        <f>AU29*$I$29</f>
        <v>0.1125</v>
      </c>
      <c r="AY29" s="1"/>
      <c r="AZ29" s="1"/>
      <c r="BA29" s="1"/>
      <c r="BB29" s="1"/>
    </row>
    <row r="30" spans="2:54" ht="76.5" customHeight="1" thickBot="1" x14ac:dyDescent="0.3">
      <c r="B30" s="59" t="s">
        <v>388</v>
      </c>
      <c r="C30" s="59" t="s">
        <v>389</v>
      </c>
      <c r="D30" s="52" t="s">
        <v>23</v>
      </c>
      <c r="E30" s="229" t="s">
        <v>536</v>
      </c>
      <c r="F30" s="53" t="s">
        <v>115</v>
      </c>
      <c r="G30" s="334">
        <v>4</v>
      </c>
      <c r="H30" s="336" t="s">
        <v>126</v>
      </c>
      <c r="I30" s="316">
        <v>0.25</v>
      </c>
      <c r="J30" s="323">
        <f>J29</f>
        <v>100</v>
      </c>
      <c r="K30" s="316" t="str">
        <f>K29</f>
        <v>Porcentaje</v>
      </c>
      <c r="L30" s="316" t="s">
        <v>127</v>
      </c>
      <c r="M30" s="332" t="s">
        <v>117</v>
      </c>
      <c r="N30" s="337">
        <v>0.33329999999999999</v>
      </c>
      <c r="O30" s="337">
        <v>0.66659999999999997</v>
      </c>
      <c r="P30" s="338">
        <v>1</v>
      </c>
      <c r="Q30" s="359"/>
      <c r="R30" s="551">
        <f t="shared" si="1"/>
        <v>0.66659999999999997</v>
      </c>
      <c r="S30" s="238">
        <f>IFERROR(R30/O30,0)*I30</f>
        <v>0.25</v>
      </c>
      <c r="T30" s="552">
        <v>0.7</v>
      </c>
      <c r="U30" s="550" t="s">
        <v>1062</v>
      </c>
      <c r="V30" s="594"/>
      <c r="W30" s="550"/>
      <c r="X30" s="599">
        <f t="shared" si="3"/>
        <v>1.0501050105010501</v>
      </c>
      <c r="Y30" s="598" t="str">
        <f t="shared" si="4"/>
        <v>EXCELENTE</v>
      </c>
      <c r="Z30" s="596" t="str">
        <f t="shared" si="5"/>
        <v>EN EJECUCIÓN</v>
      </c>
      <c r="AA30" s="597">
        <f t="shared" si="6"/>
        <v>0.26252625262526252</v>
      </c>
      <c r="AB30" s="433">
        <f>N30</f>
        <v>0.33329999999999999</v>
      </c>
      <c r="AC30" s="238">
        <f>IFERROR(AB30/N30,0)*I30</f>
        <v>0.25</v>
      </c>
      <c r="AD30" s="434">
        <f>(50%*33%)/100%</f>
        <v>0.16500000000000001</v>
      </c>
      <c r="AE30" s="411" t="s">
        <v>753</v>
      </c>
      <c r="AF30" s="411" t="s">
        <v>751</v>
      </c>
      <c r="AG30" s="411" t="s">
        <v>752</v>
      </c>
      <c r="AH30" s="350">
        <f t="shared" si="8"/>
        <v>0.4950495049504951</v>
      </c>
      <c r="AI30" s="329" t="str">
        <f t="shared" si="9"/>
        <v>MALO</v>
      </c>
      <c r="AJ30" s="358" t="str">
        <f t="shared" si="10"/>
        <v>EN EJECUCIÓN</v>
      </c>
      <c r="AK30" s="338">
        <f t="shared" si="11"/>
        <v>0.12376237623762378</v>
      </c>
      <c r="AL30" s="12">
        <v>1</v>
      </c>
      <c r="AM30" s="13" t="s">
        <v>128</v>
      </c>
      <c r="AN30" s="14">
        <v>0.9</v>
      </c>
      <c r="AO30" s="22">
        <v>43132</v>
      </c>
      <c r="AP30" s="22">
        <v>43312</v>
      </c>
      <c r="AQ30" s="14">
        <f>$I$30*AN30</f>
        <v>0.22500000000000001</v>
      </c>
      <c r="AR30" s="15" t="s">
        <v>117</v>
      </c>
      <c r="AS30" s="278">
        <v>0.5</v>
      </c>
      <c r="AT30" s="279" t="s">
        <v>617</v>
      </c>
      <c r="AU30" s="81">
        <f t="shared" si="12"/>
        <v>0.45</v>
      </c>
      <c r="AV30" s="14">
        <f>AQ30*AS30</f>
        <v>0.1125</v>
      </c>
      <c r="AW30" s="84">
        <f>AU30*$I$30</f>
        <v>0.1125</v>
      </c>
      <c r="AY30" s="1"/>
      <c r="AZ30" s="1"/>
      <c r="BA30" s="1"/>
      <c r="BB30" s="1"/>
    </row>
    <row r="31" spans="2:54" ht="105.75" customHeight="1" thickBot="1" x14ac:dyDescent="0.3">
      <c r="B31" s="59" t="s">
        <v>391</v>
      </c>
      <c r="C31" s="58" t="s">
        <v>392</v>
      </c>
      <c r="D31" s="54" t="s">
        <v>130</v>
      </c>
      <c r="E31" s="229" t="s">
        <v>537</v>
      </c>
      <c r="F31" s="54" t="s">
        <v>131</v>
      </c>
      <c r="G31" s="334">
        <v>1</v>
      </c>
      <c r="H31" s="344" t="s">
        <v>132</v>
      </c>
      <c r="I31" s="396">
        <v>7.1400000000000005E-2</v>
      </c>
      <c r="J31" s="323">
        <v>100</v>
      </c>
      <c r="K31" s="316" t="s">
        <v>184</v>
      </c>
      <c r="L31" s="322" t="s">
        <v>306</v>
      </c>
      <c r="M31" s="316" t="s">
        <v>133</v>
      </c>
      <c r="N31" s="352">
        <v>0.35</v>
      </c>
      <c r="O31" s="352">
        <v>0.9</v>
      </c>
      <c r="P31" s="352">
        <v>1</v>
      </c>
      <c r="Q31" s="399"/>
      <c r="R31" s="551">
        <f t="shared" si="1"/>
        <v>0.9</v>
      </c>
      <c r="S31" s="238">
        <f t="shared" si="2"/>
        <v>7.1400000000000005E-2</v>
      </c>
      <c r="T31" s="551">
        <v>1</v>
      </c>
      <c r="U31" s="551" t="s">
        <v>848</v>
      </c>
      <c r="V31" s="551" t="s">
        <v>862</v>
      </c>
      <c r="W31" s="551" t="s">
        <v>804</v>
      </c>
      <c r="X31" s="599">
        <f t="shared" si="3"/>
        <v>1.1111111111111112</v>
      </c>
      <c r="Y31" s="598" t="str">
        <f t="shared" si="4"/>
        <v>EXCELENTE</v>
      </c>
      <c r="Z31" s="596" t="str">
        <f t="shared" si="5"/>
        <v>EN EJECUCIÓN</v>
      </c>
      <c r="AA31" s="597">
        <f t="shared" si="6"/>
        <v>7.9333333333333339E-2</v>
      </c>
      <c r="AB31" s="547">
        <v>0.35</v>
      </c>
      <c r="AC31" s="238">
        <f t="shared" si="7"/>
        <v>7.1400000000000005E-2</v>
      </c>
      <c r="AD31" s="430">
        <v>0.35</v>
      </c>
      <c r="AE31" s="430" t="s">
        <v>676</v>
      </c>
      <c r="AF31" s="430" t="s">
        <v>677</v>
      </c>
      <c r="AG31" s="432" t="s">
        <v>607</v>
      </c>
      <c r="AH31" s="329">
        <f t="shared" si="8"/>
        <v>1</v>
      </c>
      <c r="AI31" s="329" t="str">
        <f t="shared" si="9"/>
        <v>EXCELENTE</v>
      </c>
      <c r="AJ31" s="358" t="str">
        <f t="shared" si="10"/>
        <v>EN EJECUCIÓN</v>
      </c>
      <c r="AK31" s="338">
        <f t="shared" si="11"/>
        <v>7.1400000000000005E-2</v>
      </c>
      <c r="AL31" s="12">
        <v>1</v>
      </c>
      <c r="AM31" s="13" t="s">
        <v>134</v>
      </c>
      <c r="AN31" s="14">
        <v>0.35</v>
      </c>
      <c r="AO31" s="23">
        <v>43115</v>
      </c>
      <c r="AP31" s="22">
        <v>43159</v>
      </c>
      <c r="AQ31" s="14">
        <f>$I$31*AN31</f>
        <v>2.4990000000000002E-2</v>
      </c>
      <c r="AR31" s="15" t="s">
        <v>135</v>
      </c>
      <c r="AS31" s="280">
        <v>1</v>
      </c>
      <c r="AT31" s="246" t="s">
        <v>618</v>
      </c>
      <c r="AU31" s="81">
        <f t="shared" si="12"/>
        <v>0.35</v>
      </c>
      <c r="AV31" s="14">
        <f>AQ31*AS31</f>
        <v>2.4990000000000002E-2</v>
      </c>
      <c r="AW31" s="84">
        <f>AU31*$I$31</f>
        <v>2.4990000000000002E-2</v>
      </c>
    </row>
    <row r="32" spans="2:54" ht="75.75" customHeight="1" thickBot="1" x14ac:dyDescent="0.3">
      <c r="B32" s="59" t="s">
        <v>391</v>
      </c>
      <c r="C32" s="58" t="s">
        <v>392</v>
      </c>
      <c r="D32" s="54" t="s">
        <v>23</v>
      </c>
      <c r="E32" s="229" t="s">
        <v>537</v>
      </c>
      <c r="F32" s="54" t="s">
        <v>131</v>
      </c>
      <c r="G32" s="334">
        <v>2</v>
      </c>
      <c r="H32" s="344" t="s">
        <v>307</v>
      </c>
      <c r="I32" s="396">
        <v>7.1400000000000005E-2</v>
      </c>
      <c r="J32" s="323">
        <v>100</v>
      </c>
      <c r="K32" s="316" t="s">
        <v>184</v>
      </c>
      <c r="L32" s="322" t="s">
        <v>308</v>
      </c>
      <c r="M32" s="316" t="s">
        <v>133</v>
      </c>
      <c r="N32" s="342">
        <v>0.25</v>
      </c>
      <c r="O32" s="342">
        <v>0.5</v>
      </c>
      <c r="P32" s="342">
        <v>0.75</v>
      </c>
      <c r="Q32" s="397">
        <v>1</v>
      </c>
      <c r="R32" s="551">
        <f t="shared" si="1"/>
        <v>0.5</v>
      </c>
      <c r="S32" s="238">
        <f t="shared" si="2"/>
        <v>7.1400000000000005E-2</v>
      </c>
      <c r="T32" s="551">
        <v>0.5</v>
      </c>
      <c r="U32" s="551" t="s">
        <v>849</v>
      </c>
      <c r="V32" s="551" t="s">
        <v>863</v>
      </c>
      <c r="W32" s="551" t="s">
        <v>804</v>
      </c>
      <c r="X32" s="599">
        <f t="shared" si="3"/>
        <v>1</v>
      </c>
      <c r="Y32" s="598" t="str">
        <f t="shared" si="4"/>
        <v>EXCELENTE</v>
      </c>
      <c r="Z32" s="596" t="str">
        <f t="shared" si="5"/>
        <v>EN EJECUCIÓN</v>
      </c>
      <c r="AA32" s="597">
        <f t="shared" si="6"/>
        <v>7.1400000000000005E-2</v>
      </c>
      <c r="AB32" s="547">
        <v>0.25</v>
      </c>
      <c r="AC32" s="238">
        <f t="shared" si="7"/>
        <v>7.1400000000000005E-2</v>
      </c>
      <c r="AD32" s="430">
        <v>0.25</v>
      </c>
      <c r="AE32" s="430" t="s">
        <v>678</v>
      </c>
      <c r="AF32" s="430" t="s">
        <v>679</v>
      </c>
      <c r="AG32" s="432" t="s">
        <v>607</v>
      </c>
      <c r="AH32" s="329">
        <f t="shared" si="8"/>
        <v>1</v>
      </c>
      <c r="AI32" s="329" t="str">
        <f t="shared" si="9"/>
        <v>EXCELENTE</v>
      </c>
      <c r="AJ32" s="358" t="str">
        <f t="shared" si="10"/>
        <v>EN EJECUCIÓN</v>
      </c>
      <c r="AK32" s="338">
        <f t="shared" si="11"/>
        <v>7.1400000000000005E-2</v>
      </c>
      <c r="AL32" s="12">
        <v>1</v>
      </c>
      <c r="AM32" s="24" t="s">
        <v>138</v>
      </c>
      <c r="AN32" s="14">
        <v>0.33</v>
      </c>
      <c r="AO32" s="23">
        <v>43115</v>
      </c>
      <c r="AP32" s="22">
        <v>43465</v>
      </c>
      <c r="AQ32" s="14">
        <f>$I$32*AN32</f>
        <v>2.3562000000000003E-2</v>
      </c>
      <c r="AR32" s="15" t="s">
        <v>139</v>
      </c>
      <c r="AS32" s="289">
        <v>1</v>
      </c>
      <c r="AT32" s="246" t="s">
        <v>699</v>
      </c>
      <c r="AU32" s="81">
        <f t="shared" si="12"/>
        <v>0.33</v>
      </c>
      <c r="AV32" s="14">
        <f>AQ32*AS32</f>
        <v>2.3562000000000003E-2</v>
      </c>
      <c r="AW32" s="84">
        <f>AU32*$I$32</f>
        <v>2.3562000000000003E-2</v>
      </c>
    </row>
    <row r="33" spans="2:49" ht="48" customHeight="1" thickBot="1" x14ac:dyDescent="0.3">
      <c r="B33" s="59" t="s">
        <v>391</v>
      </c>
      <c r="C33" s="58" t="s">
        <v>392</v>
      </c>
      <c r="D33" s="54" t="s">
        <v>142</v>
      </c>
      <c r="E33" s="229" t="s">
        <v>537</v>
      </c>
      <c r="F33" s="54" t="s">
        <v>131</v>
      </c>
      <c r="G33" s="334">
        <v>3</v>
      </c>
      <c r="H33" s="347" t="s">
        <v>309</v>
      </c>
      <c r="I33" s="396">
        <v>7.1400000000000005E-2</v>
      </c>
      <c r="J33" s="323">
        <v>100</v>
      </c>
      <c r="K33" s="316" t="s">
        <v>184</v>
      </c>
      <c r="L33" s="322" t="s">
        <v>310</v>
      </c>
      <c r="M33" s="316" t="s">
        <v>133</v>
      </c>
      <c r="N33" s="342">
        <v>0</v>
      </c>
      <c r="O33" s="342">
        <v>0.45</v>
      </c>
      <c r="P33" s="342">
        <v>0.9</v>
      </c>
      <c r="Q33" s="397">
        <v>1</v>
      </c>
      <c r="R33" s="551">
        <f t="shared" si="1"/>
        <v>0.45</v>
      </c>
      <c r="S33" s="238">
        <f t="shared" si="2"/>
        <v>7.1400000000000005E-2</v>
      </c>
      <c r="T33" s="551">
        <v>0.45</v>
      </c>
      <c r="U33" s="551" t="s">
        <v>850</v>
      </c>
      <c r="V33" s="551" t="s">
        <v>864</v>
      </c>
      <c r="W33" s="551" t="s">
        <v>804</v>
      </c>
      <c r="X33" s="599">
        <f t="shared" si="3"/>
        <v>1</v>
      </c>
      <c r="Y33" s="598" t="str">
        <f t="shared" si="4"/>
        <v>EXCELENTE</v>
      </c>
      <c r="Z33" s="596" t="str">
        <f t="shared" si="5"/>
        <v>EN EJECUCIÓN</v>
      </c>
      <c r="AA33" s="597">
        <f t="shared" si="6"/>
        <v>7.1400000000000005E-2</v>
      </c>
      <c r="AB33" s="547">
        <v>0</v>
      </c>
      <c r="AC33" s="238">
        <f t="shared" si="7"/>
        <v>0</v>
      </c>
      <c r="AD33" s="430">
        <v>0</v>
      </c>
      <c r="AE33" s="430" t="s">
        <v>607</v>
      </c>
      <c r="AF33" s="430" t="s">
        <v>607</v>
      </c>
      <c r="AG33" s="432" t="s">
        <v>607</v>
      </c>
      <c r="AH33" s="329">
        <f t="shared" si="8"/>
        <v>0</v>
      </c>
      <c r="AI33" s="489" t="s">
        <v>804</v>
      </c>
      <c r="AJ33" s="358" t="str">
        <f t="shared" si="10"/>
        <v>SIN EJECUTAR</v>
      </c>
      <c r="AK33" s="338">
        <f t="shared" si="11"/>
        <v>0</v>
      </c>
      <c r="AL33" s="294">
        <v>1</v>
      </c>
      <c r="AM33" s="13" t="s">
        <v>311</v>
      </c>
      <c r="AN33" s="14">
        <v>0.45</v>
      </c>
      <c r="AO33" s="23">
        <v>43191</v>
      </c>
      <c r="AP33" s="22" t="s">
        <v>143</v>
      </c>
      <c r="AQ33" s="14"/>
      <c r="AR33" s="15" t="s">
        <v>144</v>
      </c>
      <c r="AS33" s="280"/>
      <c r="AT33" s="245"/>
      <c r="AU33" s="81">
        <f t="shared" ref="AU33:AU54" si="15">AS33*AN33</f>
        <v>0</v>
      </c>
      <c r="AV33" s="14"/>
      <c r="AW33" s="84">
        <f>AU33*$I$33</f>
        <v>0</v>
      </c>
    </row>
    <row r="34" spans="2:49" ht="120.75" customHeight="1" thickBot="1" x14ac:dyDescent="0.3">
      <c r="B34" s="59" t="s">
        <v>391</v>
      </c>
      <c r="C34" s="58" t="s">
        <v>392</v>
      </c>
      <c r="D34" s="54" t="s">
        <v>130</v>
      </c>
      <c r="E34" s="229" t="s">
        <v>538</v>
      </c>
      <c r="F34" s="54" t="s">
        <v>131</v>
      </c>
      <c r="G34" s="334">
        <v>4</v>
      </c>
      <c r="H34" s="347" t="s">
        <v>314</v>
      </c>
      <c r="I34" s="396">
        <v>7.1400000000000005E-2</v>
      </c>
      <c r="J34" s="323">
        <v>100</v>
      </c>
      <c r="K34" s="316" t="s">
        <v>184</v>
      </c>
      <c r="L34" s="362" t="s">
        <v>315</v>
      </c>
      <c r="M34" s="316" t="s">
        <v>133</v>
      </c>
      <c r="N34" s="342">
        <v>0.2</v>
      </c>
      <c r="O34" s="342">
        <v>0.5</v>
      </c>
      <c r="P34" s="342">
        <v>0.75</v>
      </c>
      <c r="Q34" s="397">
        <v>1</v>
      </c>
      <c r="R34" s="551">
        <f t="shared" si="1"/>
        <v>0.5</v>
      </c>
      <c r="S34" s="238">
        <f t="shared" si="2"/>
        <v>7.1400000000000005E-2</v>
      </c>
      <c r="T34" s="551">
        <v>0.65</v>
      </c>
      <c r="U34" s="551" t="s">
        <v>851</v>
      </c>
      <c r="V34" s="551" t="s">
        <v>865</v>
      </c>
      <c r="W34" s="551" t="s">
        <v>804</v>
      </c>
      <c r="X34" s="599">
        <f t="shared" si="3"/>
        <v>1.3</v>
      </c>
      <c r="Y34" s="598" t="str">
        <f t="shared" si="4"/>
        <v>EXCELENTE</v>
      </c>
      <c r="Z34" s="596" t="str">
        <f t="shared" si="5"/>
        <v>EN EJECUCIÓN</v>
      </c>
      <c r="AA34" s="597">
        <f t="shared" si="6"/>
        <v>9.2820000000000014E-2</v>
      </c>
      <c r="AB34" s="547">
        <v>0.2</v>
      </c>
      <c r="AC34" s="238">
        <f t="shared" si="7"/>
        <v>7.1400000000000005E-2</v>
      </c>
      <c r="AD34" s="430">
        <v>0.2</v>
      </c>
      <c r="AE34" s="430" t="s">
        <v>680</v>
      </c>
      <c r="AF34" s="430" t="s">
        <v>681</v>
      </c>
      <c r="AG34" s="432" t="s">
        <v>607</v>
      </c>
      <c r="AH34" s="329">
        <f t="shared" si="8"/>
        <v>1</v>
      </c>
      <c r="AI34" s="329" t="str">
        <f t="shared" si="9"/>
        <v>EXCELENTE</v>
      </c>
      <c r="AJ34" s="358" t="str">
        <f t="shared" si="10"/>
        <v>EN EJECUCIÓN</v>
      </c>
      <c r="AK34" s="338">
        <f t="shared" si="11"/>
        <v>7.1400000000000005E-2</v>
      </c>
      <c r="AL34" s="294">
        <v>1</v>
      </c>
      <c r="AM34" s="13" t="s">
        <v>316</v>
      </c>
      <c r="AN34" s="14">
        <v>0.2</v>
      </c>
      <c r="AO34" s="23">
        <v>43132</v>
      </c>
      <c r="AP34" s="22">
        <v>43159</v>
      </c>
      <c r="AQ34" s="14">
        <f>$I$34*AN34</f>
        <v>1.4280000000000001E-2</v>
      </c>
      <c r="AR34" s="15" t="s">
        <v>145</v>
      </c>
      <c r="AS34" s="280">
        <v>1</v>
      </c>
      <c r="AT34" s="290" t="s">
        <v>680</v>
      </c>
      <c r="AU34" s="81">
        <f t="shared" si="15"/>
        <v>0.2</v>
      </c>
      <c r="AV34" s="14">
        <f t="shared" ref="AV34:AV55" si="16">AQ34*AS34</f>
        <v>1.4280000000000001E-2</v>
      </c>
      <c r="AW34" s="84">
        <f>AU34*$I$34</f>
        <v>1.4280000000000001E-2</v>
      </c>
    </row>
    <row r="35" spans="2:49" ht="77.25" customHeight="1" thickBot="1" x14ac:dyDescent="0.3">
      <c r="B35" s="59" t="s">
        <v>391</v>
      </c>
      <c r="C35" s="58" t="s">
        <v>392</v>
      </c>
      <c r="D35" s="54" t="s">
        <v>130</v>
      </c>
      <c r="E35" s="229" t="s">
        <v>538</v>
      </c>
      <c r="F35" s="54" t="s">
        <v>131</v>
      </c>
      <c r="G35" s="334">
        <v>5</v>
      </c>
      <c r="H35" s="344" t="s">
        <v>318</v>
      </c>
      <c r="I35" s="396">
        <v>7.1400000000000005E-2</v>
      </c>
      <c r="J35" s="323">
        <v>100</v>
      </c>
      <c r="K35" s="316" t="s">
        <v>184</v>
      </c>
      <c r="L35" s="362" t="s">
        <v>315</v>
      </c>
      <c r="M35" s="316" t="s">
        <v>133</v>
      </c>
      <c r="N35" s="317">
        <v>0.1</v>
      </c>
      <c r="O35" s="317">
        <v>0.35</v>
      </c>
      <c r="P35" s="317">
        <v>0.55000000000000004</v>
      </c>
      <c r="Q35" s="318">
        <v>1</v>
      </c>
      <c r="R35" s="551">
        <f t="shared" si="1"/>
        <v>0.35</v>
      </c>
      <c r="S35" s="238">
        <f t="shared" si="2"/>
        <v>7.1400000000000005E-2</v>
      </c>
      <c r="T35" s="551">
        <v>0.25</v>
      </c>
      <c r="U35" s="551" t="s">
        <v>852</v>
      </c>
      <c r="V35" s="552" t="s">
        <v>866</v>
      </c>
      <c r="W35" s="551" t="s">
        <v>804</v>
      </c>
      <c r="X35" s="599">
        <f t="shared" si="3"/>
        <v>0.7142857142857143</v>
      </c>
      <c r="Y35" s="598" t="str">
        <f t="shared" si="4"/>
        <v>REGULAR</v>
      </c>
      <c r="Z35" s="596" t="str">
        <f t="shared" si="5"/>
        <v>EN EJECUCIÓN</v>
      </c>
      <c r="AA35" s="597">
        <f t="shared" si="6"/>
        <v>5.1000000000000004E-2</v>
      </c>
      <c r="AB35" s="545">
        <v>0.1</v>
      </c>
      <c r="AC35" s="238">
        <f t="shared" si="7"/>
        <v>7.1400000000000005E-2</v>
      </c>
      <c r="AD35" s="431">
        <v>0.1</v>
      </c>
      <c r="AE35" s="431" t="s">
        <v>682</v>
      </c>
      <c r="AF35" s="431" t="s">
        <v>683</v>
      </c>
      <c r="AG35" s="437" t="s">
        <v>607</v>
      </c>
      <c r="AH35" s="425">
        <f t="shared" si="8"/>
        <v>1</v>
      </c>
      <c r="AI35" s="425" t="str">
        <f t="shared" si="9"/>
        <v>EXCELENTE</v>
      </c>
      <c r="AJ35" s="358" t="str">
        <f t="shared" si="10"/>
        <v>EN EJECUCIÓN</v>
      </c>
      <c r="AK35" s="426">
        <f t="shared" si="11"/>
        <v>7.1400000000000005E-2</v>
      </c>
      <c r="AL35" s="294">
        <v>1</v>
      </c>
      <c r="AM35" s="13" t="s">
        <v>319</v>
      </c>
      <c r="AN35" s="14">
        <v>0.1</v>
      </c>
      <c r="AO35" s="23">
        <v>43115</v>
      </c>
      <c r="AP35" s="22">
        <v>43159</v>
      </c>
      <c r="AQ35" s="14">
        <f>$I$35*AN35</f>
        <v>7.1400000000000005E-3</v>
      </c>
      <c r="AR35" s="15" t="s">
        <v>145</v>
      </c>
      <c r="AS35" s="280">
        <v>1</v>
      </c>
      <c r="AT35" s="290" t="s">
        <v>682</v>
      </c>
      <c r="AU35" s="81">
        <f t="shared" si="15"/>
        <v>0.1</v>
      </c>
      <c r="AV35" s="14">
        <f t="shared" si="16"/>
        <v>7.1400000000000005E-3</v>
      </c>
      <c r="AW35" s="84">
        <f>AU35*$I$35</f>
        <v>7.1400000000000005E-3</v>
      </c>
    </row>
    <row r="36" spans="2:49" ht="48" customHeight="1" thickBot="1" x14ac:dyDescent="0.3">
      <c r="B36" s="59" t="s">
        <v>391</v>
      </c>
      <c r="C36" s="58" t="s">
        <v>392</v>
      </c>
      <c r="D36" s="54" t="s">
        <v>142</v>
      </c>
      <c r="E36" s="229" t="s">
        <v>538</v>
      </c>
      <c r="F36" s="54" t="s">
        <v>131</v>
      </c>
      <c r="G36" s="334">
        <v>6</v>
      </c>
      <c r="H36" s="347" t="s">
        <v>321</v>
      </c>
      <c r="I36" s="396">
        <v>7.1400000000000005E-2</v>
      </c>
      <c r="J36" s="323">
        <v>100</v>
      </c>
      <c r="K36" s="316" t="s">
        <v>184</v>
      </c>
      <c r="L36" s="362" t="s">
        <v>322</v>
      </c>
      <c r="M36" s="316" t="s">
        <v>133</v>
      </c>
      <c r="N36" s="342">
        <v>0.1</v>
      </c>
      <c r="O36" s="342">
        <v>0.4</v>
      </c>
      <c r="P36" s="342">
        <v>0.7</v>
      </c>
      <c r="Q36" s="397">
        <v>1</v>
      </c>
      <c r="R36" s="551">
        <f t="shared" si="1"/>
        <v>0.4</v>
      </c>
      <c r="S36" s="238">
        <f t="shared" si="2"/>
        <v>7.1400000000000005E-2</v>
      </c>
      <c r="T36" s="551">
        <v>0.3</v>
      </c>
      <c r="U36" s="551" t="s">
        <v>853</v>
      </c>
      <c r="V36" s="551" t="s">
        <v>867</v>
      </c>
      <c r="W36" s="551" t="s">
        <v>804</v>
      </c>
      <c r="X36" s="599">
        <f t="shared" si="3"/>
        <v>0.74999999999999989</v>
      </c>
      <c r="Y36" s="598" t="str">
        <f t="shared" si="4"/>
        <v>REGULAR</v>
      </c>
      <c r="Z36" s="596" t="str">
        <f t="shared" si="5"/>
        <v>EN EJECUCIÓN</v>
      </c>
      <c r="AA36" s="597">
        <f t="shared" si="6"/>
        <v>5.3549999999999993E-2</v>
      </c>
      <c r="AB36" s="547">
        <v>0.1</v>
      </c>
      <c r="AC36" s="238">
        <f t="shared" si="7"/>
        <v>7.1400000000000005E-2</v>
      </c>
      <c r="AD36" s="430">
        <v>0.1</v>
      </c>
      <c r="AE36" s="430" t="s">
        <v>684</v>
      </c>
      <c r="AF36" s="430" t="s">
        <v>685</v>
      </c>
      <c r="AG36" s="432" t="s">
        <v>607</v>
      </c>
      <c r="AH36" s="329">
        <f t="shared" si="8"/>
        <v>1</v>
      </c>
      <c r="AI36" s="329" t="str">
        <f t="shared" si="9"/>
        <v>EXCELENTE</v>
      </c>
      <c r="AJ36" s="358" t="str">
        <f t="shared" si="10"/>
        <v>EN EJECUCIÓN</v>
      </c>
      <c r="AK36" s="338">
        <f t="shared" si="11"/>
        <v>7.1400000000000005E-2</v>
      </c>
      <c r="AL36" s="294">
        <v>1</v>
      </c>
      <c r="AM36" s="13" t="s">
        <v>323</v>
      </c>
      <c r="AN36" s="14">
        <v>0.1</v>
      </c>
      <c r="AO36" s="23">
        <v>43115</v>
      </c>
      <c r="AP36" s="22">
        <v>43189</v>
      </c>
      <c r="AQ36" s="14">
        <f>$I$36*AN36</f>
        <v>7.1400000000000005E-3</v>
      </c>
      <c r="AR36" s="15" t="s">
        <v>147</v>
      </c>
      <c r="AS36" s="280">
        <v>1</v>
      </c>
      <c r="AT36" s="290" t="s">
        <v>684</v>
      </c>
      <c r="AU36" s="81">
        <f t="shared" si="15"/>
        <v>0.1</v>
      </c>
      <c r="AV36" s="14">
        <f t="shared" si="16"/>
        <v>7.1400000000000005E-3</v>
      </c>
      <c r="AW36" s="84">
        <f>AU36*$I$36</f>
        <v>7.1400000000000005E-3</v>
      </c>
    </row>
    <row r="37" spans="2:49" ht="60.75" customHeight="1" thickBot="1" x14ac:dyDescent="0.3">
      <c r="B37" s="59" t="s">
        <v>391</v>
      </c>
      <c r="C37" s="58" t="s">
        <v>392</v>
      </c>
      <c r="D37" s="54" t="s">
        <v>142</v>
      </c>
      <c r="E37" s="229" t="s">
        <v>538</v>
      </c>
      <c r="F37" s="54" t="s">
        <v>131</v>
      </c>
      <c r="G37" s="334">
        <v>7</v>
      </c>
      <c r="H37" s="347" t="s">
        <v>326</v>
      </c>
      <c r="I37" s="396">
        <v>7.1400000000000005E-2</v>
      </c>
      <c r="J37" s="323">
        <v>100</v>
      </c>
      <c r="K37" s="316" t="s">
        <v>184</v>
      </c>
      <c r="L37" s="362" t="s">
        <v>327</v>
      </c>
      <c r="M37" s="316" t="s">
        <v>133</v>
      </c>
      <c r="N37" s="342">
        <v>0.2</v>
      </c>
      <c r="O37" s="342">
        <v>0.5</v>
      </c>
      <c r="P37" s="342">
        <v>0.7</v>
      </c>
      <c r="Q37" s="397">
        <v>1</v>
      </c>
      <c r="R37" s="551">
        <f t="shared" si="1"/>
        <v>0.5</v>
      </c>
      <c r="S37" s="238">
        <f t="shared" si="2"/>
        <v>7.1400000000000005E-2</v>
      </c>
      <c r="T37" s="551">
        <v>0.5</v>
      </c>
      <c r="U37" s="551" t="s">
        <v>854</v>
      </c>
      <c r="V37" s="551" t="s">
        <v>868</v>
      </c>
      <c r="W37" s="551" t="s">
        <v>804</v>
      </c>
      <c r="X37" s="599">
        <f t="shared" si="3"/>
        <v>1</v>
      </c>
      <c r="Y37" s="598" t="str">
        <f t="shared" si="4"/>
        <v>EXCELENTE</v>
      </c>
      <c r="Z37" s="596" t="str">
        <f t="shared" si="5"/>
        <v>EN EJECUCIÓN</v>
      </c>
      <c r="AA37" s="597">
        <f t="shared" si="6"/>
        <v>7.1400000000000005E-2</v>
      </c>
      <c r="AB37" s="547">
        <v>0.2</v>
      </c>
      <c r="AC37" s="238">
        <f t="shared" si="7"/>
        <v>7.1400000000000005E-2</v>
      </c>
      <c r="AD37" s="430">
        <v>0.2</v>
      </c>
      <c r="AE37" s="430" t="s">
        <v>686</v>
      </c>
      <c r="AF37" s="430" t="s">
        <v>687</v>
      </c>
      <c r="AG37" s="432" t="s">
        <v>607</v>
      </c>
      <c r="AH37" s="329">
        <f t="shared" si="8"/>
        <v>1</v>
      </c>
      <c r="AI37" s="329" t="str">
        <f t="shared" si="9"/>
        <v>EXCELENTE</v>
      </c>
      <c r="AJ37" s="358" t="str">
        <f t="shared" si="10"/>
        <v>EN EJECUCIÓN</v>
      </c>
      <c r="AK37" s="338">
        <f t="shared" si="11"/>
        <v>7.1400000000000005E-2</v>
      </c>
      <c r="AL37" s="294">
        <v>1</v>
      </c>
      <c r="AM37" s="13" t="s">
        <v>328</v>
      </c>
      <c r="AN37" s="14">
        <v>0.2</v>
      </c>
      <c r="AO37" s="23">
        <v>43115</v>
      </c>
      <c r="AP37" s="22">
        <v>43189</v>
      </c>
      <c r="AQ37" s="14">
        <f>$I$37*AN37</f>
        <v>1.4280000000000001E-2</v>
      </c>
      <c r="AR37" s="15" t="s">
        <v>329</v>
      </c>
      <c r="AS37" s="280">
        <v>1</v>
      </c>
      <c r="AT37" s="290" t="s">
        <v>686</v>
      </c>
      <c r="AU37" s="81">
        <f t="shared" si="15"/>
        <v>0.2</v>
      </c>
      <c r="AV37" s="14">
        <f t="shared" si="16"/>
        <v>1.4280000000000001E-2</v>
      </c>
      <c r="AW37" s="84">
        <f>AU37*$I$37</f>
        <v>1.4280000000000001E-2</v>
      </c>
    </row>
    <row r="38" spans="2:49" ht="90.75" customHeight="1" thickBot="1" x14ac:dyDescent="0.3">
      <c r="B38" s="59" t="s">
        <v>391</v>
      </c>
      <c r="C38" s="58" t="s">
        <v>392</v>
      </c>
      <c r="D38" s="54" t="s">
        <v>142</v>
      </c>
      <c r="E38" s="229" t="s">
        <v>538</v>
      </c>
      <c r="F38" s="54" t="s">
        <v>131</v>
      </c>
      <c r="G38" s="334">
        <v>8</v>
      </c>
      <c r="H38" s="344" t="s">
        <v>331</v>
      </c>
      <c r="I38" s="396">
        <v>7.1400000000000005E-2</v>
      </c>
      <c r="J38" s="323">
        <v>100</v>
      </c>
      <c r="K38" s="316" t="s">
        <v>184</v>
      </c>
      <c r="L38" s="362" t="s">
        <v>332</v>
      </c>
      <c r="M38" s="316" t="s">
        <v>133</v>
      </c>
      <c r="N38" s="342">
        <v>0</v>
      </c>
      <c r="O38" s="342">
        <v>0.33</v>
      </c>
      <c r="P38" s="342">
        <v>0.66</v>
      </c>
      <c r="Q38" s="397">
        <v>1</v>
      </c>
      <c r="R38" s="551">
        <f t="shared" si="1"/>
        <v>0.33</v>
      </c>
      <c r="S38" s="238">
        <f t="shared" si="2"/>
        <v>7.1400000000000005E-2</v>
      </c>
      <c r="T38" s="551">
        <v>0.66</v>
      </c>
      <c r="U38" s="551" t="s">
        <v>855</v>
      </c>
      <c r="V38" s="551" t="s">
        <v>869</v>
      </c>
      <c r="W38" s="551" t="s">
        <v>804</v>
      </c>
      <c r="X38" s="599">
        <f t="shared" si="3"/>
        <v>2</v>
      </c>
      <c r="Y38" s="598" t="str">
        <f t="shared" si="4"/>
        <v>EXCELENTE</v>
      </c>
      <c r="Z38" s="596" t="str">
        <f t="shared" si="5"/>
        <v>EN EJECUCIÓN</v>
      </c>
      <c r="AA38" s="597">
        <f t="shared" si="6"/>
        <v>0.14280000000000001</v>
      </c>
      <c r="AB38" s="547">
        <v>0</v>
      </c>
      <c r="AC38" s="238">
        <f t="shared" si="7"/>
        <v>0</v>
      </c>
      <c r="AD38" s="430">
        <v>0.2</v>
      </c>
      <c r="AE38" s="430" t="s">
        <v>688</v>
      </c>
      <c r="AF38" s="430" t="s">
        <v>685</v>
      </c>
      <c r="AG38" s="432" t="s">
        <v>607</v>
      </c>
      <c r="AH38" s="329">
        <f>IFERROR((AD38/AB38),100%)</f>
        <v>1</v>
      </c>
      <c r="AI38" s="489" t="s">
        <v>801</v>
      </c>
      <c r="AJ38" s="358" t="str">
        <f t="shared" si="10"/>
        <v>EN EJECUCIÓN</v>
      </c>
      <c r="AK38" s="338">
        <f t="shared" si="11"/>
        <v>7.1400000000000005E-2</v>
      </c>
      <c r="AL38" s="294">
        <v>1</v>
      </c>
      <c r="AM38" s="13" t="s">
        <v>151</v>
      </c>
      <c r="AN38" s="14">
        <v>0.33</v>
      </c>
      <c r="AO38" s="23">
        <v>43115</v>
      </c>
      <c r="AP38" s="22">
        <v>43220</v>
      </c>
      <c r="AQ38" s="14">
        <f>$I$38*AN38</f>
        <v>2.3562000000000003E-2</v>
      </c>
      <c r="AR38" s="15" t="s">
        <v>152</v>
      </c>
      <c r="AS38" s="280">
        <v>0.6</v>
      </c>
      <c r="AT38" s="290" t="s">
        <v>688</v>
      </c>
      <c r="AU38" s="81">
        <f t="shared" si="15"/>
        <v>0.19800000000000001</v>
      </c>
      <c r="AV38" s="14">
        <f t="shared" si="16"/>
        <v>1.4137200000000001E-2</v>
      </c>
      <c r="AW38" s="84">
        <f>AU38*$I$38</f>
        <v>1.4137200000000003E-2</v>
      </c>
    </row>
    <row r="39" spans="2:49" ht="51.75" customHeight="1" thickBot="1" x14ac:dyDescent="0.3">
      <c r="B39" s="59" t="s">
        <v>391</v>
      </c>
      <c r="C39" s="58" t="s">
        <v>392</v>
      </c>
      <c r="D39" s="54" t="s">
        <v>23</v>
      </c>
      <c r="E39" s="229" t="s">
        <v>538</v>
      </c>
      <c r="F39" s="54" t="s">
        <v>131</v>
      </c>
      <c r="G39" s="334">
        <v>9</v>
      </c>
      <c r="H39" s="344" t="s">
        <v>155</v>
      </c>
      <c r="I39" s="398">
        <v>7.1400000000000005E-2</v>
      </c>
      <c r="J39" s="323">
        <v>100</v>
      </c>
      <c r="K39" s="316" t="s">
        <v>184</v>
      </c>
      <c r="L39" s="322" t="s">
        <v>156</v>
      </c>
      <c r="M39" s="316" t="s">
        <v>133</v>
      </c>
      <c r="N39" s="342">
        <v>0.5</v>
      </c>
      <c r="O39" s="342">
        <v>1</v>
      </c>
      <c r="P39" s="342"/>
      <c r="Q39" s="397"/>
      <c r="R39" s="551">
        <f t="shared" si="1"/>
        <v>1</v>
      </c>
      <c r="S39" s="238">
        <f t="shared" si="2"/>
        <v>7.1400000000000005E-2</v>
      </c>
      <c r="T39" s="551">
        <v>1</v>
      </c>
      <c r="U39" s="551" t="s">
        <v>856</v>
      </c>
      <c r="V39" s="551" t="s">
        <v>870</v>
      </c>
      <c r="W39" s="551" t="s">
        <v>804</v>
      </c>
      <c r="X39" s="599">
        <f t="shared" si="3"/>
        <v>1</v>
      </c>
      <c r="Y39" s="598" t="str">
        <f t="shared" si="4"/>
        <v>EXCELENTE</v>
      </c>
      <c r="Z39" s="596" t="str">
        <f t="shared" si="5"/>
        <v>EN EJECUCIÓN</v>
      </c>
      <c r="AA39" s="597">
        <f t="shared" si="6"/>
        <v>7.1400000000000005E-2</v>
      </c>
      <c r="AB39" s="547">
        <v>0.5</v>
      </c>
      <c r="AC39" s="238">
        <f t="shared" ref="AC39:AC70" si="17">IFERROR(AB39/N39,0)*I39</f>
        <v>7.1400000000000005E-2</v>
      </c>
      <c r="AD39" s="430">
        <v>1</v>
      </c>
      <c r="AE39" s="430" t="s">
        <v>689</v>
      </c>
      <c r="AF39" s="430" t="s">
        <v>690</v>
      </c>
      <c r="AG39" s="432" t="s">
        <v>607</v>
      </c>
      <c r="AH39" s="329">
        <v>1</v>
      </c>
      <c r="AI39" s="329" t="str">
        <f t="shared" ref="AI39:AI70" si="18">+IF(AND(AH39&gt;=0%,AH39&lt;=60%),"MALO",IF(AND(AH39&gt;=61%,AH39&lt;=80%),"REGULAR",IF(AND(AH39&gt;=81%,AH39&lt;95%),"BUENO","EXCELENTE")))</f>
        <v>EXCELENTE</v>
      </c>
      <c r="AJ39" s="358" t="str">
        <f t="shared" ref="AJ39:AJ70" si="19">IF(AH39&gt;0,"EN EJECUCIÓN","SIN EJECUTAR")</f>
        <v>EN EJECUCIÓN</v>
      </c>
      <c r="AK39" s="338">
        <f t="shared" ref="AK39:AK70" si="20">AH39*I39</f>
        <v>7.1400000000000005E-2</v>
      </c>
      <c r="AL39" s="294">
        <v>1</v>
      </c>
      <c r="AM39" s="13" t="s">
        <v>333</v>
      </c>
      <c r="AN39" s="14">
        <v>0.25</v>
      </c>
      <c r="AO39" s="23">
        <v>43115</v>
      </c>
      <c r="AP39" s="22">
        <v>43159</v>
      </c>
      <c r="AQ39" s="14">
        <f>$I$39*AN39</f>
        <v>1.7850000000000001E-2</v>
      </c>
      <c r="AR39" s="15" t="s">
        <v>157</v>
      </c>
      <c r="AS39" s="280">
        <v>1</v>
      </c>
      <c r="AT39" s="246" t="s">
        <v>701</v>
      </c>
      <c r="AU39" s="81">
        <f t="shared" si="15"/>
        <v>0.25</v>
      </c>
      <c r="AV39" s="14">
        <f t="shared" si="16"/>
        <v>1.7850000000000001E-2</v>
      </c>
      <c r="AW39" s="84">
        <f>AU39*$I$39</f>
        <v>1.7850000000000001E-2</v>
      </c>
    </row>
    <row r="40" spans="2:49" ht="90.75" customHeight="1" thickBot="1" x14ac:dyDescent="0.3">
      <c r="B40" s="59" t="s">
        <v>391</v>
      </c>
      <c r="C40" s="58" t="s">
        <v>392</v>
      </c>
      <c r="D40" s="54" t="s">
        <v>23</v>
      </c>
      <c r="E40" s="229" t="s">
        <v>538</v>
      </c>
      <c r="F40" s="54" t="s">
        <v>131</v>
      </c>
      <c r="G40" s="334">
        <v>10</v>
      </c>
      <c r="H40" s="347" t="s">
        <v>335</v>
      </c>
      <c r="I40" s="396">
        <v>7.1400000000000005E-2</v>
      </c>
      <c r="J40" s="323">
        <v>100</v>
      </c>
      <c r="K40" s="316" t="s">
        <v>184</v>
      </c>
      <c r="L40" s="362" t="s">
        <v>159</v>
      </c>
      <c r="M40" s="316" t="s">
        <v>133</v>
      </c>
      <c r="N40" s="342">
        <v>0.1</v>
      </c>
      <c r="O40" s="342">
        <v>0.4</v>
      </c>
      <c r="P40" s="342">
        <v>0.7</v>
      </c>
      <c r="Q40" s="397">
        <v>1</v>
      </c>
      <c r="R40" s="551">
        <f t="shared" si="1"/>
        <v>0.4</v>
      </c>
      <c r="S40" s="238">
        <f t="shared" si="2"/>
        <v>7.1400000000000005E-2</v>
      </c>
      <c r="T40" s="551">
        <v>0.4</v>
      </c>
      <c r="U40" s="551" t="s">
        <v>857</v>
      </c>
      <c r="V40" s="551" t="s">
        <v>871</v>
      </c>
      <c r="W40" s="551" t="s">
        <v>804</v>
      </c>
      <c r="X40" s="599">
        <f t="shared" si="3"/>
        <v>1</v>
      </c>
      <c r="Y40" s="598" t="str">
        <f t="shared" si="4"/>
        <v>EXCELENTE</v>
      </c>
      <c r="Z40" s="596" t="str">
        <f t="shared" si="5"/>
        <v>EN EJECUCIÓN</v>
      </c>
      <c r="AA40" s="597">
        <f t="shared" si="6"/>
        <v>7.1400000000000005E-2</v>
      </c>
      <c r="AB40" s="547">
        <v>0.1</v>
      </c>
      <c r="AC40" s="238">
        <f t="shared" si="17"/>
        <v>7.1400000000000005E-2</v>
      </c>
      <c r="AD40" s="430">
        <v>0.1</v>
      </c>
      <c r="AE40" s="430" t="s">
        <v>691</v>
      </c>
      <c r="AF40" s="430" t="s">
        <v>692</v>
      </c>
      <c r="AG40" s="432" t="s">
        <v>607</v>
      </c>
      <c r="AH40" s="329">
        <f t="shared" ref="AH40:AH79" si="21">IFERROR((AD40/AB40),0)</f>
        <v>1</v>
      </c>
      <c r="AI40" s="329" t="str">
        <f t="shared" si="18"/>
        <v>EXCELENTE</v>
      </c>
      <c r="AJ40" s="358" t="str">
        <f t="shared" si="19"/>
        <v>EN EJECUCIÓN</v>
      </c>
      <c r="AK40" s="338">
        <f t="shared" si="20"/>
        <v>7.1400000000000005E-2</v>
      </c>
      <c r="AL40" s="294">
        <v>1</v>
      </c>
      <c r="AM40" s="13" t="s">
        <v>336</v>
      </c>
      <c r="AN40" s="14">
        <v>0.1</v>
      </c>
      <c r="AO40" s="23">
        <v>43115</v>
      </c>
      <c r="AP40" s="22">
        <v>43190</v>
      </c>
      <c r="AQ40" s="14">
        <f>$I$40*AN40</f>
        <v>7.1400000000000005E-3</v>
      </c>
      <c r="AR40" s="15" t="s">
        <v>160</v>
      </c>
      <c r="AS40" s="280">
        <v>1</v>
      </c>
      <c r="AT40" s="246" t="s">
        <v>691</v>
      </c>
      <c r="AU40" s="81">
        <f t="shared" si="15"/>
        <v>0.1</v>
      </c>
      <c r="AV40" s="14">
        <f t="shared" si="16"/>
        <v>7.1400000000000005E-3</v>
      </c>
      <c r="AW40" s="84">
        <f>AU40*$I$40</f>
        <v>7.1400000000000005E-3</v>
      </c>
    </row>
    <row r="41" spans="2:49" ht="77.25" customHeight="1" thickBot="1" x14ac:dyDescent="0.3">
      <c r="B41" s="59" t="s">
        <v>391</v>
      </c>
      <c r="C41" s="58" t="s">
        <v>392</v>
      </c>
      <c r="D41" s="54" t="s">
        <v>130</v>
      </c>
      <c r="E41" s="229" t="s">
        <v>537</v>
      </c>
      <c r="F41" s="54" t="s">
        <v>131</v>
      </c>
      <c r="G41" s="334">
        <v>11</v>
      </c>
      <c r="H41" s="344" t="s">
        <v>338</v>
      </c>
      <c r="I41" s="396">
        <v>7.1400000000000005E-2</v>
      </c>
      <c r="J41" s="323">
        <v>100</v>
      </c>
      <c r="K41" s="316" t="s">
        <v>184</v>
      </c>
      <c r="L41" s="362" t="s">
        <v>339</v>
      </c>
      <c r="M41" s="316" t="s">
        <v>133</v>
      </c>
      <c r="N41" s="327">
        <v>0.25</v>
      </c>
      <c r="O41" s="327">
        <v>0.5</v>
      </c>
      <c r="P41" s="327">
        <v>0.75</v>
      </c>
      <c r="Q41" s="328">
        <v>1</v>
      </c>
      <c r="R41" s="551">
        <f t="shared" si="1"/>
        <v>0.5</v>
      </c>
      <c r="S41" s="238">
        <f t="shared" si="2"/>
        <v>7.1400000000000005E-2</v>
      </c>
      <c r="T41" s="551">
        <v>0.5</v>
      </c>
      <c r="U41" s="551" t="s">
        <v>858</v>
      </c>
      <c r="V41" s="551" t="s">
        <v>862</v>
      </c>
      <c r="W41" s="551" t="s">
        <v>804</v>
      </c>
      <c r="X41" s="599">
        <f t="shared" si="3"/>
        <v>1</v>
      </c>
      <c r="Y41" s="598" t="str">
        <f t="shared" si="4"/>
        <v>EXCELENTE</v>
      </c>
      <c r="Z41" s="596" t="str">
        <f t="shared" si="5"/>
        <v>EN EJECUCIÓN</v>
      </c>
      <c r="AA41" s="597">
        <f t="shared" si="6"/>
        <v>7.1400000000000005E-2</v>
      </c>
      <c r="AB41" s="547">
        <v>0.25</v>
      </c>
      <c r="AC41" s="238">
        <f t="shared" si="17"/>
        <v>7.1400000000000005E-2</v>
      </c>
      <c r="AD41" s="430">
        <v>0.25</v>
      </c>
      <c r="AE41" s="430" t="s">
        <v>693</v>
      </c>
      <c r="AF41" s="430" t="s">
        <v>694</v>
      </c>
      <c r="AG41" s="432"/>
      <c r="AH41" s="329">
        <f t="shared" si="21"/>
        <v>1</v>
      </c>
      <c r="AI41" s="329" t="str">
        <f t="shared" si="18"/>
        <v>EXCELENTE</v>
      </c>
      <c r="AJ41" s="358" t="str">
        <f t="shared" si="19"/>
        <v>EN EJECUCIÓN</v>
      </c>
      <c r="AK41" s="338">
        <f t="shared" si="20"/>
        <v>7.1400000000000005E-2</v>
      </c>
      <c r="AL41" s="294">
        <v>1</v>
      </c>
      <c r="AM41" s="13" t="s">
        <v>340</v>
      </c>
      <c r="AN41" s="14">
        <v>0.2</v>
      </c>
      <c r="AO41" s="23">
        <v>43132</v>
      </c>
      <c r="AP41" s="22">
        <v>43220</v>
      </c>
      <c r="AQ41" s="14">
        <f>$I$41*AN41</f>
        <v>1.4280000000000001E-2</v>
      </c>
      <c r="AR41" s="15" t="s">
        <v>163</v>
      </c>
      <c r="AS41" s="280">
        <v>1</v>
      </c>
      <c r="AT41" s="243" t="s">
        <v>693</v>
      </c>
      <c r="AU41" s="81">
        <f t="shared" si="15"/>
        <v>0.2</v>
      </c>
      <c r="AV41" s="14">
        <f t="shared" si="16"/>
        <v>1.4280000000000001E-2</v>
      </c>
      <c r="AW41" s="84">
        <f>AU41*$I$41</f>
        <v>1.4280000000000001E-2</v>
      </c>
    </row>
    <row r="42" spans="2:49" ht="77.25" customHeight="1" thickBot="1" x14ac:dyDescent="0.3">
      <c r="B42" s="59" t="s">
        <v>391</v>
      </c>
      <c r="C42" s="58" t="s">
        <v>392</v>
      </c>
      <c r="D42" s="54" t="s">
        <v>130</v>
      </c>
      <c r="E42" s="229" t="s">
        <v>537</v>
      </c>
      <c r="F42" s="54" t="s">
        <v>131</v>
      </c>
      <c r="G42" s="334">
        <v>12</v>
      </c>
      <c r="H42" s="336" t="s">
        <v>164</v>
      </c>
      <c r="I42" s="396">
        <v>7.1400000000000005E-2</v>
      </c>
      <c r="J42" s="323">
        <v>100</v>
      </c>
      <c r="K42" s="316" t="s">
        <v>184</v>
      </c>
      <c r="L42" s="322" t="s">
        <v>165</v>
      </c>
      <c r="M42" s="316" t="s">
        <v>133</v>
      </c>
      <c r="N42" s="316">
        <v>0.25</v>
      </c>
      <c r="O42" s="316">
        <v>0.5</v>
      </c>
      <c r="P42" s="316">
        <v>0.75</v>
      </c>
      <c r="Q42" s="393">
        <v>1</v>
      </c>
      <c r="R42" s="551">
        <f t="shared" si="1"/>
        <v>0.5</v>
      </c>
      <c r="S42" s="238">
        <f t="shared" si="2"/>
        <v>7.1400000000000005E-2</v>
      </c>
      <c r="T42" s="551">
        <v>0.55000000000000004</v>
      </c>
      <c r="U42" s="551" t="s">
        <v>859</v>
      </c>
      <c r="V42" s="555" t="s">
        <v>869</v>
      </c>
      <c r="W42" s="551" t="s">
        <v>804</v>
      </c>
      <c r="X42" s="599">
        <f t="shared" si="3"/>
        <v>1.1000000000000001</v>
      </c>
      <c r="Y42" s="598" t="str">
        <f t="shared" si="4"/>
        <v>EXCELENTE</v>
      </c>
      <c r="Z42" s="596" t="str">
        <f t="shared" si="5"/>
        <v>EN EJECUCIÓN</v>
      </c>
      <c r="AA42" s="597">
        <f t="shared" si="6"/>
        <v>7.8540000000000013E-2</v>
      </c>
      <c r="AB42" s="542">
        <v>0.25</v>
      </c>
      <c r="AC42" s="238">
        <f t="shared" si="17"/>
        <v>7.1400000000000005E-2</v>
      </c>
      <c r="AD42" s="428">
        <v>0.25</v>
      </c>
      <c r="AE42" s="428" t="s">
        <v>695</v>
      </c>
      <c r="AF42" s="428" t="s">
        <v>696</v>
      </c>
      <c r="AG42" s="429" t="s">
        <v>607</v>
      </c>
      <c r="AH42" s="329">
        <f t="shared" si="21"/>
        <v>1</v>
      </c>
      <c r="AI42" s="329" t="str">
        <f t="shared" si="18"/>
        <v>EXCELENTE</v>
      </c>
      <c r="AJ42" s="358" t="str">
        <f t="shared" si="19"/>
        <v>EN EJECUCIÓN</v>
      </c>
      <c r="AK42" s="338">
        <f t="shared" si="20"/>
        <v>7.1400000000000005E-2</v>
      </c>
      <c r="AL42" s="294">
        <v>1</v>
      </c>
      <c r="AM42" s="13" t="s">
        <v>166</v>
      </c>
      <c r="AN42" s="14">
        <v>0.25</v>
      </c>
      <c r="AO42" s="22">
        <v>43115</v>
      </c>
      <c r="AP42" s="22">
        <v>43159</v>
      </c>
      <c r="AQ42" s="14">
        <f>$I$42*AN42</f>
        <v>1.7850000000000001E-2</v>
      </c>
      <c r="AR42" s="15" t="s">
        <v>167</v>
      </c>
      <c r="AS42" s="280">
        <v>1</v>
      </c>
      <c r="AT42" s="246" t="s">
        <v>695</v>
      </c>
      <c r="AU42" s="81">
        <f t="shared" si="15"/>
        <v>0.25</v>
      </c>
      <c r="AV42" s="14">
        <f t="shared" si="16"/>
        <v>1.7850000000000001E-2</v>
      </c>
      <c r="AW42" s="84">
        <f>AU42*$I$42</f>
        <v>1.7850000000000001E-2</v>
      </c>
    </row>
    <row r="43" spans="2:49" ht="77.25" customHeight="1" thickBot="1" x14ac:dyDescent="0.3">
      <c r="B43" s="59" t="s">
        <v>391</v>
      </c>
      <c r="C43" s="58" t="s">
        <v>392</v>
      </c>
      <c r="D43" s="54" t="s">
        <v>130</v>
      </c>
      <c r="E43" s="229" t="s">
        <v>537</v>
      </c>
      <c r="F43" s="54" t="s">
        <v>131</v>
      </c>
      <c r="G43" s="334">
        <v>13</v>
      </c>
      <c r="H43" s="344" t="s">
        <v>344</v>
      </c>
      <c r="I43" s="396">
        <v>7.1400000000000005E-2</v>
      </c>
      <c r="J43" s="323">
        <v>100</v>
      </c>
      <c r="K43" s="316" t="s">
        <v>184</v>
      </c>
      <c r="L43" s="362" t="s">
        <v>345</v>
      </c>
      <c r="M43" s="316" t="s">
        <v>133</v>
      </c>
      <c r="N43" s="316">
        <v>0.25</v>
      </c>
      <c r="O43" s="316">
        <v>0.5</v>
      </c>
      <c r="P43" s="316">
        <v>0.75</v>
      </c>
      <c r="Q43" s="393">
        <v>1</v>
      </c>
      <c r="R43" s="551">
        <f t="shared" si="1"/>
        <v>0.5</v>
      </c>
      <c r="S43" s="238">
        <f t="shared" si="2"/>
        <v>7.1400000000000005E-2</v>
      </c>
      <c r="T43" s="551">
        <v>1</v>
      </c>
      <c r="U43" s="551" t="s">
        <v>860</v>
      </c>
      <c r="V43" s="555" t="s">
        <v>872</v>
      </c>
      <c r="W43" s="551" t="s">
        <v>804</v>
      </c>
      <c r="X43" s="599">
        <f t="shared" si="3"/>
        <v>2</v>
      </c>
      <c r="Y43" s="598" t="str">
        <f t="shared" si="4"/>
        <v>EXCELENTE</v>
      </c>
      <c r="Z43" s="596" t="str">
        <f t="shared" si="5"/>
        <v>EN EJECUCIÓN</v>
      </c>
      <c r="AA43" s="597">
        <f t="shared" si="6"/>
        <v>0.14280000000000001</v>
      </c>
      <c r="AB43" s="542">
        <v>0.25</v>
      </c>
      <c r="AC43" s="238">
        <f t="shared" si="17"/>
        <v>7.1400000000000005E-2</v>
      </c>
      <c r="AD43" s="428">
        <v>0.25</v>
      </c>
      <c r="AE43" s="428" t="s">
        <v>697</v>
      </c>
      <c r="AF43" s="428" t="s">
        <v>696</v>
      </c>
      <c r="AG43" s="429" t="s">
        <v>607</v>
      </c>
      <c r="AH43" s="329">
        <f t="shared" si="21"/>
        <v>1</v>
      </c>
      <c r="AI43" s="329" t="str">
        <f t="shared" si="18"/>
        <v>EXCELENTE</v>
      </c>
      <c r="AJ43" s="358" t="str">
        <f t="shared" si="19"/>
        <v>EN EJECUCIÓN</v>
      </c>
      <c r="AK43" s="338">
        <f t="shared" si="20"/>
        <v>7.1400000000000005E-2</v>
      </c>
      <c r="AL43" s="294">
        <v>1</v>
      </c>
      <c r="AM43" s="13" t="s">
        <v>170</v>
      </c>
      <c r="AN43" s="14">
        <v>0.35</v>
      </c>
      <c r="AO43" s="22">
        <v>43115</v>
      </c>
      <c r="AP43" s="22">
        <v>43251</v>
      </c>
      <c r="AQ43" s="14">
        <f>$I$43*AN43</f>
        <v>2.4990000000000002E-2</v>
      </c>
      <c r="AR43" s="15" t="s">
        <v>171</v>
      </c>
      <c r="AS43" s="280">
        <v>0.71</v>
      </c>
      <c r="AT43" s="246" t="s">
        <v>697</v>
      </c>
      <c r="AU43" s="81">
        <f t="shared" si="15"/>
        <v>0.24849999999999997</v>
      </c>
      <c r="AV43" s="14">
        <f t="shared" si="16"/>
        <v>1.7742899999999999E-2</v>
      </c>
      <c r="AW43" s="84">
        <f>AU43*$I$43</f>
        <v>1.7742899999999999E-2</v>
      </c>
    </row>
    <row r="44" spans="2:49" ht="77.25" customHeight="1" thickBot="1" x14ac:dyDescent="0.3">
      <c r="B44" s="59" t="s">
        <v>391</v>
      </c>
      <c r="C44" s="58" t="s">
        <v>392</v>
      </c>
      <c r="D44" s="54" t="s">
        <v>130</v>
      </c>
      <c r="E44" s="229" t="s">
        <v>537</v>
      </c>
      <c r="F44" s="54" t="s">
        <v>131</v>
      </c>
      <c r="G44" s="331">
        <v>14</v>
      </c>
      <c r="H44" s="391" t="s">
        <v>346</v>
      </c>
      <c r="I44" s="394">
        <v>7.1800000000000003E-2</v>
      </c>
      <c r="J44" s="395">
        <v>100</v>
      </c>
      <c r="K44" s="326" t="s">
        <v>184</v>
      </c>
      <c r="L44" s="391" t="s">
        <v>174</v>
      </c>
      <c r="M44" s="326" t="s">
        <v>133</v>
      </c>
      <c r="N44" s="326">
        <v>0.25</v>
      </c>
      <c r="O44" s="326">
        <v>0.5</v>
      </c>
      <c r="P44" s="326">
        <v>0.75</v>
      </c>
      <c r="Q44" s="392">
        <v>1</v>
      </c>
      <c r="R44" s="551">
        <f t="shared" si="1"/>
        <v>0.5</v>
      </c>
      <c r="S44" s="238">
        <f t="shared" si="2"/>
        <v>7.1800000000000003E-2</v>
      </c>
      <c r="T44" s="551">
        <v>0.5</v>
      </c>
      <c r="U44" s="551" t="s">
        <v>861</v>
      </c>
      <c r="V44" s="555" t="s">
        <v>873</v>
      </c>
      <c r="W44" s="551" t="s">
        <v>804</v>
      </c>
      <c r="X44" s="599">
        <f t="shared" si="3"/>
        <v>1</v>
      </c>
      <c r="Y44" s="598" t="str">
        <f t="shared" si="4"/>
        <v>EXCELENTE</v>
      </c>
      <c r="Z44" s="596" t="str">
        <f t="shared" si="5"/>
        <v>EN EJECUCIÓN</v>
      </c>
      <c r="AA44" s="597">
        <f t="shared" si="6"/>
        <v>7.1800000000000003E-2</v>
      </c>
      <c r="AB44" s="542">
        <v>0.25</v>
      </c>
      <c r="AC44" s="238">
        <f t="shared" si="17"/>
        <v>7.1800000000000003E-2</v>
      </c>
      <c r="AD44" s="428">
        <v>0.25</v>
      </c>
      <c r="AE44" s="428" t="s">
        <v>698</v>
      </c>
      <c r="AF44" s="428" t="s">
        <v>696</v>
      </c>
      <c r="AG44" s="429" t="s">
        <v>607</v>
      </c>
      <c r="AH44" s="425">
        <f t="shared" si="21"/>
        <v>1</v>
      </c>
      <c r="AI44" s="425" t="str">
        <f t="shared" si="18"/>
        <v>EXCELENTE</v>
      </c>
      <c r="AJ44" s="358" t="str">
        <f t="shared" si="19"/>
        <v>EN EJECUCIÓN</v>
      </c>
      <c r="AK44" s="426">
        <f t="shared" si="20"/>
        <v>7.1800000000000003E-2</v>
      </c>
      <c r="AL44" s="294">
        <v>1</v>
      </c>
      <c r="AM44" s="13" t="s">
        <v>347</v>
      </c>
      <c r="AN44" s="14">
        <v>0.5</v>
      </c>
      <c r="AO44" s="22">
        <v>43115</v>
      </c>
      <c r="AP44" s="22">
        <v>43281</v>
      </c>
      <c r="AQ44" s="14">
        <f>$I$44*AN44</f>
        <v>3.5900000000000001E-2</v>
      </c>
      <c r="AR44" s="15" t="s">
        <v>175</v>
      </c>
      <c r="AS44" s="280">
        <v>0.5</v>
      </c>
      <c r="AT44" s="290" t="s">
        <v>698</v>
      </c>
      <c r="AU44" s="81">
        <f t="shared" si="15"/>
        <v>0.25</v>
      </c>
      <c r="AV44" s="14">
        <f t="shared" si="16"/>
        <v>1.7950000000000001E-2</v>
      </c>
      <c r="AW44" s="84">
        <f>AU44*$I$44</f>
        <v>1.7950000000000001E-2</v>
      </c>
    </row>
    <row r="45" spans="2:49" ht="45" customHeight="1" thickBot="1" x14ac:dyDescent="0.3">
      <c r="B45" s="57" t="s">
        <v>391</v>
      </c>
      <c r="C45" s="58" t="s">
        <v>392</v>
      </c>
      <c r="D45" s="52" t="s">
        <v>52</v>
      </c>
      <c r="E45" s="229" t="s">
        <v>539</v>
      </c>
      <c r="F45" s="53" t="s">
        <v>176</v>
      </c>
      <c r="G45" s="389">
        <v>1</v>
      </c>
      <c r="H45" s="416" t="s">
        <v>480</v>
      </c>
      <c r="I45" s="417">
        <f t="shared" ref="I45:I50" si="22">100%/12</f>
        <v>8.3333333333333329E-2</v>
      </c>
      <c r="J45" s="418">
        <v>100</v>
      </c>
      <c r="K45" s="419" t="s">
        <v>481</v>
      </c>
      <c r="L45" s="420" t="s">
        <v>482</v>
      </c>
      <c r="M45" s="421" t="s">
        <v>483</v>
      </c>
      <c r="N45" s="381">
        <v>0.25</v>
      </c>
      <c r="O45" s="384">
        <v>0.5</v>
      </c>
      <c r="P45" s="384">
        <v>0.75</v>
      </c>
      <c r="Q45" s="537">
        <v>1</v>
      </c>
      <c r="R45" s="551">
        <f t="shared" si="1"/>
        <v>0.5</v>
      </c>
      <c r="S45" s="238">
        <f t="shared" si="2"/>
        <v>8.3333333333333329E-2</v>
      </c>
      <c r="T45" s="556">
        <v>0.9</v>
      </c>
      <c r="U45" s="556" t="s">
        <v>978</v>
      </c>
      <c r="V45" s="556" t="s">
        <v>979</v>
      </c>
      <c r="W45" s="556"/>
      <c r="X45" s="599">
        <f t="shared" si="3"/>
        <v>1.8</v>
      </c>
      <c r="Y45" s="598" t="str">
        <f t="shared" si="4"/>
        <v>EXCELENTE</v>
      </c>
      <c r="Z45" s="596" t="str">
        <f t="shared" si="5"/>
        <v>EN EJECUCIÓN</v>
      </c>
      <c r="AA45" s="597">
        <f t="shared" si="6"/>
        <v>0.15</v>
      </c>
      <c r="AB45" s="543">
        <f t="shared" ref="AB45:AB58" si="23">N45</f>
        <v>0.25</v>
      </c>
      <c r="AC45" s="238">
        <f t="shared" si="17"/>
        <v>8.3333333333333329E-2</v>
      </c>
      <c r="AD45" s="450">
        <v>0.25</v>
      </c>
      <c r="AE45" s="450" t="s">
        <v>709</v>
      </c>
      <c r="AF45" s="450" t="s">
        <v>710</v>
      </c>
      <c r="AG45" s="449" t="s">
        <v>607</v>
      </c>
      <c r="AH45" s="329">
        <f t="shared" si="21"/>
        <v>1</v>
      </c>
      <c r="AI45" s="329" t="str">
        <f t="shared" si="18"/>
        <v>EXCELENTE</v>
      </c>
      <c r="AJ45" s="358" t="str">
        <f t="shared" si="19"/>
        <v>EN EJECUCIÓN</v>
      </c>
      <c r="AK45" s="338">
        <f t="shared" si="20"/>
        <v>8.3333333333333329E-2</v>
      </c>
      <c r="AL45" s="296">
        <v>1</v>
      </c>
      <c r="AM45" s="207" t="s">
        <v>484</v>
      </c>
      <c r="AN45" s="186">
        <v>0.25</v>
      </c>
      <c r="AO45" s="187">
        <v>43132</v>
      </c>
      <c r="AP45" s="187">
        <v>43190</v>
      </c>
      <c r="AQ45" s="14">
        <f>$I$45*AN45</f>
        <v>2.0833333333333332E-2</v>
      </c>
      <c r="AR45" s="188" t="s">
        <v>483</v>
      </c>
      <c r="AS45" s="277">
        <v>1</v>
      </c>
      <c r="AT45" s="246" t="s">
        <v>709</v>
      </c>
      <c r="AU45" s="81">
        <f t="shared" si="15"/>
        <v>0.25</v>
      </c>
      <c r="AV45" s="14">
        <f t="shared" si="16"/>
        <v>2.0833333333333332E-2</v>
      </c>
      <c r="AW45" s="84">
        <f>AU45*$I$45</f>
        <v>2.0833333333333332E-2</v>
      </c>
    </row>
    <row r="46" spans="2:49" ht="74.25" customHeight="1" thickBot="1" x14ac:dyDescent="0.3">
      <c r="B46" s="57" t="s">
        <v>391</v>
      </c>
      <c r="C46" s="58" t="s">
        <v>392</v>
      </c>
      <c r="D46" s="52" t="s">
        <v>52</v>
      </c>
      <c r="E46" s="229" t="s">
        <v>540</v>
      </c>
      <c r="F46" s="53" t="s">
        <v>176</v>
      </c>
      <c r="G46" s="389">
        <v>2</v>
      </c>
      <c r="H46" s="390" t="s">
        <v>491</v>
      </c>
      <c r="I46" s="417">
        <f t="shared" si="22"/>
        <v>8.3333333333333329E-2</v>
      </c>
      <c r="J46" s="385">
        <v>100</v>
      </c>
      <c r="K46" s="386" t="s">
        <v>481</v>
      </c>
      <c r="L46" s="415" t="s">
        <v>492</v>
      </c>
      <c r="M46" s="380" t="s">
        <v>493</v>
      </c>
      <c r="N46" s="381">
        <v>0.25</v>
      </c>
      <c r="O46" s="384">
        <v>0.5</v>
      </c>
      <c r="P46" s="384">
        <v>0.75</v>
      </c>
      <c r="Q46" s="537">
        <v>1</v>
      </c>
      <c r="R46" s="551">
        <f t="shared" si="1"/>
        <v>0.5</v>
      </c>
      <c r="S46" s="238">
        <f t="shared" si="2"/>
        <v>8.3333333333333329E-2</v>
      </c>
      <c r="T46" s="556">
        <v>0.25</v>
      </c>
      <c r="U46" s="556" t="s">
        <v>1021</v>
      </c>
      <c r="V46" s="556" t="s">
        <v>979</v>
      </c>
      <c r="W46" s="556" t="s">
        <v>1022</v>
      </c>
      <c r="X46" s="599">
        <f t="shared" si="3"/>
        <v>0.5</v>
      </c>
      <c r="Y46" s="598" t="str">
        <f t="shared" si="4"/>
        <v>MALO</v>
      </c>
      <c r="Z46" s="596" t="str">
        <f t="shared" si="5"/>
        <v>EN EJECUCIÓN</v>
      </c>
      <c r="AA46" s="597">
        <f t="shared" si="6"/>
        <v>4.1666666666666664E-2</v>
      </c>
      <c r="AB46" s="543">
        <f t="shared" si="23"/>
        <v>0.25</v>
      </c>
      <c r="AC46" s="238">
        <f t="shared" si="17"/>
        <v>8.3333333333333329E-2</v>
      </c>
      <c r="AD46" s="450">
        <v>0</v>
      </c>
      <c r="AE46" s="450" t="s">
        <v>711</v>
      </c>
      <c r="AF46" s="450" t="s">
        <v>607</v>
      </c>
      <c r="AG46" s="449" t="s">
        <v>712</v>
      </c>
      <c r="AH46" s="329">
        <f t="shared" si="21"/>
        <v>0</v>
      </c>
      <c r="AI46" s="329" t="str">
        <f t="shared" si="18"/>
        <v>MALO</v>
      </c>
      <c r="AJ46" s="358" t="str">
        <f t="shared" si="19"/>
        <v>SIN EJECUTAR</v>
      </c>
      <c r="AK46" s="338">
        <f t="shared" si="20"/>
        <v>0</v>
      </c>
      <c r="AL46" s="296">
        <v>1</v>
      </c>
      <c r="AM46" s="207" t="s">
        <v>484</v>
      </c>
      <c r="AN46" s="186">
        <v>0.25</v>
      </c>
      <c r="AO46" s="187">
        <v>43132</v>
      </c>
      <c r="AP46" s="187">
        <v>43190</v>
      </c>
      <c r="AQ46" s="14">
        <f>$I$46*AN46</f>
        <v>2.0833333333333332E-2</v>
      </c>
      <c r="AR46" s="188" t="s">
        <v>493</v>
      </c>
      <c r="AS46" s="277">
        <v>0</v>
      </c>
      <c r="AT46" s="246" t="s">
        <v>712</v>
      </c>
      <c r="AU46" s="81">
        <f t="shared" si="15"/>
        <v>0</v>
      </c>
      <c r="AV46" s="14">
        <f t="shared" si="16"/>
        <v>0</v>
      </c>
      <c r="AW46" s="84">
        <f>AU46*$I$46</f>
        <v>0</v>
      </c>
    </row>
    <row r="47" spans="2:49" ht="74.25" customHeight="1" thickBot="1" x14ac:dyDescent="0.3">
      <c r="B47" s="57" t="s">
        <v>391</v>
      </c>
      <c r="C47" s="58" t="s">
        <v>392</v>
      </c>
      <c r="D47" s="52" t="s">
        <v>52</v>
      </c>
      <c r="E47" s="229" t="s">
        <v>540</v>
      </c>
      <c r="F47" s="53" t="s">
        <v>176</v>
      </c>
      <c r="G47" s="389">
        <v>3</v>
      </c>
      <c r="H47" s="390" t="s">
        <v>179</v>
      </c>
      <c r="I47" s="417">
        <f t="shared" si="22"/>
        <v>8.3333333333333329E-2</v>
      </c>
      <c r="J47" s="385">
        <v>100</v>
      </c>
      <c r="K47" s="386" t="s">
        <v>481</v>
      </c>
      <c r="L47" s="386" t="s">
        <v>494</v>
      </c>
      <c r="M47" s="380" t="s">
        <v>495</v>
      </c>
      <c r="N47" s="381">
        <v>0.25</v>
      </c>
      <c r="O47" s="384">
        <v>0.5</v>
      </c>
      <c r="P47" s="384">
        <v>0.75</v>
      </c>
      <c r="Q47" s="537">
        <v>1</v>
      </c>
      <c r="R47" s="551">
        <f t="shared" si="1"/>
        <v>0.5</v>
      </c>
      <c r="S47" s="238">
        <f t="shared" si="2"/>
        <v>8.3333333333333329E-2</v>
      </c>
      <c r="T47" s="556">
        <v>0.25</v>
      </c>
      <c r="U47" s="556" t="s">
        <v>1023</v>
      </c>
      <c r="V47" s="556" t="s">
        <v>979</v>
      </c>
      <c r="W47" s="556" t="s">
        <v>1022</v>
      </c>
      <c r="X47" s="599">
        <f t="shared" si="3"/>
        <v>0.5</v>
      </c>
      <c r="Y47" s="598" t="str">
        <f t="shared" si="4"/>
        <v>MALO</v>
      </c>
      <c r="Z47" s="596" t="str">
        <f t="shared" si="5"/>
        <v>EN EJECUCIÓN</v>
      </c>
      <c r="AA47" s="597">
        <f t="shared" si="6"/>
        <v>4.1666666666666664E-2</v>
      </c>
      <c r="AB47" s="543">
        <f t="shared" si="23"/>
        <v>0.25</v>
      </c>
      <c r="AC47" s="238">
        <f t="shared" si="17"/>
        <v>8.3333333333333329E-2</v>
      </c>
      <c r="AD47" s="450">
        <v>0</v>
      </c>
      <c r="AE47" s="450" t="s">
        <v>711</v>
      </c>
      <c r="AF47" s="450" t="s">
        <v>607</v>
      </c>
      <c r="AG47" s="449" t="s">
        <v>712</v>
      </c>
      <c r="AH47" s="329">
        <f t="shared" si="21"/>
        <v>0</v>
      </c>
      <c r="AI47" s="329" t="str">
        <f t="shared" si="18"/>
        <v>MALO</v>
      </c>
      <c r="AJ47" s="358" t="str">
        <f t="shared" si="19"/>
        <v>SIN EJECUTAR</v>
      </c>
      <c r="AK47" s="338">
        <f t="shared" si="20"/>
        <v>0</v>
      </c>
      <c r="AL47" s="296">
        <v>1</v>
      </c>
      <c r="AM47" s="207" t="s">
        <v>484</v>
      </c>
      <c r="AN47" s="186">
        <v>0.25</v>
      </c>
      <c r="AO47" s="187">
        <v>43132</v>
      </c>
      <c r="AP47" s="187">
        <v>43190</v>
      </c>
      <c r="AQ47" s="14">
        <f>$I$47*AN47</f>
        <v>2.0833333333333332E-2</v>
      </c>
      <c r="AR47" s="188" t="s">
        <v>495</v>
      </c>
      <c r="AS47" s="277">
        <v>0</v>
      </c>
      <c r="AT47" s="246" t="s">
        <v>712</v>
      </c>
      <c r="AU47" s="81">
        <f t="shared" si="15"/>
        <v>0</v>
      </c>
      <c r="AV47" s="14">
        <f t="shared" si="16"/>
        <v>0</v>
      </c>
      <c r="AW47" s="84">
        <f>AU47*$I$47</f>
        <v>0</v>
      </c>
    </row>
    <row r="48" spans="2:49" ht="74.25" customHeight="1" thickBot="1" x14ac:dyDescent="0.3">
      <c r="B48" s="57" t="s">
        <v>391</v>
      </c>
      <c r="C48" s="58" t="s">
        <v>392</v>
      </c>
      <c r="D48" s="52" t="s">
        <v>52</v>
      </c>
      <c r="E48" s="229" t="s">
        <v>540</v>
      </c>
      <c r="F48" s="53" t="s">
        <v>176</v>
      </c>
      <c r="G48" s="389">
        <v>4</v>
      </c>
      <c r="H48" s="390" t="s">
        <v>180</v>
      </c>
      <c r="I48" s="417">
        <f t="shared" si="22"/>
        <v>8.3333333333333329E-2</v>
      </c>
      <c r="J48" s="385">
        <v>100</v>
      </c>
      <c r="K48" s="386" t="s">
        <v>481</v>
      </c>
      <c r="L48" s="386" t="s">
        <v>496</v>
      </c>
      <c r="M48" s="380" t="s">
        <v>497</v>
      </c>
      <c r="N48" s="381">
        <v>0.25</v>
      </c>
      <c r="O48" s="384">
        <v>0.5</v>
      </c>
      <c r="P48" s="384">
        <v>0.75</v>
      </c>
      <c r="Q48" s="537">
        <v>1</v>
      </c>
      <c r="R48" s="551">
        <f t="shared" si="1"/>
        <v>0.5</v>
      </c>
      <c r="S48" s="238">
        <f t="shared" si="2"/>
        <v>8.3333333333333329E-2</v>
      </c>
      <c r="T48" s="556">
        <v>0.25</v>
      </c>
      <c r="U48" s="556" t="s">
        <v>981</v>
      </c>
      <c r="V48" s="556" t="s">
        <v>979</v>
      </c>
      <c r="W48" s="556" t="s">
        <v>1022</v>
      </c>
      <c r="X48" s="599">
        <f t="shared" si="3"/>
        <v>0.5</v>
      </c>
      <c r="Y48" s="598" t="str">
        <f t="shared" si="4"/>
        <v>MALO</v>
      </c>
      <c r="Z48" s="596" t="str">
        <f t="shared" si="5"/>
        <v>EN EJECUCIÓN</v>
      </c>
      <c r="AA48" s="597">
        <f t="shared" si="6"/>
        <v>4.1666666666666664E-2</v>
      </c>
      <c r="AB48" s="543">
        <f t="shared" si="23"/>
        <v>0.25</v>
      </c>
      <c r="AC48" s="238">
        <f t="shared" si="17"/>
        <v>8.3333333333333329E-2</v>
      </c>
      <c r="AD48" s="450">
        <v>0.25</v>
      </c>
      <c r="AE48" s="450" t="s">
        <v>713</v>
      </c>
      <c r="AF48" s="450" t="s">
        <v>714</v>
      </c>
      <c r="AG48" s="449" t="s">
        <v>607</v>
      </c>
      <c r="AH48" s="329">
        <f t="shared" si="21"/>
        <v>1</v>
      </c>
      <c r="AI48" s="329" t="str">
        <f t="shared" si="18"/>
        <v>EXCELENTE</v>
      </c>
      <c r="AJ48" s="358" t="str">
        <f t="shared" si="19"/>
        <v>EN EJECUCIÓN</v>
      </c>
      <c r="AK48" s="338">
        <f t="shared" si="20"/>
        <v>8.3333333333333329E-2</v>
      </c>
      <c r="AL48" s="296">
        <v>1</v>
      </c>
      <c r="AM48" s="207" t="s">
        <v>484</v>
      </c>
      <c r="AN48" s="186">
        <v>0.25</v>
      </c>
      <c r="AO48" s="187">
        <v>43132</v>
      </c>
      <c r="AP48" s="187">
        <v>43190</v>
      </c>
      <c r="AQ48" s="14">
        <f>$I$48*AN48</f>
        <v>2.0833333333333332E-2</v>
      </c>
      <c r="AR48" s="188" t="s">
        <v>497</v>
      </c>
      <c r="AS48" s="277">
        <v>1</v>
      </c>
      <c r="AT48" s="290" t="s">
        <v>713</v>
      </c>
      <c r="AU48" s="81">
        <f t="shared" si="15"/>
        <v>0.25</v>
      </c>
      <c r="AV48" s="14">
        <f t="shared" si="16"/>
        <v>2.0833333333333332E-2</v>
      </c>
      <c r="AW48" s="84">
        <f>AU48*$I$48</f>
        <v>2.0833333333333332E-2</v>
      </c>
    </row>
    <row r="49" spans="2:49" ht="74.25" customHeight="1" thickBot="1" x14ac:dyDescent="0.3">
      <c r="B49" s="57" t="s">
        <v>391</v>
      </c>
      <c r="C49" s="58" t="s">
        <v>392</v>
      </c>
      <c r="D49" s="52" t="s">
        <v>52</v>
      </c>
      <c r="E49" s="229" t="s">
        <v>540</v>
      </c>
      <c r="F49" s="53" t="s">
        <v>176</v>
      </c>
      <c r="G49" s="389">
        <v>5</v>
      </c>
      <c r="H49" s="390" t="s">
        <v>182</v>
      </c>
      <c r="I49" s="417">
        <f t="shared" si="22"/>
        <v>8.3333333333333329E-2</v>
      </c>
      <c r="J49" s="385">
        <v>100</v>
      </c>
      <c r="K49" s="386" t="s">
        <v>498</v>
      </c>
      <c r="L49" s="386" t="s">
        <v>499</v>
      </c>
      <c r="M49" s="380" t="s">
        <v>500</v>
      </c>
      <c r="N49" s="381">
        <v>0.25</v>
      </c>
      <c r="O49" s="384">
        <v>0.5</v>
      </c>
      <c r="P49" s="384">
        <v>0.75</v>
      </c>
      <c r="Q49" s="537">
        <v>1</v>
      </c>
      <c r="R49" s="551">
        <f t="shared" si="1"/>
        <v>0.5</v>
      </c>
      <c r="S49" s="238">
        <f t="shared" si="2"/>
        <v>8.3333333333333329E-2</v>
      </c>
      <c r="T49" s="556">
        <v>0.35</v>
      </c>
      <c r="U49" s="556" t="s">
        <v>982</v>
      </c>
      <c r="V49" s="556" t="s">
        <v>983</v>
      </c>
      <c r="W49" s="556" t="s">
        <v>1022</v>
      </c>
      <c r="X49" s="599">
        <f t="shared" si="3"/>
        <v>0.7</v>
      </c>
      <c r="Y49" s="598" t="str">
        <f t="shared" si="4"/>
        <v>REGULAR</v>
      </c>
      <c r="Z49" s="596" t="str">
        <f t="shared" si="5"/>
        <v>EN EJECUCIÓN</v>
      </c>
      <c r="AA49" s="597">
        <f t="shared" si="6"/>
        <v>5.8333333333333327E-2</v>
      </c>
      <c r="AB49" s="543">
        <f t="shared" si="23"/>
        <v>0.25</v>
      </c>
      <c r="AC49" s="238">
        <f t="shared" si="17"/>
        <v>8.3333333333333329E-2</v>
      </c>
      <c r="AD49" s="450">
        <v>0.25</v>
      </c>
      <c r="AE49" s="450" t="s">
        <v>715</v>
      </c>
      <c r="AF49" s="450" t="s">
        <v>716</v>
      </c>
      <c r="AG49" s="449" t="s">
        <v>607</v>
      </c>
      <c r="AH49" s="329">
        <f t="shared" si="21"/>
        <v>1</v>
      </c>
      <c r="AI49" s="329" t="str">
        <f t="shared" si="18"/>
        <v>EXCELENTE</v>
      </c>
      <c r="AJ49" s="358" t="str">
        <f t="shared" si="19"/>
        <v>EN EJECUCIÓN</v>
      </c>
      <c r="AK49" s="338">
        <f t="shared" si="20"/>
        <v>8.3333333333333329E-2</v>
      </c>
      <c r="AL49" s="296">
        <v>1</v>
      </c>
      <c r="AM49" s="207" t="s">
        <v>484</v>
      </c>
      <c r="AN49" s="186">
        <v>0.25</v>
      </c>
      <c r="AO49" s="187">
        <v>43132</v>
      </c>
      <c r="AP49" s="187">
        <v>43190</v>
      </c>
      <c r="AQ49" s="14">
        <f>$I$49*AN49</f>
        <v>2.0833333333333332E-2</v>
      </c>
      <c r="AR49" s="188" t="s">
        <v>500</v>
      </c>
      <c r="AS49" s="281">
        <v>1</v>
      </c>
      <c r="AT49" s="246" t="s">
        <v>715</v>
      </c>
      <c r="AU49" s="81">
        <f t="shared" si="15"/>
        <v>0.25</v>
      </c>
      <c r="AV49" s="14">
        <f t="shared" si="16"/>
        <v>2.0833333333333332E-2</v>
      </c>
      <c r="AW49" s="84">
        <f>AU49*$I$49</f>
        <v>2.0833333333333332E-2</v>
      </c>
    </row>
    <row r="50" spans="2:49" ht="74.25" customHeight="1" thickBot="1" x14ac:dyDescent="0.3">
      <c r="B50" s="57" t="s">
        <v>391</v>
      </c>
      <c r="C50" s="58" t="s">
        <v>392</v>
      </c>
      <c r="D50" s="52" t="s">
        <v>52</v>
      </c>
      <c r="E50" s="229" t="s">
        <v>539</v>
      </c>
      <c r="F50" s="53" t="s">
        <v>176</v>
      </c>
      <c r="G50" s="389">
        <v>6</v>
      </c>
      <c r="H50" s="390" t="s">
        <v>501</v>
      </c>
      <c r="I50" s="417">
        <f t="shared" si="22"/>
        <v>8.3333333333333329E-2</v>
      </c>
      <c r="J50" s="385">
        <v>100</v>
      </c>
      <c r="K50" s="386" t="s">
        <v>481</v>
      </c>
      <c r="L50" s="386" t="s">
        <v>502</v>
      </c>
      <c r="M50" s="380" t="s">
        <v>503</v>
      </c>
      <c r="N50" s="381">
        <v>0.25</v>
      </c>
      <c r="O50" s="384">
        <v>0.5</v>
      </c>
      <c r="P50" s="384">
        <v>0.75</v>
      </c>
      <c r="Q50" s="537">
        <v>1</v>
      </c>
      <c r="R50" s="551">
        <f t="shared" si="1"/>
        <v>0.5</v>
      </c>
      <c r="S50" s="238">
        <f t="shared" si="2"/>
        <v>8.3333333333333329E-2</v>
      </c>
      <c r="T50" s="556">
        <v>0.9</v>
      </c>
      <c r="U50" s="556" t="s">
        <v>984</v>
      </c>
      <c r="V50" s="556" t="s">
        <v>979</v>
      </c>
      <c r="W50" s="556"/>
      <c r="X50" s="599">
        <f t="shared" si="3"/>
        <v>1.8</v>
      </c>
      <c r="Y50" s="598" t="str">
        <f t="shared" si="4"/>
        <v>EXCELENTE</v>
      </c>
      <c r="Z50" s="596" t="str">
        <f t="shared" si="5"/>
        <v>EN EJECUCIÓN</v>
      </c>
      <c r="AA50" s="597">
        <f t="shared" si="6"/>
        <v>0.15</v>
      </c>
      <c r="AB50" s="543">
        <f t="shared" si="23"/>
        <v>0.25</v>
      </c>
      <c r="AC50" s="238">
        <f t="shared" si="17"/>
        <v>8.3333333333333329E-2</v>
      </c>
      <c r="AD50" s="450">
        <v>0</v>
      </c>
      <c r="AE50" s="450" t="s">
        <v>711</v>
      </c>
      <c r="AF50" s="450" t="s">
        <v>607</v>
      </c>
      <c r="AG50" s="449" t="s">
        <v>717</v>
      </c>
      <c r="AH50" s="329">
        <f t="shared" si="21"/>
        <v>0</v>
      </c>
      <c r="AI50" s="329" t="str">
        <f t="shared" si="18"/>
        <v>MALO</v>
      </c>
      <c r="AJ50" s="358" t="str">
        <f t="shared" si="19"/>
        <v>SIN EJECUTAR</v>
      </c>
      <c r="AK50" s="338">
        <f t="shared" si="20"/>
        <v>0</v>
      </c>
      <c r="AL50" s="296">
        <v>1</v>
      </c>
      <c r="AM50" s="207" t="s">
        <v>484</v>
      </c>
      <c r="AN50" s="186">
        <v>0.25</v>
      </c>
      <c r="AO50" s="187">
        <v>43132</v>
      </c>
      <c r="AP50" s="187">
        <v>43190</v>
      </c>
      <c r="AQ50" s="14">
        <f>$I$50*AN50</f>
        <v>2.0833333333333332E-2</v>
      </c>
      <c r="AR50" s="194" t="s">
        <v>503</v>
      </c>
      <c r="AS50" s="281">
        <v>0</v>
      </c>
      <c r="AT50" s="246" t="s">
        <v>712</v>
      </c>
      <c r="AU50" s="81">
        <f t="shared" si="15"/>
        <v>0</v>
      </c>
      <c r="AV50" s="14">
        <f t="shared" si="16"/>
        <v>0</v>
      </c>
      <c r="AW50" s="84">
        <f>AU50*$I$50</f>
        <v>0</v>
      </c>
    </row>
    <row r="51" spans="2:49" ht="84" customHeight="1" thickBot="1" x14ac:dyDescent="0.3">
      <c r="B51" s="57" t="s">
        <v>391</v>
      </c>
      <c r="C51" s="58" t="s">
        <v>392</v>
      </c>
      <c r="D51" s="52" t="s">
        <v>52</v>
      </c>
      <c r="E51" s="229" t="s">
        <v>540</v>
      </c>
      <c r="F51" s="53" t="s">
        <v>176</v>
      </c>
      <c r="G51" s="389">
        <v>7</v>
      </c>
      <c r="H51" s="390" t="s">
        <v>178</v>
      </c>
      <c r="I51" s="378">
        <v>8.3333333333333329E-2</v>
      </c>
      <c r="J51" s="385">
        <v>100</v>
      </c>
      <c r="K51" s="386" t="s">
        <v>481</v>
      </c>
      <c r="L51" s="423" t="s">
        <v>487</v>
      </c>
      <c r="M51" s="380" t="s">
        <v>488</v>
      </c>
      <c r="N51" s="381">
        <v>0.25</v>
      </c>
      <c r="O51" s="384">
        <v>0.5</v>
      </c>
      <c r="P51" s="384">
        <v>0.75</v>
      </c>
      <c r="Q51" s="537">
        <v>1</v>
      </c>
      <c r="R51" s="551">
        <f t="shared" si="1"/>
        <v>0.5</v>
      </c>
      <c r="S51" s="238">
        <f t="shared" si="2"/>
        <v>8.3333333333333329E-2</v>
      </c>
      <c r="T51" s="556">
        <v>1</v>
      </c>
      <c r="U51" s="556" t="s">
        <v>985</v>
      </c>
      <c r="V51" s="556" t="s">
        <v>979</v>
      </c>
      <c r="W51" s="556"/>
      <c r="X51" s="599">
        <f t="shared" si="3"/>
        <v>2</v>
      </c>
      <c r="Y51" s="598" t="str">
        <f t="shared" si="4"/>
        <v>EXCELENTE</v>
      </c>
      <c r="Z51" s="596" t="str">
        <f t="shared" si="5"/>
        <v>EN EJECUCIÓN</v>
      </c>
      <c r="AA51" s="597">
        <f t="shared" si="6"/>
        <v>0.16666666666666666</v>
      </c>
      <c r="AB51" s="543">
        <f t="shared" si="23"/>
        <v>0.25</v>
      </c>
      <c r="AC51" s="238">
        <f t="shared" si="17"/>
        <v>8.3333333333333329E-2</v>
      </c>
      <c r="AD51" s="450">
        <v>1</v>
      </c>
      <c r="AE51" s="450" t="s">
        <v>718</v>
      </c>
      <c r="AF51" s="450" t="s">
        <v>719</v>
      </c>
      <c r="AG51" s="449" t="s">
        <v>607</v>
      </c>
      <c r="AH51" s="425">
        <f t="shared" si="21"/>
        <v>4</v>
      </c>
      <c r="AI51" s="425" t="str">
        <f t="shared" si="18"/>
        <v>EXCELENTE</v>
      </c>
      <c r="AJ51" s="358" t="str">
        <f t="shared" si="19"/>
        <v>EN EJECUCIÓN</v>
      </c>
      <c r="AK51" s="426">
        <f t="shared" si="20"/>
        <v>0.33333333333333331</v>
      </c>
      <c r="AL51" s="296">
        <v>1</v>
      </c>
      <c r="AM51" s="207" t="s">
        <v>489</v>
      </c>
      <c r="AN51" s="186">
        <v>0.3</v>
      </c>
      <c r="AO51" s="187">
        <v>43132</v>
      </c>
      <c r="AP51" s="187">
        <v>43159</v>
      </c>
      <c r="AQ51" s="14">
        <f>$I$51*AN51</f>
        <v>2.4999999999999998E-2</v>
      </c>
      <c r="AR51" s="188" t="s">
        <v>488</v>
      </c>
      <c r="AS51" s="281">
        <v>1</v>
      </c>
      <c r="AT51" s="243" t="s">
        <v>731</v>
      </c>
      <c r="AU51" s="81">
        <f t="shared" si="15"/>
        <v>0.3</v>
      </c>
      <c r="AV51" s="14">
        <f t="shared" si="16"/>
        <v>2.4999999999999998E-2</v>
      </c>
      <c r="AW51" s="84">
        <f>AU51*$I$51</f>
        <v>2.4999999999999998E-2</v>
      </c>
    </row>
    <row r="52" spans="2:49" ht="36.75" customHeight="1" thickBot="1" x14ac:dyDescent="0.3">
      <c r="B52" s="57" t="s">
        <v>391</v>
      </c>
      <c r="C52" s="58" t="s">
        <v>392</v>
      </c>
      <c r="D52" s="52" t="s">
        <v>52</v>
      </c>
      <c r="E52" s="229" t="s">
        <v>539</v>
      </c>
      <c r="F52" s="53" t="s">
        <v>176</v>
      </c>
      <c r="G52" s="389">
        <v>8</v>
      </c>
      <c r="H52" s="422" t="s">
        <v>177</v>
      </c>
      <c r="I52" s="378">
        <v>8.3333333333333329E-2</v>
      </c>
      <c r="J52" s="385">
        <v>17</v>
      </c>
      <c r="K52" s="386" t="s">
        <v>472</v>
      </c>
      <c r="L52" s="387" t="s">
        <v>473</v>
      </c>
      <c r="M52" s="380" t="s">
        <v>474</v>
      </c>
      <c r="N52" s="383">
        <v>1</v>
      </c>
      <c r="O52" s="388">
        <v>7</v>
      </c>
      <c r="P52" s="388">
        <v>13</v>
      </c>
      <c r="Q52" s="538">
        <v>17</v>
      </c>
      <c r="R52" s="550">
        <f t="shared" si="1"/>
        <v>7</v>
      </c>
      <c r="S52" s="238">
        <f t="shared" si="2"/>
        <v>8.3333333333333329E-2</v>
      </c>
      <c r="T52" s="550">
        <v>0</v>
      </c>
      <c r="U52" s="557" t="s">
        <v>1024</v>
      </c>
      <c r="V52" s="556" t="s">
        <v>979</v>
      </c>
      <c r="W52" s="557" t="s">
        <v>1029</v>
      </c>
      <c r="X52" s="599">
        <f t="shared" si="3"/>
        <v>0</v>
      </c>
      <c r="Y52" s="598" t="str">
        <f t="shared" si="4"/>
        <v>MALO</v>
      </c>
      <c r="Z52" s="596" t="str">
        <f t="shared" si="5"/>
        <v>SIN EJECUTAR</v>
      </c>
      <c r="AA52" s="597">
        <f t="shared" si="6"/>
        <v>0</v>
      </c>
      <c r="AB52" s="544">
        <f t="shared" si="23"/>
        <v>1</v>
      </c>
      <c r="AC52" s="238">
        <f t="shared" si="17"/>
        <v>8.3333333333333329E-2</v>
      </c>
      <c r="AD52" s="435">
        <v>0</v>
      </c>
      <c r="AE52" s="435" t="s">
        <v>720</v>
      </c>
      <c r="AF52" s="435" t="s">
        <v>721</v>
      </c>
      <c r="AG52" s="449" t="s">
        <v>722</v>
      </c>
      <c r="AH52" s="329">
        <f t="shared" si="21"/>
        <v>0</v>
      </c>
      <c r="AI52" s="329" t="str">
        <f t="shared" si="18"/>
        <v>MALO</v>
      </c>
      <c r="AJ52" s="358" t="str">
        <f t="shared" si="19"/>
        <v>SIN EJECUTAR</v>
      </c>
      <c r="AK52" s="338">
        <f t="shared" si="20"/>
        <v>0</v>
      </c>
      <c r="AL52" s="296">
        <v>1</v>
      </c>
      <c r="AM52" s="210" t="s">
        <v>475</v>
      </c>
      <c r="AN52" s="186">
        <v>0.15</v>
      </c>
      <c r="AO52" s="187">
        <v>43132</v>
      </c>
      <c r="AP52" s="187">
        <v>43174</v>
      </c>
      <c r="AQ52" s="14">
        <f>$I$52*AN52</f>
        <v>1.2499999999999999E-2</v>
      </c>
      <c r="AR52" s="188" t="s">
        <v>474</v>
      </c>
      <c r="AS52" s="281">
        <v>1</v>
      </c>
      <c r="AT52" s="246" t="s">
        <v>720</v>
      </c>
      <c r="AU52" s="81">
        <f t="shared" si="15"/>
        <v>0.15</v>
      </c>
      <c r="AV52" s="14">
        <f t="shared" si="16"/>
        <v>1.2499999999999999E-2</v>
      </c>
      <c r="AW52" s="84">
        <f>AU52*$I$52</f>
        <v>1.2499999999999999E-2</v>
      </c>
    </row>
    <row r="53" spans="2:49" ht="54" customHeight="1" thickBot="1" x14ac:dyDescent="0.3">
      <c r="B53" s="57" t="s">
        <v>391</v>
      </c>
      <c r="C53" s="58" t="s">
        <v>392</v>
      </c>
      <c r="D53" s="52" t="s">
        <v>52</v>
      </c>
      <c r="E53" s="229" t="s">
        <v>540</v>
      </c>
      <c r="F53" s="53" t="s">
        <v>176</v>
      </c>
      <c r="G53" s="389">
        <v>9</v>
      </c>
      <c r="H53" s="390" t="s">
        <v>181</v>
      </c>
      <c r="I53" s="417">
        <f>100%/12</f>
        <v>8.3333333333333329E-2</v>
      </c>
      <c r="J53" s="385">
        <v>100</v>
      </c>
      <c r="K53" s="386" t="s">
        <v>481</v>
      </c>
      <c r="L53" s="423" t="s">
        <v>504</v>
      </c>
      <c r="M53" s="380" t="s">
        <v>505</v>
      </c>
      <c r="N53" s="381">
        <v>0.25</v>
      </c>
      <c r="O53" s="382">
        <v>0.5</v>
      </c>
      <c r="P53" s="382">
        <v>0.75</v>
      </c>
      <c r="Q53" s="539">
        <v>1</v>
      </c>
      <c r="R53" s="551">
        <f t="shared" si="1"/>
        <v>0.5</v>
      </c>
      <c r="S53" s="238">
        <f t="shared" si="2"/>
        <v>8.3333333333333329E-2</v>
      </c>
      <c r="T53" s="556">
        <v>0.3</v>
      </c>
      <c r="U53" s="556" t="s">
        <v>1030</v>
      </c>
      <c r="V53" s="556" t="s">
        <v>979</v>
      </c>
      <c r="W53" s="556" t="s">
        <v>1025</v>
      </c>
      <c r="X53" s="599">
        <f t="shared" si="3"/>
        <v>0.6</v>
      </c>
      <c r="Y53" s="598" t="str">
        <f t="shared" si="4"/>
        <v>MALO</v>
      </c>
      <c r="Z53" s="596" t="str">
        <f t="shared" si="5"/>
        <v>EN EJECUCIÓN</v>
      </c>
      <c r="AA53" s="597">
        <f t="shared" si="6"/>
        <v>4.9999999999999996E-2</v>
      </c>
      <c r="AB53" s="543">
        <f t="shared" si="23"/>
        <v>0.25</v>
      </c>
      <c r="AC53" s="238">
        <f t="shared" si="17"/>
        <v>8.3333333333333329E-2</v>
      </c>
      <c r="AD53" s="450">
        <v>0.25</v>
      </c>
      <c r="AE53" s="450" t="s">
        <v>723</v>
      </c>
      <c r="AF53" s="450" t="s">
        <v>724</v>
      </c>
      <c r="AG53" s="467" t="s">
        <v>607</v>
      </c>
      <c r="AH53" s="329">
        <f t="shared" si="21"/>
        <v>1</v>
      </c>
      <c r="AI53" s="329" t="str">
        <f t="shared" si="18"/>
        <v>EXCELENTE</v>
      </c>
      <c r="AJ53" s="358" t="str">
        <f t="shared" si="19"/>
        <v>EN EJECUCIÓN</v>
      </c>
      <c r="AK53" s="338">
        <f t="shared" si="20"/>
        <v>8.3333333333333329E-2</v>
      </c>
      <c r="AL53" s="296">
        <v>1</v>
      </c>
      <c r="AM53" s="207" t="s">
        <v>506</v>
      </c>
      <c r="AN53" s="197">
        <v>0.3</v>
      </c>
      <c r="AO53" s="187">
        <v>43132</v>
      </c>
      <c r="AP53" s="187">
        <v>43190</v>
      </c>
      <c r="AQ53" s="14">
        <f>$I$53*AN53</f>
        <v>2.4999999999999998E-2</v>
      </c>
      <c r="AR53" s="194" t="s">
        <v>505</v>
      </c>
      <c r="AS53" s="277">
        <v>1</v>
      </c>
      <c r="AT53" s="290" t="s">
        <v>723</v>
      </c>
      <c r="AU53" s="81">
        <f t="shared" si="15"/>
        <v>0.3</v>
      </c>
      <c r="AV53" s="14">
        <f t="shared" si="16"/>
        <v>2.4999999999999998E-2</v>
      </c>
      <c r="AW53" s="84">
        <f>AU53*$I$53</f>
        <v>2.4999999999999998E-2</v>
      </c>
    </row>
    <row r="54" spans="2:49" ht="148.5" customHeight="1" thickBot="1" x14ac:dyDescent="0.3">
      <c r="B54" s="57" t="s">
        <v>391</v>
      </c>
      <c r="C54" s="58" t="s">
        <v>392</v>
      </c>
      <c r="D54" s="52" t="s">
        <v>52</v>
      </c>
      <c r="E54" s="229" t="s">
        <v>539</v>
      </c>
      <c r="F54" s="53" t="s">
        <v>176</v>
      </c>
      <c r="G54" s="389">
        <v>10</v>
      </c>
      <c r="H54" s="390" t="s">
        <v>509</v>
      </c>
      <c r="I54" s="378">
        <v>8.3333333333333329E-2</v>
      </c>
      <c r="J54" s="385">
        <v>20</v>
      </c>
      <c r="K54" s="386" t="s">
        <v>91</v>
      </c>
      <c r="L54" s="379" t="s">
        <v>510</v>
      </c>
      <c r="M54" s="380" t="s">
        <v>511</v>
      </c>
      <c r="N54" s="383">
        <v>5</v>
      </c>
      <c r="O54" s="383">
        <v>10</v>
      </c>
      <c r="P54" s="383">
        <v>15</v>
      </c>
      <c r="Q54" s="540">
        <v>20</v>
      </c>
      <c r="R54" s="550">
        <f t="shared" si="1"/>
        <v>10</v>
      </c>
      <c r="S54" s="238">
        <f t="shared" si="2"/>
        <v>8.3333333333333329E-2</v>
      </c>
      <c r="T54" s="557">
        <v>0</v>
      </c>
      <c r="U54" s="550" t="s">
        <v>1031</v>
      </c>
      <c r="V54" s="557" t="s">
        <v>1026</v>
      </c>
      <c r="W54" s="557" t="s">
        <v>1032</v>
      </c>
      <c r="X54" s="599">
        <f t="shared" si="3"/>
        <v>0</v>
      </c>
      <c r="Y54" s="598" t="str">
        <f t="shared" si="4"/>
        <v>MALO</v>
      </c>
      <c r="Z54" s="596" t="str">
        <f t="shared" si="5"/>
        <v>SIN EJECUTAR</v>
      </c>
      <c r="AA54" s="597">
        <f t="shared" si="6"/>
        <v>0</v>
      </c>
      <c r="AB54" s="544">
        <f t="shared" si="23"/>
        <v>5</v>
      </c>
      <c r="AC54" s="238">
        <f t="shared" si="17"/>
        <v>8.3333333333333329E-2</v>
      </c>
      <c r="AD54" s="435">
        <v>0</v>
      </c>
      <c r="AE54" s="435" t="s">
        <v>725</v>
      </c>
      <c r="AF54" s="435" t="s">
        <v>726</v>
      </c>
      <c r="AG54" s="436" t="s">
        <v>607</v>
      </c>
      <c r="AH54" s="425">
        <f t="shared" si="21"/>
        <v>0</v>
      </c>
      <c r="AI54" s="425" t="str">
        <f t="shared" si="18"/>
        <v>MALO</v>
      </c>
      <c r="AJ54" s="358" t="str">
        <f t="shared" si="19"/>
        <v>SIN EJECUTAR</v>
      </c>
      <c r="AK54" s="426">
        <f t="shared" si="20"/>
        <v>0</v>
      </c>
      <c r="AL54" s="296">
        <v>1</v>
      </c>
      <c r="AM54" s="207" t="s">
        <v>512</v>
      </c>
      <c r="AN54" s="197">
        <v>0.7</v>
      </c>
      <c r="AO54" s="200">
        <v>43160</v>
      </c>
      <c r="AP54" s="200">
        <v>43434</v>
      </c>
      <c r="AQ54" s="14">
        <f>$I$54*AN54</f>
        <v>5.8333333333333327E-2</v>
      </c>
      <c r="AR54" s="194" t="s">
        <v>511</v>
      </c>
      <c r="AS54" s="281">
        <v>0.5</v>
      </c>
      <c r="AT54" s="246" t="s">
        <v>733</v>
      </c>
      <c r="AU54" s="81">
        <f t="shared" si="15"/>
        <v>0.35</v>
      </c>
      <c r="AV54" s="14">
        <f t="shared" si="16"/>
        <v>2.9166666666666664E-2</v>
      </c>
      <c r="AW54" s="84">
        <f>AU54*$I$54</f>
        <v>2.9166666666666664E-2</v>
      </c>
    </row>
    <row r="55" spans="2:49" ht="42" customHeight="1" thickBot="1" x14ac:dyDescent="0.3">
      <c r="B55" s="57" t="s">
        <v>391</v>
      </c>
      <c r="C55" s="58" t="s">
        <v>392</v>
      </c>
      <c r="D55" s="52" t="s">
        <v>52</v>
      </c>
      <c r="E55" s="229" t="s">
        <v>539</v>
      </c>
      <c r="F55" s="53" t="s">
        <v>176</v>
      </c>
      <c r="G55" s="389">
        <v>11</v>
      </c>
      <c r="H55" s="390" t="s">
        <v>514</v>
      </c>
      <c r="I55" s="417">
        <f>100%/12</f>
        <v>8.3333333333333329E-2</v>
      </c>
      <c r="J55" s="385">
        <v>98</v>
      </c>
      <c r="K55" s="386" t="s">
        <v>481</v>
      </c>
      <c r="L55" s="379" t="s">
        <v>515</v>
      </c>
      <c r="M55" s="380" t="s">
        <v>505</v>
      </c>
      <c r="N55" s="381">
        <v>0.25</v>
      </c>
      <c r="O55" s="381">
        <v>0.5</v>
      </c>
      <c r="P55" s="381">
        <v>0.75</v>
      </c>
      <c r="Q55" s="541">
        <v>0.98</v>
      </c>
      <c r="R55" s="551">
        <f t="shared" si="1"/>
        <v>0.5</v>
      </c>
      <c r="S55" s="238">
        <f t="shared" si="2"/>
        <v>8.3333333333333329E-2</v>
      </c>
      <c r="T55" s="556">
        <v>0.5</v>
      </c>
      <c r="U55" s="556" t="s">
        <v>1027</v>
      </c>
      <c r="V55" s="556" t="s">
        <v>986</v>
      </c>
      <c r="W55" s="556"/>
      <c r="X55" s="599">
        <f t="shared" si="3"/>
        <v>1</v>
      </c>
      <c r="Y55" s="598" t="str">
        <f t="shared" si="4"/>
        <v>EXCELENTE</v>
      </c>
      <c r="Z55" s="596" t="str">
        <f t="shared" si="5"/>
        <v>EN EJECUCIÓN</v>
      </c>
      <c r="AA55" s="597">
        <f t="shared" si="6"/>
        <v>8.3333333333333329E-2</v>
      </c>
      <c r="AB55" s="543">
        <f t="shared" si="23"/>
        <v>0.25</v>
      </c>
      <c r="AC55" s="238">
        <f t="shared" si="17"/>
        <v>8.3333333333333329E-2</v>
      </c>
      <c r="AD55" s="451">
        <v>0.25</v>
      </c>
      <c r="AE55" s="450" t="s">
        <v>727</v>
      </c>
      <c r="AF55" s="450" t="s">
        <v>728</v>
      </c>
      <c r="AG55" s="449" t="s">
        <v>607</v>
      </c>
      <c r="AH55" s="329">
        <f t="shared" si="21"/>
        <v>1</v>
      </c>
      <c r="AI55" s="329" t="str">
        <f t="shared" si="18"/>
        <v>EXCELENTE</v>
      </c>
      <c r="AJ55" s="358" t="str">
        <f t="shared" si="19"/>
        <v>EN EJECUCIÓN</v>
      </c>
      <c r="AK55" s="338">
        <f t="shared" si="20"/>
        <v>8.3333333333333329E-2</v>
      </c>
      <c r="AL55" s="296">
        <v>1</v>
      </c>
      <c r="AM55" s="207" t="s">
        <v>516</v>
      </c>
      <c r="AN55" s="197">
        <v>0.4</v>
      </c>
      <c r="AO55" s="200">
        <v>43132</v>
      </c>
      <c r="AP55" s="200">
        <v>43454</v>
      </c>
      <c r="AQ55" s="14">
        <f>$I$55*AN55</f>
        <v>3.3333333333333333E-2</v>
      </c>
      <c r="AR55" s="203" t="s">
        <v>505</v>
      </c>
      <c r="AS55" s="284">
        <v>1</v>
      </c>
      <c r="AT55" s="290" t="s">
        <v>734</v>
      </c>
      <c r="AU55" s="81">
        <f t="shared" ref="AU55:AU74" si="24">AS55*AN55</f>
        <v>0.4</v>
      </c>
      <c r="AV55" s="14">
        <f t="shared" si="16"/>
        <v>3.3333333333333333E-2</v>
      </c>
      <c r="AW55" s="84">
        <f>AU55*$I$55</f>
        <v>3.3333333333333333E-2</v>
      </c>
    </row>
    <row r="56" spans="2:49" ht="36.75" customHeight="1" thickBot="1" x14ac:dyDescent="0.3">
      <c r="B56" s="57" t="s">
        <v>391</v>
      </c>
      <c r="C56" s="58" t="s">
        <v>392</v>
      </c>
      <c r="D56" s="52" t="s">
        <v>52</v>
      </c>
      <c r="E56" s="229" t="s">
        <v>539</v>
      </c>
      <c r="F56" s="53" t="s">
        <v>176</v>
      </c>
      <c r="G56" s="389">
        <v>12</v>
      </c>
      <c r="H56" s="390" t="s">
        <v>519</v>
      </c>
      <c r="I56" s="378">
        <v>8.3333333333333329E-2</v>
      </c>
      <c r="J56" s="385">
        <v>26</v>
      </c>
      <c r="K56" s="386" t="s">
        <v>91</v>
      </c>
      <c r="L56" s="424" t="s">
        <v>520</v>
      </c>
      <c r="M56" s="380" t="s">
        <v>505</v>
      </c>
      <c r="N56" s="383">
        <v>0</v>
      </c>
      <c r="O56" s="383">
        <v>13</v>
      </c>
      <c r="P56" s="383">
        <v>0</v>
      </c>
      <c r="Q56" s="540">
        <v>26</v>
      </c>
      <c r="R56" s="550">
        <f t="shared" si="1"/>
        <v>13</v>
      </c>
      <c r="S56" s="238">
        <f t="shared" si="2"/>
        <v>8.3333333333333329E-2</v>
      </c>
      <c r="T56" s="557">
        <v>13</v>
      </c>
      <c r="U56" s="557" t="s">
        <v>1028</v>
      </c>
      <c r="V56" s="557" t="s">
        <v>987</v>
      </c>
      <c r="W56" s="557"/>
      <c r="X56" s="599">
        <f t="shared" si="3"/>
        <v>1</v>
      </c>
      <c r="Y56" s="598" t="str">
        <f t="shared" si="4"/>
        <v>EXCELENTE</v>
      </c>
      <c r="Z56" s="596" t="str">
        <f t="shared" si="5"/>
        <v>EN EJECUCIÓN</v>
      </c>
      <c r="AA56" s="597">
        <f t="shared" si="6"/>
        <v>8.3333333333333329E-2</v>
      </c>
      <c r="AB56" s="544">
        <f t="shared" si="23"/>
        <v>0</v>
      </c>
      <c r="AC56" s="238">
        <f t="shared" si="17"/>
        <v>0</v>
      </c>
      <c r="AD56" s="435">
        <v>0</v>
      </c>
      <c r="AE56" s="435" t="s">
        <v>729</v>
      </c>
      <c r="AF56" s="435"/>
      <c r="AG56" s="468" t="s">
        <v>730</v>
      </c>
      <c r="AH56" s="329">
        <f t="shared" si="21"/>
        <v>0</v>
      </c>
      <c r="AI56" s="489" t="s">
        <v>804</v>
      </c>
      <c r="AJ56" s="358" t="str">
        <f t="shared" si="19"/>
        <v>SIN EJECUTAR</v>
      </c>
      <c r="AK56" s="338">
        <f t="shared" si="20"/>
        <v>0</v>
      </c>
      <c r="AL56" s="296">
        <v>1</v>
      </c>
      <c r="AM56" s="207" t="s">
        <v>521</v>
      </c>
      <c r="AN56" s="197">
        <v>0.1</v>
      </c>
      <c r="AO56" s="200">
        <v>43246</v>
      </c>
      <c r="AP56" s="200">
        <v>43258</v>
      </c>
      <c r="AQ56" s="14"/>
      <c r="AR56" s="194" t="s">
        <v>505</v>
      </c>
      <c r="AS56" s="277"/>
      <c r="AT56" s="246"/>
      <c r="AU56" s="81">
        <f t="shared" si="24"/>
        <v>0</v>
      </c>
      <c r="AV56" s="14"/>
      <c r="AW56" s="84">
        <f>AU56*$I$56</f>
        <v>0</v>
      </c>
    </row>
    <row r="57" spans="2:49" ht="61.5" customHeight="1" thickBot="1" x14ac:dyDescent="0.3">
      <c r="B57" s="57" t="s">
        <v>388</v>
      </c>
      <c r="C57" s="58" t="s">
        <v>390</v>
      </c>
      <c r="D57" s="52" t="s">
        <v>23</v>
      </c>
      <c r="E57" s="229" t="s">
        <v>541</v>
      </c>
      <c r="F57" s="53" t="s">
        <v>183</v>
      </c>
      <c r="G57" s="334">
        <v>1</v>
      </c>
      <c r="H57" s="377" t="s">
        <v>349</v>
      </c>
      <c r="I57" s="316">
        <v>0.5</v>
      </c>
      <c r="J57" s="323">
        <v>100</v>
      </c>
      <c r="K57" s="316" t="s">
        <v>184</v>
      </c>
      <c r="L57" s="376" t="s">
        <v>350</v>
      </c>
      <c r="M57" s="332" t="s">
        <v>351</v>
      </c>
      <c r="N57" s="338">
        <v>0.3</v>
      </c>
      <c r="O57" s="338">
        <v>0.6</v>
      </c>
      <c r="P57" s="338">
        <v>0.9</v>
      </c>
      <c r="Q57" s="339">
        <v>1</v>
      </c>
      <c r="R57" s="551">
        <f t="shared" si="1"/>
        <v>0.6</v>
      </c>
      <c r="S57" s="238">
        <f t="shared" si="2"/>
        <v>0.5</v>
      </c>
      <c r="T57" s="552">
        <v>0.6</v>
      </c>
      <c r="U57" s="552" t="s">
        <v>910</v>
      </c>
      <c r="V57" s="552" t="s">
        <v>911</v>
      </c>
      <c r="W57" s="552"/>
      <c r="X57" s="599">
        <f t="shared" si="3"/>
        <v>1</v>
      </c>
      <c r="Y57" s="598" t="str">
        <f t="shared" si="4"/>
        <v>EXCELENTE</v>
      </c>
      <c r="Z57" s="596" t="str">
        <f t="shared" si="5"/>
        <v>EN EJECUCIÓN</v>
      </c>
      <c r="AA57" s="597">
        <f t="shared" si="6"/>
        <v>0.5</v>
      </c>
      <c r="AB57" s="545">
        <f t="shared" si="23"/>
        <v>0.3</v>
      </c>
      <c r="AC57" s="238">
        <f t="shared" si="17"/>
        <v>0.5</v>
      </c>
      <c r="AD57" s="452">
        <v>0.3</v>
      </c>
      <c r="AE57" s="411" t="s">
        <v>703</v>
      </c>
      <c r="AF57" s="411" t="s">
        <v>704</v>
      </c>
      <c r="AG57" s="444" t="s">
        <v>607</v>
      </c>
      <c r="AH57" s="329">
        <f t="shared" si="21"/>
        <v>1</v>
      </c>
      <c r="AI57" s="329" t="str">
        <f t="shared" si="18"/>
        <v>EXCELENTE</v>
      </c>
      <c r="AJ57" s="358" t="str">
        <f t="shared" si="19"/>
        <v>EN EJECUCIÓN</v>
      </c>
      <c r="AK57" s="338">
        <f t="shared" si="20"/>
        <v>0.5</v>
      </c>
      <c r="AL57" s="294">
        <v>1</v>
      </c>
      <c r="AM57" s="25" t="s">
        <v>352</v>
      </c>
      <c r="AN57" s="14">
        <v>0.3</v>
      </c>
      <c r="AO57" s="47">
        <v>43131</v>
      </c>
      <c r="AP57" s="22">
        <v>43220</v>
      </c>
      <c r="AQ57" s="14">
        <f>$I$57*AN57</f>
        <v>0.15</v>
      </c>
      <c r="AR57" s="15" t="s">
        <v>351</v>
      </c>
      <c r="AS57" s="277">
        <v>1</v>
      </c>
      <c r="AT57" s="246" t="s">
        <v>705</v>
      </c>
      <c r="AU57" s="81">
        <f t="shared" si="24"/>
        <v>0.3</v>
      </c>
      <c r="AV57" s="14">
        <f t="shared" ref="AV57:AV70" si="25">AQ57*AS57</f>
        <v>0.15</v>
      </c>
      <c r="AW57" s="84">
        <f>AU57*$I$57</f>
        <v>0.15</v>
      </c>
    </row>
    <row r="58" spans="2:49" ht="79.5" customHeight="1" thickBot="1" x14ac:dyDescent="0.3">
      <c r="B58" s="57" t="s">
        <v>388</v>
      </c>
      <c r="C58" s="58" t="s">
        <v>389</v>
      </c>
      <c r="D58" s="52" t="s">
        <v>23</v>
      </c>
      <c r="E58" s="229" t="s">
        <v>541</v>
      </c>
      <c r="F58" s="53" t="s">
        <v>183</v>
      </c>
      <c r="G58" s="334">
        <v>2</v>
      </c>
      <c r="H58" s="336" t="s">
        <v>356</v>
      </c>
      <c r="I58" s="316">
        <v>0.5</v>
      </c>
      <c r="J58" s="323">
        <v>100</v>
      </c>
      <c r="K58" s="316" t="s">
        <v>184</v>
      </c>
      <c r="L58" s="322" t="s">
        <v>357</v>
      </c>
      <c r="M58" s="332" t="s">
        <v>351</v>
      </c>
      <c r="N58" s="338">
        <v>0.25</v>
      </c>
      <c r="O58" s="338">
        <v>0.5</v>
      </c>
      <c r="P58" s="338">
        <v>0.75</v>
      </c>
      <c r="Q58" s="339">
        <v>1</v>
      </c>
      <c r="R58" s="551">
        <f t="shared" si="1"/>
        <v>0.5</v>
      </c>
      <c r="S58" s="238">
        <f t="shared" si="2"/>
        <v>0.5</v>
      </c>
      <c r="T58" s="552">
        <v>0.5</v>
      </c>
      <c r="U58" s="552" t="s">
        <v>912</v>
      </c>
      <c r="V58" s="552" t="s">
        <v>913</v>
      </c>
      <c r="W58" s="552"/>
      <c r="X58" s="599">
        <f t="shared" si="3"/>
        <v>1</v>
      </c>
      <c r="Y58" s="598" t="str">
        <f t="shared" si="4"/>
        <v>EXCELENTE</v>
      </c>
      <c r="Z58" s="596" t="str">
        <f t="shared" si="5"/>
        <v>EN EJECUCIÓN</v>
      </c>
      <c r="AA58" s="597">
        <f t="shared" si="6"/>
        <v>0.5</v>
      </c>
      <c r="AB58" s="545">
        <f t="shared" si="23"/>
        <v>0.25</v>
      </c>
      <c r="AC58" s="238">
        <f t="shared" si="17"/>
        <v>0.5</v>
      </c>
      <c r="AD58" s="431">
        <v>0.25</v>
      </c>
      <c r="AE58" s="411" t="s">
        <v>706</v>
      </c>
      <c r="AF58" s="411" t="s">
        <v>707</v>
      </c>
      <c r="AG58" s="444" t="s">
        <v>607</v>
      </c>
      <c r="AH58" s="329">
        <f t="shared" si="21"/>
        <v>1</v>
      </c>
      <c r="AI58" s="329" t="str">
        <f t="shared" si="18"/>
        <v>EXCELENTE</v>
      </c>
      <c r="AJ58" s="358" t="str">
        <f t="shared" si="19"/>
        <v>EN EJECUCIÓN</v>
      </c>
      <c r="AK58" s="338">
        <f t="shared" si="20"/>
        <v>0.5</v>
      </c>
      <c r="AL58" s="294">
        <v>1</v>
      </c>
      <c r="AM58" s="13" t="s">
        <v>185</v>
      </c>
      <c r="AN58" s="14">
        <v>0.25</v>
      </c>
      <c r="AO58" s="47">
        <v>43131</v>
      </c>
      <c r="AP58" s="22">
        <v>43220</v>
      </c>
      <c r="AQ58" s="14">
        <f>$I$58*AN58</f>
        <v>0.125</v>
      </c>
      <c r="AR58" s="15" t="s">
        <v>351</v>
      </c>
      <c r="AS58" s="277">
        <v>1</v>
      </c>
      <c r="AT58" s="290" t="s">
        <v>708</v>
      </c>
      <c r="AU58" s="81">
        <f t="shared" si="24"/>
        <v>0.25</v>
      </c>
      <c r="AV58" s="14">
        <f t="shared" si="25"/>
        <v>0.125</v>
      </c>
      <c r="AW58" s="84">
        <f>AU58*$I$58</f>
        <v>0.125</v>
      </c>
    </row>
    <row r="59" spans="2:49" ht="79.5" customHeight="1" thickBot="1" x14ac:dyDescent="0.3">
      <c r="B59" s="57" t="s">
        <v>388</v>
      </c>
      <c r="C59" s="58" t="s">
        <v>389</v>
      </c>
      <c r="D59" s="52" t="s">
        <v>23</v>
      </c>
      <c r="E59" s="229" t="s">
        <v>542</v>
      </c>
      <c r="F59" s="53" t="s">
        <v>186</v>
      </c>
      <c r="G59" s="370">
        <v>1</v>
      </c>
      <c r="H59" s="375" t="s">
        <v>361</v>
      </c>
      <c r="I59" s="355">
        <v>5.8799999999999998E-2</v>
      </c>
      <c r="J59" s="351">
        <v>100</v>
      </c>
      <c r="K59" s="352" t="s">
        <v>184</v>
      </c>
      <c r="L59" s="374" t="s">
        <v>187</v>
      </c>
      <c r="M59" s="28" t="s">
        <v>188</v>
      </c>
      <c r="N59" s="338">
        <v>0.3</v>
      </c>
      <c r="O59" s="338">
        <v>1</v>
      </c>
      <c r="P59" s="358"/>
      <c r="Q59" s="359"/>
      <c r="R59" s="551">
        <f t="shared" si="1"/>
        <v>1</v>
      </c>
      <c r="S59" s="238">
        <f t="shared" si="2"/>
        <v>5.8799999999999998E-2</v>
      </c>
      <c r="T59" s="569">
        <v>1</v>
      </c>
      <c r="U59" s="568" t="s">
        <v>917</v>
      </c>
      <c r="V59" s="567" t="s">
        <v>918</v>
      </c>
      <c r="W59" s="567"/>
      <c r="X59" s="599">
        <f t="shared" si="3"/>
        <v>1</v>
      </c>
      <c r="Y59" s="598" t="str">
        <f t="shared" si="4"/>
        <v>EXCELENTE</v>
      </c>
      <c r="Z59" s="596" t="str">
        <f t="shared" si="5"/>
        <v>EN EJECUCIÓN</v>
      </c>
      <c r="AA59" s="597">
        <f t="shared" si="6"/>
        <v>5.8799999999999998E-2</v>
      </c>
      <c r="AB59" s="546">
        <v>0.3</v>
      </c>
      <c r="AC59" s="238">
        <f t="shared" si="17"/>
        <v>5.8799999999999998E-2</v>
      </c>
      <c r="AD59" s="445">
        <v>0.3</v>
      </c>
      <c r="AE59" s="441" t="s">
        <v>622</v>
      </c>
      <c r="AF59" s="439" t="s">
        <v>623</v>
      </c>
      <c r="AG59" s="444" t="s">
        <v>607</v>
      </c>
      <c r="AH59" s="425">
        <f t="shared" si="21"/>
        <v>1</v>
      </c>
      <c r="AI59" s="425" t="str">
        <f t="shared" si="18"/>
        <v>EXCELENTE</v>
      </c>
      <c r="AJ59" s="358" t="str">
        <f t="shared" si="19"/>
        <v>EN EJECUCIÓN</v>
      </c>
      <c r="AK59" s="426">
        <f t="shared" si="20"/>
        <v>5.8799999999999998E-2</v>
      </c>
      <c r="AL59" s="297">
        <v>1</v>
      </c>
      <c r="AM59" s="25" t="s">
        <v>362</v>
      </c>
      <c r="AN59" s="14">
        <v>0.5</v>
      </c>
      <c r="AO59" s="30">
        <v>43115</v>
      </c>
      <c r="AP59" s="30">
        <v>43205</v>
      </c>
      <c r="AQ59" s="14">
        <f>$I$59*AN59</f>
        <v>2.9399999999999999E-2</v>
      </c>
      <c r="AR59" s="31" t="s">
        <v>189</v>
      </c>
      <c r="AS59" s="281">
        <v>1</v>
      </c>
      <c r="AT59" s="282" t="s">
        <v>620</v>
      </c>
      <c r="AU59" s="81">
        <f t="shared" si="24"/>
        <v>0.5</v>
      </c>
      <c r="AV59" s="14">
        <f t="shared" si="25"/>
        <v>2.9399999999999999E-2</v>
      </c>
      <c r="AW59" s="84">
        <f>AU59*$I$59</f>
        <v>2.9399999999999999E-2</v>
      </c>
    </row>
    <row r="60" spans="2:49" ht="79.5" customHeight="1" thickBot="1" x14ac:dyDescent="0.3">
      <c r="B60" s="57" t="s">
        <v>388</v>
      </c>
      <c r="C60" s="58" t="s">
        <v>389</v>
      </c>
      <c r="D60" s="52" t="s">
        <v>23</v>
      </c>
      <c r="E60" s="229" t="s">
        <v>542</v>
      </c>
      <c r="F60" s="53" t="s">
        <v>186</v>
      </c>
      <c r="G60" s="370">
        <v>2</v>
      </c>
      <c r="H60" s="373" t="s">
        <v>191</v>
      </c>
      <c r="I60" s="345">
        <v>5.8799999999999998E-2</v>
      </c>
      <c r="J60" s="317">
        <v>1</v>
      </c>
      <c r="K60" s="342" t="s">
        <v>184</v>
      </c>
      <c r="L60" s="356" t="s">
        <v>192</v>
      </c>
      <c r="M60" s="33" t="s">
        <v>193</v>
      </c>
      <c r="N60" s="329">
        <v>0.1</v>
      </c>
      <c r="O60" s="329">
        <v>0.35</v>
      </c>
      <c r="P60" s="329">
        <v>0.7</v>
      </c>
      <c r="Q60" s="330">
        <v>1</v>
      </c>
      <c r="R60" s="551">
        <f t="shared" si="1"/>
        <v>0.35</v>
      </c>
      <c r="S60" s="238">
        <f t="shared" si="2"/>
        <v>5.8799999999999998E-2</v>
      </c>
      <c r="T60" s="569">
        <v>0.35</v>
      </c>
      <c r="U60" s="570" t="s">
        <v>919</v>
      </c>
      <c r="V60" s="569" t="s">
        <v>920</v>
      </c>
      <c r="W60" s="569"/>
      <c r="X60" s="599">
        <f t="shared" si="3"/>
        <v>1</v>
      </c>
      <c r="Y60" s="598" t="str">
        <f t="shared" si="4"/>
        <v>EXCELENTE</v>
      </c>
      <c r="Z60" s="596" t="str">
        <f t="shared" si="5"/>
        <v>EN EJECUCIÓN</v>
      </c>
      <c r="AA60" s="597">
        <f t="shared" si="6"/>
        <v>5.8799999999999998E-2</v>
      </c>
      <c r="AB60" s="547">
        <f t="shared" ref="AB60:AB80" si="26">N60</f>
        <v>0.1</v>
      </c>
      <c r="AC60" s="238">
        <f t="shared" si="17"/>
        <v>5.8799999999999998E-2</v>
      </c>
      <c r="AD60" s="438">
        <v>0.1</v>
      </c>
      <c r="AE60" s="439" t="s">
        <v>624</v>
      </c>
      <c r="AF60" s="439" t="s">
        <v>625</v>
      </c>
      <c r="AG60" s="432" t="s">
        <v>607</v>
      </c>
      <c r="AH60" s="425">
        <f t="shared" si="21"/>
        <v>1</v>
      </c>
      <c r="AI60" s="425" t="str">
        <f t="shared" si="18"/>
        <v>EXCELENTE</v>
      </c>
      <c r="AJ60" s="358" t="str">
        <f t="shared" si="19"/>
        <v>EN EJECUCIÓN</v>
      </c>
      <c r="AK60" s="426">
        <f t="shared" si="20"/>
        <v>5.8799999999999998E-2</v>
      </c>
      <c r="AL60" s="297">
        <v>1</v>
      </c>
      <c r="AM60" s="25" t="s">
        <v>194</v>
      </c>
      <c r="AN60" s="14">
        <v>0.5</v>
      </c>
      <c r="AO60" s="30">
        <v>43132</v>
      </c>
      <c r="AP60" s="30">
        <v>43311</v>
      </c>
      <c r="AQ60" s="14">
        <f>$I$60*AN60</f>
        <v>2.9399999999999999E-2</v>
      </c>
      <c r="AR60" s="34" t="s">
        <v>193</v>
      </c>
      <c r="AS60" s="281">
        <v>1</v>
      </c>
      <c r="AT60" s="283" t="s">
        <v>625</v>
      </c>
      <c r="AU60" s="81">
        <f t="shared" si="24"/>
        <v>0.5</v>
      </c>
      <c r="AV60" s="14">
        <f t="shared" si="25"/>
        <v>2.9399999999999999E-2</v>
      </c>
      <c r="AW60" s="84">
        <f>AU60*$I$60</f>
        <v>2.9399999999999999E-2</v>
      </c>
    </row>
    <row r="61" spans="2:49" ht="79.5" customHeight="1" thickBot="1" x14ac:dyDescent="0.3">
      <c r="B61" s="57" t="s">
        <v>388</v>
      </c>
      <c r="C61" s="58" t="s">
        <v>389</v>
      </c>
      <c r="D61" s="52" t="s">
        <v>23</v>
      </c>
      <c r="E61" s="229" t="s">
        <v>543</v>
      </c>
      <c r="F61" s="53" t="s">
        <v>186</v>
      </c>
      <c r="G61" s="360">
        <v>3</v>
      </c>
      <c r="H61" s="361" t="s">
        <v>196</v>
      </c>
      <c r="I61" s="345">
        <v>5.8799999999999998E-2</v>
      </c>
      <c r="J61" s="317">
        <v>1</v>
      </c>
      <c r="K61" s="362" t="s">
        <v>184</v>
      </c>
      <c r="L61" s="356" t="s">
        <v>197</v>
      </c>
      <c r="M61" s="35" t="s">
        <v>198</v>
      </c>
      <c r="N61" s="329">
        <v>0.25</v>
      </c>
      <c r="O61" s="329">
        <v>0.5</v>
      </c>
      <c r="P61" s="329">
        <v>0.75</v>
      </c>
      <c r="Q61" s="330">
        <v>1</v>
      </c>
      <c r="R61" s="551">
        <f t="shared" si="1"/>
        <v>0.5</v>
      </c>
      <c r="S61" s="238">
        <f t="shared" si="2"/>
        <v>5.8799999999999998E-2</v>
      </c>
      <c r="T61" s="569">
        <v>0.5</v>
      </c>
      <c r="U61" s="570" t="s">
        <v>921</v>
      </c>
      <c r="V61" s="569" t="s">
        <v>922</v>
      </c>
      <c r="W61" s="569"/>
      <c r="X61" s="599">
        <f t="shared" si="3"/>
        <v>1</v>
      </c>
      <c r="Y61" s="598" t="str">
        <f t="shared" si="4"/>
        <v>EXCELENTE</v>
      </c>
      <c r="Z61" s="596" t="str">
        <f t="shared" si="5"/>
        <v>EN EJECUCIÓN</v>
      </c>
      <c r="AA61" s="597">
        <f t="shared" si="6"/>
        <v>5.8799999999999998E-2</v>
      </c>
      <c r="AB61" s="547">
        <f t="shared" si="26"/>
        <v>0.25</v>
      </c>
      <c r="AC61" s="238">
        <f t="shared" si="17"/>
        <v>5.8799999999999998E-2</v>
      </c>
      <c r="AD61" s="438">
        <v>0.25</v>
      </c>
      <c r="AE61" s="439" t="s">
        <v>626</v>
      </c>
      <c r="AF61" s="439" t="s">
        <v>627</v>
      </c>
      <c r="AG61" s="432" t="s">
        <v>607</v>
      </c>
      <c r="AH61" s="329">
        <f t="shared" si="21"/>
        <v>1</v>
      </c>
      <c r="AI61" s="329" t="str">
        <f t="shared" si="18"/>
        <v>EXCELENTE</v>
      </c>
      <c r="AJ61" s="358" t="str">
        <f t="shared" si="19"/>
        <v>EN EJECUCIÓN</v>
      </c>
      <c r="AK61" s="338">
        <f t="shared" si="20"/>
        <v>5.8799999999999998E-2</v>
      </c>
      <c r="AL61" s="297">
        <v>1</v>
      </c>
      <c r="AM61" s="25" t="s">
        <v>199</v>
      </c>
      <c r="AN61" s="14">
        <v>0.25</v>
      </c>
      <c r="AO61" s="30">
        <v>43102</v>
      </c>
      <c r="AP61" s="30">
        <v>43189</v>
      </c>
      <c r="AQ61" s="14">
        <f>$I$61*AN61</f>
        <v>1.47E-2</v>
      </c>
      <c r="AR61" s="34" t="s">
        <v>200</v>
      </c>
      <c r="AS61" s="277">
        <v>1</v>
      </c>
      <c r="AT61" s="282" t="s">
        <v>628</v>
      </c>
      <c r="AU61" s="81">
        <f t="shared" si="24"/>
        <v>0.25</v>
      </c>
      <c r="AV61" s="14">
        <f t="shared" si="25"/>
        <v>1.47E-2</v>
      </c>
      <c r="AW61" s="84">
        <f>AU61*$I$61</f>
        <v>1.47E-2</v>
      </c>
    </row>
    <row r="62" spans="2:49" ht="79.5" customHeight="1" thickBot="1" x14ac:dyDescent="0.3">
      <c r="B62" s="57" t="s">
        <v>388</v>
      </c>
      <c r="C62" s="58" t="s">
        <v>389</v>
      </c>
      <c r="D62" s="52" t="s">
        <v>23</v>
      </c>
      <c r="E62" s="229" t="s">
        <v>543</v>
      </c>
      <c r="F62" s="53" t="s">
        <v>186</v>
      </c>
      <c r="G62" s="360">
        <v>4</v>
      </c>
      <c r="H62" s="371" t="s">
        <v>204</v>
      </c>
      <c r="I62" s="345">
        <v>5.8799999999999998E-2</v>
      </c>
      <c r="J62" s="317">
        <v>0.02</v>
      </c>
      <c r="K62" s="356" t="s">
        <v>184</v>
      </c>
      <c r="L62" s="356" t="s">
        <v>205</v>
      </c>
      <c r="M62" s="357" t="s">
        <v>198</v>
      </c>
      <c r="N62" s="372">
        <v>5.0000000000000001E-3</v>
      </c>
      <c r="O62" s="338">
        <v>0.01</v>
      </c>
      <c r="P62" s="372">
        <v>1.4999999999999999E-2</v>
      </c>
      <c r="Q62" s="339">
        <v>0.02</v>
      </c>
      <c r="R62" s="551">
        <f t="shared" si="1"/>
        <v>0.01</v>
      </c>
      <c r="S62" s="238">
        <f t="shared" si="2"/>
        <v>5.8799999999999998E-2</v>
      </c>
      <c r="T62" s="571">
        <v>0.01</v>
      </c>
      <c r="U62" s="572" t="s">
        <v>923</v>
      </c>
      <c r="V62" s="571" t="s">
        <v>924</v>
      </c>
      <c r="W62" s="571" t="s">
        <v>925</v>
      </c>
      <c r="X62" s="599">
        <f t="shared" si="3"/>
        <v>1</v>
      </c>
      <c r="Y62" s="598" t="str">
        <f t="shared" si="4"/>
        <v>EXCELENTE</v>
      </c>
      <c r="Z62" s="596" t="str">
        <f t="shared" si="5"/>
        <v>EN EJECUCIÓN</v>
      </c>
      <c r="AA62" s="597">
        <f t="shared" si="6"/>
        <v>5.8799999999999998E-2</v>
      </c>
      <c r="AB62" s="548">
        <f t="shared" si="26"/>
        <v>5.0000000000000001E-3</v>
      </c>
      <c r="AC62" s="238">
        <f t="shared" si="17"/>
        <v>5.8799999999999998E-2</v>
      </c>
      <c r="AD62" s="438">
        <v>0</v>
      </c>
      <c r="AE62" s="440" t="s">
        <v>629</v>
      </c>
      <c r="AF62" s="441" t="s">
        <v>630</v>
      </c>
      <c r="AG62" s="442" t="s">
        <v>631</v>
      </c>
      <c r="AH62" s="425">
        <f t="shared" si="21"/>
        <v>0</v>
      </c>
      <c r="AI62" s="425" t="str">
        <f t="shared" si="18"/>
        <v>MALO</v>
      </c>
      <c r="AJ62" s="358" t="str">
        <f t="shared" si="19"/>
        <v>SIN EJECUTAR</v>
      </c>
      <c r="AK62" s="426">
        <f t="shared" si="20"/>
        <v>0</v>
      </c>
      <c r="AL62" s="297">
        <v>1</v>
      </c>
      <c r="AM62" s="25" t="s">
        <v>206</v>
      </c>
      <c r="AN62" s="14">
        <v>0.25</v>
      </c>
      <c r="AO62" s="30">
        <v>43102</v>
      </c>
      <c r="AP62" s="30">
        <v>43281</v>
      </c>
      <c r="AQ62" s="14">
        <f>$I$62*AN62</f>
        <v>1.47E-2</v>
      </c>
      <c r="AR62" s="34" t="s">
        <v>200</v>
      </c>
      <c r="AS62" s="277">
        <v>1</v>
      </c>
      <c r="AT62" s="282" t="s">
        <v>634</v>
      </c>
      <c r="AU62" s="81">
        <f t="shared" si="24"/>
        <v>0.25</v>
      </c>
      <c r="AV62" s="14">
        <f t="shared" si="25"/>
        <v>1.47E-2</v>
      </c>
      <c r="AW62" s="84">
        <f>AU62*$I$62</f>
        <v>1.47E-2</v>
      </c>
    </row>
    <row r="63" spans="2:49" ht="79.5" customHeight="1" thickBot="1" x14ac:dyDescent="0.3">
      <c r="B63" s="57" t="s">
        <v>388</v>
      </c>
      <c r="C63" s="58" t="s">
        <v>389</v>
      </c>
      <c r="D63" s="52" t="s">
        <v>23</v>
      </c>
      <c r="E63" s="229" t="s">
        <v>543</v>
      </c>
      <c r="F63" s="53" t="s">
        <v>186</v>
      </c>
      <c r="G63" s="360">
        <v>5</v>
      </c>
      <c r="H63" s="371" t="s">
        <v>363</v>
      </c>
      <c r="I63" s="345">
        <v>5.8799999999999998E-2</v>
      </c>
      <c r="J63" s="317">
        <v>0.2</v>
      </c>
      <c r="K63" s="356" t="s">
        <v>184</v>
      </c>
      <c r="L63" s="356" t="s">
        <v>208</v>
      </c>
      <c r="M63" s="357" t="s">
        <v>198</v>
      </c>
      <c r="N63" s="329">
        <v>0.05</v>
      </c>
      <c r="O63" s="329">
        <v>0.1</v>
      </c>
      <c r="P63" s="329">
        <v>0.15</v>
      </c>
      <c r="Q63" s="330">
        <v>0.2</v>
      </c>
      <c r="R63" s="551">
        <f t="shared" si="1"/>
        <v>0.1</v>
      </c>
      <c r="S63" s="238">
        <f t="shared" si="2"/>
        <v>5.8799999999999998E-2</v>
      </c>
      <c r="T63" s="569">
        <v>0.1</v>
      </c>
      <c r="U63" s="570" t="s">
        <v>926</v>
      </c>
      <c r="V63" s="569" t="s">
        <v>927</v>
      </c>
      <c r="W63" s="569"/>
      <c r="X63" s="599">
        <f t="shared" si="3"/>
        <v>1</v>
      </c>
      <c r="Y63" s="598" t="str">
        <f t="shared" si="4"/>
        <v>EXCELENTE</v>
      </c>
      <c r="Z63" s="596" t="str">
        <f t="shared" si="5"/>
        <v>EN EJECUCIÓN</v>
      </c>
      <c r="AA63" s="597">
        <f t="shared" si="6"/>
        <v>5.8799999999999998E-2</v>
      </c>
      <c r="AB63" s="547">
        <f t="shared" si="26"/>
        <v>0.05</v>
      </c>
      <c r="AC63" s="238">
        <f t="shared" si="17"/>
        <v>5.8799999999999998E-2</v>
      </c>
      <c r="AD63" s="438">
        <v>0.05</v>
      </c>
      <c r="AE63" s="447" t="s">
        <v>632</v>
      </c>
      <c r="AF63" s="447" t="s">
        <v>633</v>
      </c>
      <c r="AG63" s="448" t="s">
        <v>607</v>
      </c>
      <c r="AH63" s="329">
        <f t="shared" si="21"/>
        <v>1</v>
      </c>
      <c r="AI63" s="329" t="str">
        <f t="shared" si="18"/>
        <v>EXCELENTE</v>
      </c>
      <c r="AJ63" s="358" t="str">
        <f t="shared" si="19"/>
        <v>EN EJECUCIÓN</v>
      </c>
      <c r="AK63" s="338">
        <f t="shared" si="20"/>
        <v>5.8799999999999998E-2</v>
      </c>
      <c r="AL63" s="297">
        <v>1</v>
      </c>
      <c r="AM63" s="225" t="s">
        <v>209</v>
      </c>
      <c r="AN63" s="14">
        <v>0.5</v>
      </c>
      <c r="AO63" s="30">
        <v>43102</v>
      </c>
      <c r="AP63" s="30">
        <v>43465</v>
      </c>
      <c r="AQ63" s="14">
        <f>$I$63*AN63</f>
        <v>2.9399999999999999E-2</v>
      </c>
      <c r="AR63" s="34" t="s">
        <v>200</v>
      </c>
      <c r="AS63" s="277">
        <v>1</v>
      </c>
      <c r="AT63" s="282" t="s">
        <v>636</v>
      </c>
      <c r="AU63" s="81">
        <f t="shared" si="24"/>
        <v>0.5</v>
      </c>
      <c r="AV63" s="14">
        <f t="shared" si="25"/>
        <v>2.9399999999999999E-2</v>
      </c>
      <c r="AW63" s="84">
        <f>AU63*$I$63</f>
        <v>2.9399999999999999E-2</v>
      </c>
    </row>
    <row r="64" spans="2:49" ht="79.5" customHeight="1" thickBot="1" x14ac:dyDescent="0.3">
      <c r="B64" s="57" t="s">
        <v>388</v>
      </c>
      <c r="C64" s="58" t="s">
        <v>389</v>
      </c>
      <c r="D64" s="52" t="s">
        <v>23</v>
      </c>
      <c r="E64" s="229" t="s">
        <v>544</v>
      </c>
      <c r="F64" s="53" t="s">
        <v>186</v>
      </c>
      <c r="G64" s="370">
        <v>6</v>
      </c>
      <c r="H64" s="371" t="s">
        <v>211</v>
      </c>
      <c r="I64" s="345">
        <v>5.8799999999999998E-2</v>
      </c>
      <c r="J64" s="368">
        <v>2</v>
      </c>
      <c r="K64" s="365" t="s">
        <v>212</v>
      </c>
      <c r="L64" s="364" t="s">
        <v>213</v>
      </c>
      <c r="M64" s="369" t="s">
        <v>214</v>
      </c>
      <c r="N64" s="358">
        <v>0</v>
      </c>
      <c r="O64" s="358">
        <v>1</v>
      </c>
      <c r="P64" s="358">
        <v>0</v>
      </c>
      <c r="Q64" s="359">
        <v>2</v>
      </c>
      <c r="R64" s="550">
        <f t="shared" si="1"/>
        <v>1</v>
      </c>
      <c r="S64" s="238">
        <f t="shared" si="2"/>
        <v>5.8799999999999998E-2</v>
      </c>
      <c r="T64" s="575">
        <v>1</v>
      </c>
      <c r="U64" s="568" t="s">
        <v>928</v>
      </c>
      <c r="V64" s="567" t="s">
        <v>929</v>
      </c>
      <c r="W64" s="567"/>
      <c r="X64" s="599">
        <f t="shared" si="3"/>
        <v>1</v>
      </c>
      <c r="Y64" s="598" t="str">
        <f t="shared" si="4"/>
        <v>EXCELENTE</v>
      </c>
      <c r="Z64" s="596" t="str">
        <f t="shared" si="5"/>
        <v>EN EJECUCIÓN</v>
      </c>
      <c r="AA64" s="597">
        <f t="shared" si="6"/>
        <v>5.8799999999999998E-2</v>
      </c>
      <c r="AB64" s="549">
        <f t="shared" si="26"/>
        <v>0</v>
      </c>
      <c r="AC64" s="238">
        <f t="shared" si="17"/>
        <v>0</v>
      </c>
      <c r="AD64" s="446">
        <v>0</v>
      </c>
      <c r="AE64" s="443" t="s">
        <v>621</v>
      </c>
      <c r="AF64" s="411" t="s">
        <v>607</v>
      </c>
      <c r="AG64" s="444" t="s">
        <v>607</v>
      </c>
      <c r="AH64" s="329">
        <f t="shared" si="21"/>
        <v>0</v>
      </c>
      <c r="AI64" s="489" t="s">
        <v>804</v>
      </c>
      <c r="AJ64" s="358" t="str">
        <f t="shared" si="19"/>
        <v>SIN EJECUTAR</v>
      </c>
      <c r="AK64" s="338">
        <f t="shared" si="20"/>
        <v>0</v>
      </c>
      <c r="AL64" s="297">
        <v>1</v>
      </c>
      <c r="AM64" s="25" t="s">
        <v>579</v>
      </c>
      <c r="AN64" s="14">
        <v>0.2</v>
      </c>
      <c r="AO64" s="30">
        <v>43146</v>
      </c>
      <c r="AP64" s="30">
        <v>43190</v>
      </c>
      <c r="AQ64" s="14">
        <f>$I$64*AN64</f>
        <v>1.176E-2</v>
      </c>
      <c r="AR64" s="31" t="s">
        <v>215</v>
      </c>
      <c r="AS64" s="281">
        <v>1</v>
      </c>
      <c r="AT64" s="246" t="s">
        <v>637</v>
      </c>
      <c r="AU64" s="81">
        <f t="shared" si="24"/>
        <v>0.2</v>
      </c>
      <c r="AV64" s="14">
        <f t="shared" si="25"/>
        <v>1.176E-2</v>
      </c>
      <c r="AW64" s="84">
        <f>AU64*$I$64</f>
        <v>1.176E-2</v>
      </c>
    </row>
    <row r="65" spans="2:54" ht="72.75" customHeight="1" thickBot="1" x14ac:dyDescent="0.3">
      <c r="B65" s="57" t="s">
        <v>388</v>
      </c>
      <c r="C65" s="58" t="s">
        <v>389</v>
      </c>
      <c r="D65" s="52" t="s">
        <v>23</v>
      </c>
      <c r="E65" s="229" t="s">
        <v>544</v>
      </c>
      <c r="F65" s="53" t="s">
        <v>186</v>
      </c>
      <c r="G65" s="370">
        <v>7</v>
      </c>
      <c r="H65" s="533" t="s">
        <v>582</v>
      </c>
      <c r="I65" s="345">
        <v>5.8799999999999998E-2</v>
      </c>
      <c r="J65" s="368">
        <v>2</v>
      </c>
      <c r="K65" s="365" t="s">
        <v>216</v>
      </c>
      <c r="L65" s="364" t="s">
        <v>217</v>
      </c>
      <c r="M65" s="369" t="s">
        <v>218</v>
      </c>
      <c r="N65" s="358">
        <v>0</v>
      </c>
      <c r="O65" s="358">
        <v>1</v>
      </c>
      <c r="P65" s="358">
        <v>2</v>
      </c>
      <c r="Q65" s="359">
        <v>0</v>
      </c>
      <c r="R65" s="550">
        <f t="shared" si="1"/>
        <v>1</v>
      </c>
      <c r="S65" s="238">
        <f t="shared" si="2"/>
        <v>5.8799999999999998E-2</v>
      </c>
      <c r="T65" s="575">
        <v>2</v>
      </c>
      <c r="U65" s="568" t="s">
        <v>930</v>
      </c>
      <c r="V65" s="567" t="s">
        <v>931</v>
      </c>
      <c r="W65" s="567"/>
      <c r="X65" s="599">
        <f t="shared" si="3"/>
        <v>2</v>
      </c>
      <c r="Y65" s="598" t="str">
        <f t="shared" si="4"/>
        <v>EXCELENTE</v>
      </c>
      <c r="Z65" s="596" t="str">
        <f t="shared" si="5"/>
        <v>EN EJECUCIÓN</v>
      </c>
      <c r="AA65" s="597">
        <f t="shared" si="6"/>
        <v>0.1176</v>
      </c>
      <c r="AB65" s="549">
        <f t="shared" si="26"/>
        <v>0</v>
      </c>
      <c r="AC65" s="238">
        <f t="shared" si="17"/>
        <v>0</v>
      </c>
      <c r="AD65" s="446">
        <v>0</v>
      </c>
      <c r="AE65" s="443" t="s">
        <v>638</v>
      </c>
      <c r="AF65" s="411" t="s">
        <v>607</v>
      </c>
      <c r="AG65" s="444" t="s">
        <v>607</v>
      </c>
      <c r="AH65" s="329">
        <f t="shared" si="21"/>
        <v>0</v>
      </c>
      <c r="AI65" s="489" t="s">
        <v>804</v>
      </c>
      <c r="AJ65" s="358" t="str">
        <f t="shared" si="19"/>
        <v>SIN EJECUTAR</v>
      </c>
      <c r="AK65" s="338">
        <f t="shared" si="20"/>
        <v>0</v>
      </c>
      <c r="AL65" s="297">
        <v>1</v>
      </c>
      <c r="AM65" s="25" t="s">
        <v>583</v>
      </c>
      <c r="AN65" s="14">
        <v>0.4</v>
      </c>
      <c r="AO65" s="30">
        <v>43132</v>
      </c>
      <c r="AP65" s="30">
        <v>43250</v>
      </c>
      <c r="AQ65" s="14">
        <f>$I$65*AN65</f>
        <v>2.3519999999999999E-2</v>
      </c>
      <c r="AR65" s="31" t="s">
        <v>215</v>
      </c>
      <c r="AS65" s="281">
        <v>0.2</v>
      </c>
      <c r="AT65" s="282" t="s">
        <v>639</v>
      </c>
      <c r="AU65" s="81">
        <f t="shared" si="24"/>
        <v>8.0000000000000016E-2</v>
      </c>
      <c r="AV65" s="14">
        <f t="shared" si="25"/>
        <v>4.7039999999999998E-3</v>
      </c>
      <c r="AW65" s="304">
        <f>AU65*$I$65</f>
        <v>4.7040000000000007E-3</v>
      </c>
    </row>
    <row r="66" spans="2:54" ht="79.5" customHeight="1" thickBot="1" x14ac:dyDescent="0.3">
      <c r="B66" s="57" t="s">
        <v>388</v>
      </c>
      <c r="C66" s="58" t="s">
        <v>389</v>
      </c>
      <c r="D66" s="52" t="s">
        <v>23</v>
      </c>
      <c r="E66" s="229" t="s">
        <v>542</v>
      </c>
      <c r="F66" s="53" t="s">
        <v>186</v>
      </c>
      <c r="G66" s="360">
        <v>8</v>
      </c>
      <c r="H66" s="366" t="s">
        <v>365</v>
      </c>
      <c r="I66" s="345">
        <v>5.8799999999999998E-2</v>
      </c>
      <c r="J66" s="367">
        <v>20</v>
      </c>
      <c r="K66" s="342" t="s">
        <v>220</v>
      </c>
      <c r="L66" s="365" t="s">
        <v>221</v>
      </c>
      <c r="M66" s="365" t="s">
        <v>222</v>
      </c>
      <c r="N66" s="329">
        <v>0.25</v>
      </c>
      <c r="O66" s="329">
        <v>0.5</v>
      </c>
      <c r="P66" s="329">
        <v>0.75</v>
      </c>
      <c r="Q66" s="330">
        <v>1</v>
      </c>
      <c r="R66" s="551">
        <f t="shared" si="1"/>
        <v>0.5</v>
      </c>
      <c r="S66" s="238">
        <f t="shared" si="2"/>
        <v>5.8799999999999998E-2</v>
      </c>
      <c r="T66" s="569">
        <v>0.63</v>
      </c>
      <c r="U66" s="570" t="s">
        <v>932</v>
      </c>
      <c r="V66" s="569" t="s">
        <v>933</v>
      </c>
      <c r="W66" s="569"/>
      <c r="X66" s="599">
        <f t="shared" si="3"/>
        <v>1.26</v>
      </c>
      <c r="Y66" s="598" t="str">
        <f t="shared" si="4"/>
        <v>EXCELENTE</v>
      </c>
      <c r="Z66" s="596" t="str">
        <f t="shared" si="5"/>
        <v>EN EJECUCIÓN</v>
      </c>
      <c r="AA66" s="597">
        <f t="shared" si="6"/>
        <v>7.4088000000000001E-2</v>
      </c>
      <c r="AB66" s="547">
        <f t="shared" si="26"/>
        <v>0.25</v>
      </c>
      <c r="AC66" s="238">
        <f t="shared" si="17"/>
        <v>5.8799999999999998E-2</v>
      </c>
      <c r="AD66" s="445">
        <v>0.25</v>
      </c>
      <c r="AE66" s="443" t="s">
        <v>640</v>
      </c>
      <c r="AF66" s="446" t="s">
        <v>641</v>
      </c>
      <c r="AG66" s="432" t="s">
        <v>607</v>
      </c>
      <c r="AH66" s="425">
        <f t="shared" si="21"/>
        <v>1</v>
      </c>
      <c r="AI66" s="425" t="str">
        <f t="shared" si="18"/>
        <v>EXCELENTE</v>
      </c>
      <c r="AJ66" s="358" t="str">
        <f t="shared" si="19"/>
        <v>EN EJECUCIÓN</v>
      </c>
      <c r="AK66" s="426">
        <f t="shared" si="20"/>
        <v>5.8799999999999998E-2</v>
      </c>
      <c r="AL66" s="297">
        <v>1</v>
      </c>
      <c r="AM66" s="285" t="s">
        <v>223</v>
      </c>
      <c r="AN66" s="14">
        <v>0.5</v>
      </c>
      <c r="AO66" s="30">
        <v>43115</v>
      </c>
      <c r="AP66" s="30">
        <v>43465</v>
      </c>
      <c r="AQ66" s="14">
        <f>$I$66*AN66</f>
        <v>2.9399999999999999E-2</v>
      </c>
      <c r="AR66" s="31" t="s">
        <v>222</v>
      </c>
      <c r="AS66" s="286">
        <v>1</v>
      </c>
      <c r="AT66" s="287" t="s">
        <v>642</v>
      </c>
      <c r="AU66" s="81">
        <f t="shared" si="24"/>
        <v>0.5</v>
      </c>
      <c r="AV66" s="14">
        <f t="shared" si="25"/>
        <v>2.9399999999999999E-2</v>
      </c>
      <c r="AW66" s="84">
        <f>AU66*$I$66</f>
        <v>2.9399999999999999E-2</v>
      </c>
    </row>
    <row r="67" spans="2:54" ht="79.5" customHeight="1" thickBot="1" x14ac:dyDescent="0.3">
      <c r="B67" s="57" t="s">
        <v>388</v>
      </c>
      <c r="C67" s="58" t="s">
        <v>389</v>
      </c>
      <c r="D67" s="52" t="s">
        <v>23</v>
      </c>
      <c r="E67" s="229" t="s">
        <v>545</v>
      </c>
      <c r="F67" s="53" t="s">
        <v>186</v>
      </c>
      <c r="G67" s="360">
        <v>9</v>
      </c>
      <c r="H67" s="363" t="s">
        <v>225</v>
      </c>
      <c r="I67" s="345">
        <v>5.8799999999999998E-2</v>
      </c>
      <c r="J67" s="346">
        <v>4</v>
      </c>
      <c r="K67" s="342" t="s">
        <v>220</v>
      </c>
      <c r="L67" s="364" t="s">
        <v>226</v>
      </c>
      <c r="M67" s="39" t="s">
        <v>227</v>
      </c>
      <c r="N67" s="358">
        <v>1</v>
      </c>
      <c r="O67" s="358">
        <v>2</v>
      </c>
      <c r="P67" s="358">
        <v>3</v>
      </c>
      <c r="Q67" s="359">
        <v>4</v>
      </c>
      <c r="R67" s="550">
        <f t="shared" si="1"/>
        <v>2</v>
      </c>
      <c r="S67" s="238">
        <f t="shared" si="2"/>
        <v>5.8799999999999998E-2</v>
      </c>
      <c r="T67" s="567">
        <v>2</v>
      </c>
      <c r="U67" s="568" t="s">
        <v>934</v>
      </c>
      <c r="V67" s="567" t="s">
        <v>935</v>
      </c>
      <c r="W67" s="567" t="s">
        <v>936</v>
      </c>
      <c r="X67" s="599">
        <f t="shared" si="3"/>
        <v>1</v>
      </c>
      <c r="Y67" s="598" t="str">
        <f t="shared" si="4"/>
        <v>EXCELENTE</v>
      </c>
      <c r="Z67" s="596" t="str">
        <f t="shared" si="5"/>
        <v>EN EJECUCIÓN</v>
      </c>
      <c r="AA67" s="597">
        <f t="shared" si="6"/>
        <v>5.8799999999999998E-2</v>
      </c>
      <c r="AB67" s="446">
        <f t="shared" si="26"/>
        <v>1</v>
      </c>
      <c r="AC67" s="238">
        <f t="shared" si="17"/>
        <v>5.8799999999999998E-2</v>
      </c>
      <c r="AD67" s="463">
        <v>1</v>
      </c>
      <c r="AE67" s="441" t="s">
        <v>643</v>
      </c>
      <c r="AF67" s="441" t="s">
        <v>644</v>
      </c>
      <c r="AG67" s="460" t="s">
        <v>607</v>
      </c>
      <c r="AH67" s="329">
        <f t="shared" si="21"/>
        <v>1</v>
      </c>
      <c r="AI67" s="329" t="str">
        <f t="shared" si="18"/>
        <v>EXCELENTE</v>
      </c>
      <c r="AJ67" s="358" t="str">
        <f t="shared" si="19"/>
        <v>EN EJECUCIÓN</v>
      </c>
      <c r="AK67" s="338">
        <f t="shared" si="20"/>
        <v>5.8799999999999998E-2</v>
      </c>
      <c r="AL67" s="297">
        <v>1</v>
      </c>
      <c r="AM67" s="40" t="s">
        <v>228</v>
      </c>
      <c r="AN67" s="14">
        <v>0.25</v>
      </c>
      <c r="AO67" s="30">
        <v>43102</v>
      </c>
      <c r="AP67" s="30">
        <v>43159</v>
      </c>
      <c r="AQ67" s="14">
        <f>$I$67*AN67</f>
        <v>1.47E-2</v>
      </c>
      <c r="AR67" s="31" t="s">
        <v>229</v>
      </c>
      <c r="AS67" s="288">
        <v>1</v>
      </c>
      <c r="AT67" s="282" t="s">
        <v>645</v>
      </c>
      <c r="AU67" s="81">
        <f t="shared" si="24"/>
        <v>0.25</v>
      </c>
      <c r="AV67" s="14">
        <f t="shared" si="25"/>
        <v>1.47E-2</v>
      </c>
      <c r="AW67" s="84">
        <f>AU67*$I$67</f>
        <v>1.47E-2</v>
      </c>
    </row>
    <row r="68" spans="2:54" ht="79.5" customHeight="1" thickBot="1" x14ac:dyDescent="0.3">
      <c r="B68" s="57" t="s">
        <v>388</v>
      </c>
      <c r="C68" s="58" t="s">
        <v>389</v>
      </c>
      <c r="D68" s="52" t="s">
        <v>23</v>
      </c>
      <c r="E68" s="229" t="s">
        <v>543</v>
      </c>
      <c r="F68" s="53" t="s">
        <v>186</v>
      </c>
      <c r="G68" s="360">
        <v>10</v>
      </c>
      <c r="H68" s="361" t="s">
        <v>232</v>
      </c>
      <c r="I68" s="345">
        <v>5.8799999999999998E-2</v>
      </c>
      <c r="J68" s="342">
        <v>1</v>
      </c>
      <c r="K68" s="342" t="s">
        <v>233</v>
      </c>
      <c r="L68" s="356" t="s">
        <v>234</v>
      </c>
      <c r="M68" s="356" t="s">
        <v>235</v>
      </c>
      <c r="N68" s="338">
        <v>0.5</v>
      </c>
      <c r="O68" s="338">
        <v>1</v>
      </c>
      <c r="P68" s="358"/>
      <c r="Q68" s="359"/>
      <c r="R68" s="551">
        <f t="shared" si="1"/>
        <v>1</v>
      </c>
      <c r="S68" s="238">
        <f t="shared" si="2"/>
        <v>5.8799999999999998E-2</v>
      </c>
      <c r="T68" s="569">
        <v>1</v>
      </c>
      <c r="U68" s="568" t="s">
        <v>937</v>
      </c>
      <c r="V68" s="567" t="s">
        <v>938</v>
      </c>
      <c r="W68" s="567"/>
      <c r="X68" s="599">
        <f t="shared" si="3"/>
        <v>1</v>
      </c>
      <c r="Y68" s="598" t="str">
        <f t="shared" si="4"/>
        <v>EXCELENTE</v>
      </c>
      <c r="Z68" s="596" t="str">
        <f t="shared" si="5"/>
        <v>EN EJECUCIÓN</v>
      </c>
      <c r="AA68" s="597">
        <f t="shared" si="6"/>
        <v>5.8799999999999998E-2</v>
      </c>
      <c r="AB68" s="445">
        <f t="shared" si="26"/>
        <v>0.5</v>
      </c>
      <c r="AC68" s="238">
        <f t="shared" si="17"/>
        <v>5.8799999999999998E-2</v>
      </c>
      <c r="AD68" s="459">
        <v>0.4</v>
      </c>
      <c r="AE68" s="441" t="s">
        <v>647</v>
      </c>
      <c r="AF68" s="441" t="s">
        <v>648</v>
      </c>
      <c r="AG68" s="460" t="s">
        <v>607</v>
      </c>
      <c r="AH68" s="425">
        <f t="shared" si="21"/>
        <v>0.8</v>
      </c>
      <c r="AI68" s="425" t="str">
        <f t="shared" si="18"/>
        <v>REGULAR</v>
      </c>
      <c r="AJ68" s="358" t="str">
        <f t="shared" si="19"/>
        <v>EN EJECUCIÓN</v>
      </c>
      <c r="AK68" s="426">
        <f t="shared" si="20"/>
        <v>4.7039999999999998E-2</v>
      </c>
      <c r="AL68" s="297">
        <v>1</v>
      </c>
      <c r="AM68" s="40" t="s">
        <v>236</v>
      </c>
      <c r="AN68" s="14">
        <v>0.5</v>
      </c>
      <c r="AO68" s="30">
        <v>43133</v>
      </c>
      <c r="AP68" s="30">
        <v>43222</v>
      </c>
      <c r="AQ68" s="14">
        <f>$I$68*AN68</f>
        <v>2.9399999999999999E-2</v>
      </c>
      <c r="AR68" s="31" t="s">
        <v>235</v>
      </c>
      <c r="AS68" s="277">
        <v>0.8</v>
      </c>
      <c r="AT68" s="283" t="s">
        <v>647</v>
      </c>
      <c r="AU68" s="81">
        <f t="shared" si="24"/>
        <v>0.4</v>
      </c>
      <c r="AV68" s="14">
        <f t="shared" si="25"/>
        <v>2.3519999999999999E-2</v>
      </c>
      <c r="AW68" s="84">
        <f>AU68*$I$68</f>
        <v>2.3519999999999999E-2</v>
      </c>
    </row>
    <row r="69" spans="2:54" ht="150" customHeight="1" thickBot="1" x14ac:dyDescent="0.3">
      <c r="B69" s="57" t="s">
        <v>388</v>
      </c>
      <c r="C69" s="58" t="s">
        <v>389</v>
      </c>
      <c r="D69" s="52" t="s">
        <v>23</v>
      </c>
      <c r="E69" s="229" t="s">
        <v>543</v>
      </c>
      <c r="F69" s="53" t="s">
        <v>186</v>
      </c>
      <c r="G69" s="360">
        <v>11</v>
      </c>
      <c r="H69" s="534" t="s">
        <v>845</v>
      </c>
      <c r="I69" s="345">
        <v>5.8799999999999998E-2</v>
      </c>
      <c r="J69" s="342">
        <v>1</v>
      </c>
      <c r="K69" s="362" t="s">
        <v>233</v>
      </c>
      <c r="L69" s="356" t="s">
        <v>366</v>
      </c>
      <c r="M69" s="357" t="s">
        <v>235</v>
      </c>
      <c r="N69" s="338">
        <v>0.5</v>
      </c>
      <c r="O69" s="338">
        <v>1</v>
      </c>
      <c r="P69" s="358"/>
      <c r="Q69" s="359"/>
      <c r="R69" s="551">
        <f t="shared" si="1"/>
        <v>1</v>
      </c>
      <c r="S69" s="238">
        <f t="shared" si="2"/>
        <v>5.8799999999999998E-2</v>
      </c>
      <c r="T69" s="569">
        <v>1</v>
      </c>
      <c r="U69" s="568" t="s">
        <v>939</v>
      </c>
      <c r="V69" s="567" t="s">
        <v>940</v>
      </c>
      <c r="W69" s="567"/>
      <c r="X69" s="599">
        <f t="shared" si="3"/>
        <v>1</v>
      </c>
      <c r="Y69" s="598" t="str">
        <f t="shared" si="4"/>
        <v>EXCELENTE</v>
      </c>
      <c r="Z69" s="596" t="str">
        <f t="shared" si="5"/>
        <v>EN EJECUCIÓN</v>
      </c>
      <c r="AA69" s="597">
        <f t="shared" si="6"/>
        <v>5.8799999999999998E-2</v>
      </c>
      <c r="AB69" s="445">
        <f t="shared" si="26"/>
        <v>0.5</v>
      </c>
      <c r="AC69" s="238">
        <f t="shared" si="17"/>
        <v>5.8799999999999998E-2</v>
      </c>
      <c r="AD69" s="459">
        <v>0.4</v>
      </c>
      <c r="AE69" s="440" t="s">
        <v>649</v>
      </c>
      <c r="AF69" s="441" t="s">
        <v>650</v>
      </c>
      <c r="AG69" s="460" t="s">
        <v>607</v>
      </c>
      <c r="AH69" s="425">
        <f t="shared" si="21"/>
        <v>0.8</v>
      </c>
      <c r="AI69" s="425" t="str">
        <f t="shared" si="18"/>
        <v>REGULAR</v>
      </c>
      <c r="AJ69" s="358" t="str">
        <f t="shared" si="19"/>
        <v>EN EJECUCIÓN</v>
      </c>
      <c r="AK69" s="426">
        <f t="shared" si="20"/>
        <v>4.7039999999999998E-2</v>
      </c>
      <c r="AL69" s="297">
        <v>1</v>
      </c>
      <c r="AM69" s="40" t="s">
        <v>238</v>
      </c>
      <c r="AN69" s="14">
        <v>0.5</v>
      </c>
      <c r="AO69" s="30">
        <v>43133</v>
      </c>
      <c r="AP69" s="30">
        <v>43222</v>
      </c>
      <c r="AQ69" s="14">
        <f>$I$69*AN69</f>
        <v>2.9399999999999999E-2</v>
      </c>
      <c r="AR69" s="31" t="s">
        <v>235</v>
      </c>
      <c r="AS69" s="277">
        <v>0.8</v>
      </c>
      <c r="AT69" s="283" t="s">
        <v>651</v>
      </c>
      <c r="AU69" s="81">
        <f t="shared" si="24"/>
        <v>0.4</v>
      </c>
      <c r="AV69" s="14">
        <f t="shared" si="25"/>
        <v>2.3519999999999999E-2</v>
      </c>
      <c r="AW69" s="84">
        <f>AU69*$I$69</f>
        <v>2.3519999999999999E-2</v>
      </c>
    </row>
    <row r="70" spans="2:54" ht="79.5" customHeight="1" thickBot="1" x14ac:dyDescent="0.3">
      <c r="B70" s="57" t="s">
        <v>391</v>
      </c>
      <c r="C70" s="57" t="s">
        <v>395</v>
      </c>
      <c r="D70" s="52" t="s">
        <v>23</v>
      </c>
      <c r="E70" s="229" t="s">
        <v>546</v>
      </c>
      <c r="F70" s="53" t="s">
        <v>186</v>
      </c>
      <c r="G70" s="334">
        <v>12</v>
      </c>
      <c r="H70" s="354" t="s">
        <v>240</v>
      </c>
      <c r="I70" s="355">
        <v>5.8799999999999998E-2</v>
      </c>
      <c r="J70" s="351">
        <v>100</v>
      </c>
      <c r="K70" s="352" t="s">
        <v>184</v>
      </c>
      <c r="L70" s="353" t="s">
        <v>241</v>
      </c>
      <c r="M70" s="350" t="s">
        <v>242</v>
      </c>
      <c r="N70" s="338">
        <v>0.2</v>
      </c>
      <c r="O70" s="338">
        <v>0.5</v>
      </c>
      <c r="P70" s="338">
        <v>0.9</v>
      </c>
      <c r="Q70" s="339">
        <v>1</v>
      </c>
      <c r="R70" s="551">
        <f t="shared" si="1"/>
        <v>0.5</v>
      </c>
      <c r="S70" s="238">
        <f t="shared" si="2"/>
        <v>5.8799999999999998E-2</v>
      </c>
      <c r="T70" s="571">
        <v>0.44</v>
      </c>
      <c r="U70" s="573" t="s">
        <v>941</v>
      </c>
      <c r="V70" s="571" t="s">
        <v>942</v>
      </c>
      <c r="W70" s="571"/>
      <c r="X70" s="599">
        <f t="shared" si="3"/>
        <v>0.88</v>
      </c>
      <c r="Y70" s="598" t="str">
        <f t="shared" si="4"/>
        <v>BUENO</v>
      </c>
      <c r="Z70" s="596" t="str">
        <f t="shared" si="5"/>
        <v>EN EJECUCIÓN</v>
      </c>
      <c r="AA70" s="597">
        <f t="shared" si="6"/>
        <v>5.1743999999999998E-2</v>
      </c>
      <c r="AB70" s="445">
        <f t="shared" si="26"/>
        <v>0.2</v>
      </c>
      <c r="AC70" s="238">
        <f t="shared" si="17"/>
        <v>5.8799999999999998E-2</v>
      </c>
      <c r="AD70" s="445">
        <v>0.2</v>
      </c>
      <c r="AE70" s="457" t="s">
        <v>652</v>
      </c>
      <c r="AF70" s="457" t="s">
        <v>653</v>
      </c>
      <c r="AG70" s="458" t="s">
        <v>607</v>
      </c>
      <c r="AH70" s="329">
        <f t="shared" si="21"/>
        <v>1</v>
      </c>
      <c r="AI70" s="329" t="str">
        <f t="shared" si="18"/>
        <v>EXCELENTE</v>
      </c>
      <c r="AJ70" s="358" t="str">
        <f t="shared" si="19"/>
        <v>EN EJECUCIÓN</v>
      </c>
      <c r="AK70" s="338">
        <f t="shared" si="20"/>
        <v>5.8799999999999998E-2</v>
      </c>
      <c r="AL70" s="299">
        <v>1</v>
      </c>
      <c r="AM70" s="220" t="s">
        <v>243</v>
      </c>
      <c r="AN70" s="14">
        <v>0.2</v>
      </c>
      <c r="AO70" s="23">
        <v>43101</v>
      </c>
      <c r="AP70" s="23">
        <v>43190</v>
      </c>
      <c r="AQ70" s="14">
        <f>$I$70*AN70</f>
        <v>1.176E-2</v>
      </c>
      <c r="AR70" s="43" t="s">
        <v>244</v>
      </c>
      <c r="AS70" s="277">
        <v>1</v>
      </c>
      <c r="AT70" s="282" t="s">
        <v>652</v>
      </c>
      <c r="AU70" s="81">
        <f t="shared" si="24"/>
        <v>0.2</v>
      </c>
      <c r="AV70" s="14">
        <f t="shared" si="25"/>
        <v>1.176E-2</v>
      </c>
      <c r="AW70" s="84">
        <f>AU70*$I$70</f>
        <v>1.176E-2</v>
      </c>
    </row>
    <row r="71" spans="2:54" ht="79.5" customHeight="1" thickBot="1" x14ac:dyDescent="0.3">
      <c r="B71" s="57" t="s">
        <v>391</v>
      </c>
      <c r="C71" s="58" t="s">
        <v>392</v>
      </c>
      <c r="D71" s="52" t="s">
        <v>23</v>
      </c>
      <c r="E71" s="229" t="s">
        <v>546</v>
      </c>
      <c r="F71" s="53" t="s">
        <v>186</v>
      </c>
      <c r="G71" s="334">
        <v>13</v>
      </c>
      <c r="H71" s="349" t="s">
        <v>250</v>
      </c>
      <c r="I71" s="345">
        <v>5.8799999999999998E-2</v>
      </c>
      <c r="J71" s="346">
        <v>100</v>
      </c>
      <c r="K71" s="342" t="s">
        <v>184</v>
      </c>
      <c r="L71" s="348" t="s">
        <v>251</v>
      </c>
      <c r="M71" s="350" t="s">
        <v>242</v>
      </c>
      <c r="N71" s="338">
        <v>0.25</v>
      </c>
      <c r="O71" s="338">
        <v>0.5</v>
      </c>
      <c r="P71" s="338">
        <v>0.9</v>
      </c>
      <c r="Q71" s="339">
        <v>1</v>
      </c>
      <c r="R71" s="551">
        <f t="shared" si="1"/>
        <v>0.5</v>
      </c>
      <c r="S71" s="238">
        <f t="shared" si="2"/>
        <v>5.8799999999999998E-2</v>
      </c>
      <c r="T71" s="571">
        <v>0.5</v>
      </c>
      <c r="U71" s="572" t="s">
        <v>943</v>
      </c>
      <c r="V71" s="571" t="s">
        <v>944</v>
      </c>
      <c r="W71" s="571"/>
      <c r="X71" s="599">
        <f t="shared" si="3"/>
        <v>1</v>
      </c>
      <c r="Y71" s="598" t="str">
        <f t="shared" si="4"/>
        <v>EXCELENTE</v>
      </c>
      <c r="Z71" s="596" t="str">
        <f t="shared" si="5"/>
        <v>EN EJECUCIÓN</v>
      </c>
      <c r="AA71" s="597">
        <f t="shared" si="6"/>
        <v>5.8799999999999998E-2</v>
      </c>
      <c r="AB71" s="445">
        <f t="shared" si="26"/>
        <v>0.25</v>
      </c>
      <c r="AC71" s="238">
        <f t="shared" ref="AC71:AC80" si="27">IFERROR(AB71/N71,0)*I71</f>
        <v>5.8799999999999998E-2</v>
      </c>
      <c r="AD71" s="445">
        <v>0</v>
      </c>
      <c r="AE71" s="445" t="s">
        <v>654</v>
      </c>
      <c r="AF71" s="445"/>
      <c r="AG71" s="458" t="s">
        <v>655</v>
      </c>
      <c r="AH71" s="329">
        <f t="shared" si="21"/>
        <v>0</v>
      </c>
      <c r="AI71" s="329" t="str">
        <f t="shared" ref="AI71:AI80" si="28">+IF(AND(AH71&gt;=0%,AH71&lt;=60%),"MALO",IF(AND(AH71&gt;=61%,AH71&lt;=80%),"REGULAR",IF(AND(AH71&gt;=81%,AH71&lt;95%),"BUENO","EXCELENTE")))</f>
        <v>MALO</v>
      </c>
      <c r="AJ71" s="358" t="str">
        <f t="shared" ref="AJ71:AJ80" si="29">IF(AH71&gt;0,"EN EJECUCIÓN","SIN EJECUTAR")</f>
        <v>SIN EJECUTAR</v>
      </c>
      <c r="AK71" s="338">
        <f t="shared" ref="AK71:AK80" si="30">AH71*I71</f>
        <v>0</v>
      </c>
      <c r="AL71" s="299">
        <v>1</v>
      </c>
      <c r="AM71" s="44" t="s">
        <v>252</v>
      </c>
      <c r="AN71" s="14">
        <v>0.25</v>
      </c>
      <c r="AO71" s="23">
        <v>43101</v>
      </c>
      <c r="AP71" s="23">
        <v>43190</v>
      </c>
      <c r="AQ71" s="14">
        <f>$I$71*AN71</f>
        <v>1.47E-2</v>
      </c>
      <c r="AR71" s="43" t="s">
        <v>253</v>
      </c>
      <c r="AS71" s="277">
        <v>0</v>
      </c>
      <c r="AT71" s="282" t="s">
        <v>656</v>
      </c>
      <c r="AU71" s="81">
        <f t="shared" si="24"/>
        <v>0</v>
      </c>
      <c r="AV71" s="14">
        <f t="shared" ref="AV71:AV80" si="31">AQ71*AS71</f>
        <v>0</v>
      </c>
      <c r="AW71" s="84">
        <f>AU71*$I$71</f>
        <v>0</v>
      </c>
    </row>
    <row r="72" spans="2:54" ht="79.5" customHeight="1" thickBot="1" x14ac:dyDescent="0.3">
      <c r="B72" s="57" t="s">
        <v>391</v>
      </c>
      <c r="C72" s="58" t="s">
        <v>392</v>
      </c>
      <c r="D72" s="52" t="s">
        <v>23</v>
      </c>
      <c r="E72" s="229" t="s">
        <v>546</v>
      </c>
      <c r="F72" s="53" t="s">
        <v>186</v>
      </c>
      <c r="G72" s="334">
        <v>14</v>
      </c>
      <c r="H72" s="349" t="s">
        <v>369</v>
      </c>
      <c r="I72" s="345">
        <v>5.8799999999999998E-2</v>
      </c>
      <c r="J72" s="346">
        <v>100</v>
      </c>
      <c r="K72" s="342" t="s">
        <v>184</v>
      </c>
      <c r="L72" s="348" t="s">
        <v>370</v>
      </c>
      <c r="M72" s="343" t="s">
        <v>242</v>
      </c>
      <c r="N72" s="338">
        <v>0.25</v>
      </c>
      <c r="O72" s="338">
        <v>0.5</v>
      </c>
      <c r="P72" s="338">
        <v>0.75</v>
      </c>
      <c r="Q72" s="339">
        <v>1</v>
      </c>
      <c r="R72" s="551">
        <f t="shared" ref="R72:R80" si="32">O72</f>
        <v>0.5</v>
      </c>
      <c r="S72" s="238">
        <f t="shared" ref="S72:S80" si="33">IFERROR(R72/O72,0)*I72</f>
        <v>5.8799999999999998E-2</v>
      </c>
      <c r="T72" s="571">
        <v>0.5</v>
      </c>
      <c r="U72" s="572" t="s">
        <v>945</v>
      </c>
      <c r="V72" s="571" t="s">
        <v>946</v>
      </c>
      <c r="W72" s="571"/>
      <c r="X72" s="599">
        <f t="shared" ref="X72:X80" si="34">IFERROR((T72/R72),0)</f>
        <v>1</v>
      </c>
      <c r="Y72" s="598" t="str">
        <f t="shared" ref="Y72:Y80" si="35">+IF(AND(X72&gt;=0%,X72&lt;=60%),"MALO",IF(AND(X72&gt;=61%,X72&lt;=80%),"REGULAR",IF(AND(X72&gt;=81%,X72&lt;95%),"BUENO","EXCELENTE")))</f>
        <v>EXCELENTE</v>
      </c>
      <c r="Z72" s="596" t="str">
        <f t="shared" ref="Z72:Z80" si="36">IF(X72&gt;0,"EN EJECUCIÓN","SIN EJECUTAR")</f>
        <v>EN EJECUCIÓN</v>
      </c>
      <c r="AA72" s="597">
        <f t="shared" ref="AA72:AA80" si="37">X72*I72</f>
        <v>5.8799999999999998E-2</v>
      </c>
      <c r="AB72" s="445">
        <f t="shared" si="26"/>
        <v>0.25</v>
      </c>
      <c r="AC72" s="238">
        <f t="shared" si="27"/>
        <v>5.8799999999999998E-2</v>
      </c>
      <c r="AD72" s="445">
        <v>0.5</v>
      </c>
      <c r="AE72" s="457" t="s">
        <v>657</v>
      </c>
      <c r="AF72" s="457" t="s">
        <v>658</v>
      </c>
      <c r="AG72" s="458" t="s">
        <v>607</v>
      </c>
      <c r="AH72" s="329">
        <f t="shared" si="21"/>
        <v>2</v>
      </c>
      <c r="AI72" s="329" t="str">
        <f t="shared" si="28"/>
        <v>EXCELENTE</v>
      </c>
      <c r="AJ72" s="358" t="str">
        <f t="shared" si="29"/>
        <v>EN EJECUCIÓN</v>
      </c>
      <c r="AK72" s="338">
        <f t="shared" si="30"/>
        <v>0.1176</v>
      </c>
      <c r="AL72" s="299">
        <v>1</v>
      </c>
      <c r="AM72" s="217" t="s">
        <v>371</v>
      </c>
      <c r="AN72" s="14">
        <v>0.25</v>
      </c>
      <c r="AO72" s="23">
        <v>43101</v>
      </c>
      <c r="AP72" s="23">
        <v>43190</v>
      </c>
      <c r="AQ72" s="14">
        <f>$I$72*AN72</f>
        <v>1.47E-2</v>
      </c>
      <c r="AR72" s="43" t="s">
        <v>244</v>
      </c>
      <c r="AS72" s="281">
        <v>1</v>
      </c>
      <c r="AT72" s="282" t="s">
        <v>659</v>
      </c>
      <c r="AU72" s="81">
        <f t="shared" si="24"/>
        <v>0.25</v>
      </c>
      <c r="AV72" s="14">
        <f t="shared" si="31"/>
        <v>1.47E-2</v>
      </c>
      <c r="AW72" s="84">
        <f>AU72*$I$72</f>
        <v>1.47E-2</v>
      </c>
    </row>
    <row r="73" spans="2:54" ht="79.5" customHeight="1" thickBot="1" x14ac:dyDescent="0.3">
      <c r="B73" s="57" t="s">
        <v>391</v>
      </c>
      <c r="C73" s="57" t="s">
        <v>393</v>
      </c>
      <c r="D73" s="52" t="s">
        <v>23</v>
      </c>
      <c r="E73" s="229" t="s">
        <v>546</v>
      </c>
      <c r="F73" s="53" t="s">
        <v>186</v>
      </c>
      <c r="G73" s="334">
        <v>15</v>
      </c>
      <c r="H73" s="347" t="s">
        <v>256</v>
      </c>
      <c r="I73" s="345">
        <v>5.8799999999999998E-2</v>
      </c>
      <c r="J73" s="346">
        <v>100</v>
      </c>
      <c r="K73" s="342" t="s">
        <v>184</v>
      </c>
      <c r="L73" s="342" t="s">
        <v>373</v>
      </c>
      <c r="M73" s="343" t="s">
        <v>242</v>
      </c>
      <c r="N73" s="338">
        <v>0.2</v>
      </c>
      <c r="O73" s="338">
        <v>0.4</v>
      </c>
      <c r="P73" s="338">
        <v>0.8</v>
      </c>
      <c r="Q73" s="339">
        <v>1</v>
      </c>
      <c r="R73" s="551">
        <f t="shared" si="32"/>
        <v>0.4</v>
      </c>
      <c r="S73" s="238">
        <f t="shared" si="33"/>
        <v>5.8799999999999998E-2</v>
      </c>
      <c r="T73" s="571">
        <v>0.88</v>
      </c>
      <c r="U73" s="572" t="s">
        <v>947</v>
      </c>
      <c r="V73" s="571" t="s">
        <v>948</v>
      </c>
      <c r="W73" s="571"/>
      <c r="X73" s="599">
        <f t="shared" si="34"/>
        <v>2.1999999999999997</v>
      </c>
      <c r="Y73" s="598" t="str">
        <f t="shared" si="35"/>
        <v>EXCELENTE</v>
      </c>
      <c r="Z73" s="596" t="str">
        <f t="shared" si="36"/>
        <v>EN EJECUCIÓN</v>
      </c>
      <c r="AA73" s="597">
        <f t="shared" si="37"/>
        <v>0.12935999999999998</v>
      </c>
      <c r="AB73" s="445">
        <f t="shared" si="26"/>
        <v>0.2</v>
      </c>
      <c r="AC73" s="238">
        <f t="shared" si="27"/>
        <v>5.8799999999999998E-2</v>
      </c>
      <c r="AD73" s="445">
        <v>0.2</v>
      </c>
      <c r="AE73" s="457" t="s">
        <v>661</v>
      </c>
      <c r="AF73" s="457" t="s">
        <v>663</v>
      </c>
      <c r="AG73" s="461" t="s">
        <v>662</v>
      </c>
      <c r="AH73" s="329">
        <f t="shared" si="21"/>
        <v>1</v>
      </c>
      <c r="AI73" s="329" t="str">
        <f t="shared" si="28"/>
        <v>EXCELENTE</v>
      </c>
      <c r="AJ73" s="358" t="str">
        <f t="shared" si="29"/>
        <v>EN EJECUCIÓN</v>
      </c>
      <c r="AK73" s="338">
        <f t="shared" si="30"/>
        <v>5.8799999999999998E-2</v>
      </c>
      <c r="AL73" s="299">
        <v>1</v>
      </c>
      <c r="AM73" s="44" t="s">
        <v>257</v>
      </c>
      <c r="AN73" s="14">
        <v>0.2</v>
      </c>
      <c r="AO73" s="23">
        <v>43101</v>
      </c>
      <c r="AP73" s="23">
        <v>43190</v>
      </c>
      <c r="AQ73" s="14">
        <f>$I$73*AN73</f>
        <v>1.176E-2</v>
      </c>
      <c r="AR73" s="43" t="s">
        <v>244</v>
      </c>
      <c r="AS73" s="277">
        <v>1</v>
      </c>
      <c r="AT73" s="282" t="s">
        <v>664</v>
      </c>
      <c r="AU73" s="81">
        <f t="shared" si="24"/>
        <v>0.2</v>
      </c>
      <c r="AV73" s="14">
        <f t="shared" si="31"/>
        <v>1.176E-2</v>
      </c>
      <c r="AW73" s="84">
        <f>AU73*$I$73</f>
        <v>1.176E-2</v>
      </c>
    </row>
    <row r="74" spans="2:54" ht="79.5" customHeight="1" thickBot="1" x14ac:dyDescent="0.3">
      <c r="B74" s="57" t="s">
        <v>391</v>
      </c>
      <c r="C74" s="57" t="s">
        <v>394</v>
      </c>
      <c r="D74" s="52" t="s">
        <v>23</v>
      </c>
      <c r="E74" s="229" t="s">
        <v>546</v>
      </c>
      <c r="F74" s="53" t="s">
        <v>186</v>
      </c>
      <c r="G74" s="334">
        <v>16</v>
      </c>
      <c r="H74" s="344" t="s">
        <v>261</v>
      </c>
      <c r="I74" s="345">
        <v>5.8799999999999998E-2</v>
      </c>
      <c r="J74" s="346">
        <v>100</v>
      </c>
      <c r="K74" s="342" t="s">
        <v>184</v>
      </c>
      <c r="L74" s="342" t="s">
        <v>374</v>
      </c>
      <c r="M74" s="343" t="s">
        <v>242</v>
      </c>
      <c r="N74" s="338">
        <v>0.2</v>
      </c>
      <c r="O74" s="338">
        <v>0.6</v>
      </c>
      <c r="P74" s="338">
        <v>0.8</v>
      </c>
      <c r="Q74" s="339">
        <v>1</v>
      </c>
      <c r="R74" s="551">
        <f t="shared" si="32"/>
        <v>0.6</v>
      </c>
      <c r="S74" s="238">
        <f t="shared" si="33"/>
        <v>5.8799999999999998E-2</v>
      </c>
      <c r="T74" s="571">
        <v>0.52</v>
      </c>
      <c r="U74" s="574" t="s">
        <v>949</v>
      </c>
      <c r="V74" s="571" t="s">
        <v>948</v>
      </c>
      <c r="W74" s="571"/>
      <c r="X74" s="599">
        <f t="shared" si="34"/>
        <v>0.8666666666666667</v>
      </c>
      <c r="Y74" s="598" t="str">
        <f t="shared" si="35"/>
        <v>BUENO</v>
      </c>
      <c r="Z74" s="596" t="str">
        <f t="shared" si="36"/>
        <v>EN EJECUCIÓN</v>
      </c>
      <c r="AA74" s="597">
        <f t="shared" si="37"/>
        <v>5.0959999999999998E-2</v>
      </c>
      <c r="AB74" s="445">
        <f t="shared" si="26"/>
        <v>0.2</v>
      </c>
      <c r="AC74" s="238">
        <f t="shared" si="27"/>
        <v>5.8799999999999998E-2</v>
      </c>
      <c r="AD74" s="445">
        <v>0.2</v>
      </c>
      <c r="AE74" s="457" t="s">
        <v>665</v>
      </c>
      <c r="AF74" s="457" t="s">
        <v>666</v>
      </c>
      <c r="AG74" s="458" t="s">
        <v>607</v>
      </c>
      <c r="AH74" s="329">
        <f t="shared" si="21"/>
        <v>1</v>
      </c>
      <c r="AI74" s="329" t="str">
        <f t="shared" si="28"/>
        <v>EXCELENTE</v>
      </c>
      <c r="AJ74" s="358" t="str">
        <f t="shared" si="29"/>
        <v>EN EJECUCIÓN</v>
      </c>
      <c r="AK74" s="338">
        <f t="shared" si="30"/>
        <v>5.8799999999999998E-2</v>
      </c>
      <c r="AL74" s="299">
        <v>1</v>
      </c>
      <c r="AM74" s="221" t="s">
        <v>262</v>
      </c>
      <c r="AN74" s="14">
        <v>0.2</v>
      </c>
      <c r="AO74" s="23">
        <v>43101</v>
      </c>
      <c r="AP74" s="23">
        <v>43190</v>
      </c>
      <c r="AQ74" s="14">
        <f>$I$74*AN74</f>
        <v>1.176E-2</v>
      </c>
      <c r="AR74" s="43" t="s">
        <v>253</v>
      </c>
      <c r="AS74" s="281">
        <v>1</v>
      </c>
      <c r="AT74" s="282" t="s">
        <v>665</v>
      </c>
      <c r="AU74" s="81">
        <f t="shared" si="24"/>
        <v>0.2</v>
      </c>
      <c r="AV74" s="14">
        <f t="shared" si="31"/>
        <v>1.176E-2</v>
      </c>
      <c r="AW74" s="84">
        <f>AU74*$I$74</f>
        <v>1.176E-2</v>
      </c>
    </row>
    <row r="75" spans="2:54" ht="79.5" customHeight="1" thickBot="1" x14ac:dyDescent="0.3">
      <c r="B75" s="57" t="s">
        <v>391</v>
      </c>
      <c r="C75" s="58" t="s">
        <v>392</v>
      </c>
      <c r="D75" s="52" t="s">
        <v>23</v>
      </c>
      <c r="E75" s="229" t="s">
        <v>546</v>
      </c>
      <c r="F75" s="53" t="s">
        <v>186</v>
      </c>
      <c r="G75" s="334">
        <v>17</v>
      </c>
      <c r="H75" s="344" t="s">
        <v>266</v>
      </c>
      <c r="I75" s="345">
        <v>5.9200000000000003E-2</v>
      </c>
      <c r="J75" s="346">
        <v>100</v>
      </c>
      <c r="K75" s="342" t="s">
        <v>184</v>
      </c>
      <c r="L75" s="342" t="s">
        <v>267</v>
      </c>
      <c r="M75" s="343" t="s">
        <v>242</v>
      </c>
      <c r="N75" s="338">
        <v>0.2</v>
      </c>
      <c r="O75" s="338">
        <v>0.4</v>
      </c>
      <c r="P75" s="338">
        <v>0.8</v>
      </c>
      <c r="Q75" s="339">
        <v>1</v>
      </c>
      <c r="R75" s="551">
        <f t="shared" si="32"/>
        <v>0.4</v>
      </c>
      <c r="S75" s="238">
        <f t="shared" si="33"/>
        <v>5.9200000000000003E-2</v>
      </c>
      <c r="T75" s="571">
        <v>0.34</v>
      </c>
      <c r="U75" s="572" t="s">
        <v>950</v>
      </c>
      <c r="V75" s="571" t="s">
        <v>948</v>
      </c>
      <c r="W75" s="571"/>
      <c r="X75" s="599">
        <f t="shared" si="34"/>
        <v>0.85</v>
      </c>
      <c r="Y75" s="598" t="str">
        <f t="shared" si="35"/>
        <v>BUENO</v>
      </c>
      <c r="Z75" s="596" t="str">
        <f t="shared" si="36"/>
        <v>EN EJECUCIÓN</v>
      </c>
      <c r="AA75" s="597">
        <f t="shared" si="37"/>
        <v>5.0320000000000004E-2</v>
      </c>
      <c r="AB75" s="445">
        <f t="shared" si="26"/>
        <v>0.2</v>
      </c>
      <c r="AC75" s="238">
        <f t="shared" si="27"/>
        <v>5.9200000000000003E-2</v>
      </c>
      <c r="AD75" s="445">
        <v>0.1</v>
      </c>
      <c r="AE75" s="445" t="s">
        <v>667</v>
      </c>
      <c r="AF75" s="445"/>
      <c r="AG75" s="458" t="s">
        <v>668</v>
      </c>
      <c r="AH75" s="329">
        <f t="shared" si="21"/>
        <v>0.5</v>
      </c>
      <c r="AI75" s="329" t="str">
        <f t="shared" si="28"/>
        <v>MALO</v>
      </c>
      <c r="AJ75" s="358" t="str">
        <f t="shared" si="29"/>
        <v>EN EJECUCIÓN</v>
      </c>
      <c r="AK75" s="338">
        <f t="shared" si="30"/>
        <v>2.9600000000000001E-2</v>
      </c>
      <c r="AL75" s="299">
        <v>1</v>
      </c>
      <c r="AM75" s="44" t="s">
        <v>268</v>
      </c>
      <c r="AN75" s="14">
        <v>0.2</v>
      </c>
      <c r="AO75" s="23">
        <v>43101</v>
      </c>
      <c r="AP75" s="23">
        <v>43190</v>
      </c>
      <c r="AQ75" s="14">
        <f>$I$75*AN75</f>
        <v>1.1840000000000002E-2</v>
      </c>
      <c r="AR75" s="43" t="s">
        <v>248</v>
      </c>
      <c r="AS75" s="281">
        <v>0.5</v>
      </c>
      <c r="AT75" s="282" t="s">
        <v>669</v>
      </c>
      <c r="AU75" s="81">
        <f t="shared" ref="AU75:AU80" si="38">AS75*AN75</f>
        <v>0.1</v>
      </c>
      <c r="AV75" s="14">
        <f t="shared" si="31"/>
        <v>5.9200000000000008E-3</v>
      </c>
      <c r="AW75" s="84">
        <f>AU75*$I$75</f>
        <v>5.9200000000000008E-3</v>
      </c>
    </row>
    <row r="76" spans="2:54" ht="76.5" customHeight="1" thickBot="1" x14ac:dyDescent="0.3">
      <c r="B76" s="57" t="s">
        <v>388</v>
      </c>
      <c r="C76" s="58" t="s">
        <v>389</v>
      </c>
      <c r="D76" s="52" t="s">
        <v>23</v>
      </c>
      <c r="E76" s="229" t="s">
        <v>547</v>
      </c>
      <c r="F76" s="53" t="s">
        <v>271</v>
      </c>
      <c r="G76" s="334">
        <v>1</v>
      </c>
      <c r="H76" s="336" t="s">
        <v>272</v>
      </c>
      <c r="I76" s="316">
        <v>0.2</v>
      </c>
      <c r="J76" s="323">
        <v>100</v>
      </c>
      <c r="K76" s="316" t="s">
        <v>184</v>
      </c>
      <c r="L76" s="316" t="s">
        <v>273</v>
      </c>
      <c r="M76" s="332" t="s">
        <v>375</v>
      </c>
      <c r="N76" s="338">
        <v>0.15</v>
      </c>
      <c r="O76" s="338">
        <v>0.5</v>
      </c>
      <c r="P76" s="338">
        <v>0.85</v>
      </c>
      <c r="Q76" s="339">
        <v>1</v>
      </c>
      <c r="R76" s="551">
        <f t="shared" si="32"/>
        <v>0.5</v>
      </c>
      <c r="S76" s="238">
        <f t="shared" si="33"/>
        <v>0.2</v>
      </c>
      <c r="T76" s="552">
        <v>0.5</v>
      </c>
      <c r="U76" s="552" t="s">
        <v>895</v>
      </c>
      <c r="V76" s="552" t="s">
        <v>896</v>
      </c>
      <c r="W76" s="552"/>
      <c r="X76" s="599">
        <f t="shared" si="34"/>
        <v>1</v>
      </c>
      <c r="Y76" s="598" t="str">
        <f t="shared" si="35"/>
        <v>EXCELENTE</v>
      </c>
      <c r="Z76" s="596" t="str">
        <f t="shared" si="36"/>
        <v>EN EJECUCIÓN</v>
      </c>
      <c r="AA76" s="597">
        <f t="shared" si="37"/>
        <v>0.2</v>
      </c>
      <c r="AB76" s="431">
        <f t="shared" si="26"/>
        <v>0.15</v>
      </c>
      <c r="AC76" s="238">
        <f t="shared" si="27"/>
        <v>0.2</v>
      </c>
      <c r="AD76" s="431">
        <v>0.15</v>
      </c>
      <c r="AE76" s="431" t="s">
        <v>737</v>
      </c>
      <c r="AF76" s="431" t="s">
        <v>738</v>
      </c>
      <c r="AG76" s="437" t="s">
        <v>607</v>
      </c>
      <c r="AH76" s="329">
        <f t="shared" si="21"/>
        <v>1</v>
      </c>
      <c r="AI76" s="329" t="str">
        <f t="shared" si="28"/>
        <v>EXCELENTE</v>
      </c>
      <c r="AJ76" s="358" t="str">
        <f t="shared" si="29"/>
        <v>EN EJECUCIÓN</v>
      </c>
      <c r="AK76" s="338">
        <f t="shared" si="30"/>
        <v>0.2</v>
      </c>
      <c r="AL76" s="294">
        <v>1</v>
      </c>
      <c r="AM76" s="13" t="s">
        <v>274</v>
      </c>
      <c r="AN76" s="14">
        <v>0.15</v>
      </c>
      <c r="AO76" s="22">
        <v>43132</v>
      </c>
      <c r="AP76" s="22">
        <v>43190</v>
      </c>
      <c r="AQ76" s="14">
        <f>$I$76*AN76</f>
        <v>0.03</v>
      </c>
      <c r="AR76" s="15" t="s">
        <v>375</v>
      </c>
      <c r="AS76" s="277">
        <v>1</v>
      </c>
      <c r="AT76" s="246" t="s">
        <v>737</v>
      </c>
      <c r="AU76" s="81">
        <f t="shared" si="38"/>
        <v>0.15</v>
      </c>
      <c r="AV76" s="14">
        <f t="shared" si="31"/>
        <v>0.03</v>
      </c>
      <c r="AW76" s="84">
        <f>AU76*$I$76</f>
        <v>0.03</v>
      </c>
      <c r="AY76" s="1"/>
      <c r="AZ76" s="1"/>
      <c r="BA76" s="1"/>
      <c r="BB76" s="1"/>
    </row>
    <row r="77" spans="2:54" ht="79.5" customHeight="1" thickBot="1" x14ac:dyDescent="0.3">
      <c r="B77" s="57" t="s">
        <v>388</v>
      </c>
      <c r="C77" s="58" t="s">
        <v>389</v>
      </c>
      <c r="D77" s="52" t="s">
        <v>23</v>
      </c>
      <c r="E77" s="229" t="s">
        <v>547</v>
      </c>
      <c r="F77" s="53" t="s">
        <v>271</v>
      </c>
      <c r="G77" s="334">
        <v>2</v>
      </c>
      <c r="H77" s="336" t="s">
        <v>278</v>
      </c>
      <c r="I77" s="316">
        <v>0.2</v>
      </c>
      <c r="J77" s="323">
        <v>100</v>
      </c>
      <c r="K77" s="316" t="s">
        <v>184</v>
      </c>
      <c r="L77" s="316" t="s">
        <v>279</v>
      </c>
      <c r="M77" s="332" t="s">
        <v>375</v>
      </c>
      <c r="N77" s="341">
        <v>0.25</v>
      </c>
      <c r="O77" s="341">
        <v>0.5</v>
      </c>
      <c r="P77" s="341">
        <v>0.85</v>
      </c>
      <c r="Q77" s="340">
        <v>1</v>
      </c>
      <c r="R77" s="551">
        <f t="shared" si="32"/>
        <v>0.5</v>
      </c>
      <c r="S77" s="238">
        <f t="shared" si="33"/>
        <v>0.2</v>
      </c>
      <c r="T77" s="555">
        <v>0.5</v>
      </c>
      <c r="U77" s="555" t="s">
        <v>897</v>
      </c>
      <c r="V77" s="555" t="s">
        <v>898</v>
      </c>
      <c r="W77" s="555"/>
      <c r="X77" s="599">
        <f t="shared" si="34"/>
        <v>1</v>
      </c>
      <c r="Y77" s="598" t="str">
        <f t="shared" si="35"/>
        <v>EXCELENTE</v>
      </c>
      <c r="Z77" s="596" t="str">
        <f t="shared" si="36"/>
        <v>EN EJECUCIÓN</v>
      </c>
      <c r="AA77" s="597">
        <f t="shared" si="37"/>
        <v>0.2</v>
      </c>
      <c r="AB77" s="431">
        <f t="shared" si="26"/>
        <v>0.25</v>
      </c>
      <c r="AC77" s="238">
        <f t="shared" si="27"/>
        <v>0.2</v>
      </c>
      <c r="AD77" s="428">
        <v>0.25</v>
      </c>
      <c r="AE77" s="428" t="s">
        <v>739</v>
      </c>
      <c r="AF77" s="428" t="s">
        <v>740</v>
      </c>
      <c r="AG77" s="429" t="s">
        <v>607</v>
      </c>
      <c r="AH77" s="329">
        <f t="shared" si="21"/>
        <v>1</v>
      </c>
      <c r="AI77" s="329" t="str">
        <f t="shared" si="28"/>
        <v>EXCELENTE</v>
      </c>
      <c r="AJ77" s="358" t="str">
        <f t="shared" si="29"/>
        <v>EN EJECUCIÓN</v>
      </c>
      <c r="AK77" s="338">
        <f t="shared" si="30"/>
        <v>0.2</v>
      </c>
      <c r="AL77" s="294">
        <v>1</v>
      </c>
      <c r="AM77" s="13" t="s">
        <v>280</v>
      </c>
      <c r="AN77" s="14">
        <v>0.15</v>
      </c>
      <c r="AO77" s="22">
        <v>43132</v>
      </c>
      <c r="AP77" s="22">
        <v>43190</v>
      </c>
      <c r="AQ77" s="14">
        <f>$I$77*AN77</f>
        <v>0.03</v>
      </c>
      <c r="AR77" s="15" t="s">
        <v>375</v>
      </c>
      <c r="AS77" s="277">
        <v>1</v>
      </c>
      <c r="AT77" s="246" t="s">
        <v>739</v>
      </c>
      <c r="AU77" s="81">
        <f t="shared" si="38"/>
        <v>0.15</v>
      </c>
      <c r="AV77" s="14">
        <f t="shared" si="31"/>
        <v>0.03</v>
      </c>
      <c r="AW77" s="84">
        <f>AU77*$I$77</f>
        <v>0.03</v>
      </c>
      <c r="AY77" s="1"/>
      <c r="AZ77" s="1"/>
      <c r="BA77" s="1"/>
      <c r="BB77" s="1"/>
    </row>
    <row r="78" spans="2:54" ht="79.5" customHeight="1" thickBot="1" x14ac:dyDescent="0.3">
      <c r="B78" s="57" t="s">
        <v>388</v>
      </c>
      <c r="C78" s="58" t="s">
        <v>389</v>
      </c>
      <c r="D78" s="52" t="s">
        <v>23</v>
      </c>
      <c r="E78" s="229" t="s">
        <v>547</v>
      </c>
      <c r="F78" s="53" t="s">
        <v>271</v>
      </c>
      <c r="G78" s="334">
        <v>3</v>
      </c>
      <c r="H78" s="336" t="s">
        <v>281</v>
      </c>
      <c r="I78" s="316">
        <v>0.2</v>
      </c>
      <c r="J78" s="323">
        <v>100</v>
      </c>
      <c r="K78" s="316" t="s">
        <v>282</v>
      </c>
      <c r="L78" s="316" t="s">
        <v>376</v>
      </c>
      <c r="M78" s="332" t="s">
        <v>377</v>
      </c>
      <c r="N78" s="337">
        <v>0.25</v>
      </c>
      <c r="O78" s="338">
        <v>0.5</v>
      </c>
      <c r="P78" s="337">
        <v>0.75</v>
      </c>
      <c r="Q78" s="339">
        <v>1</v>
      </c>
      <c r="R78" s="551">
        <f t="shared" si="32"/>
        <v>0.5</v>
      </c>
      <c r="S78" s="238">
        <f t="shared" si="33"/>
        <v>0.2</v>
      </c>
      <c r="T78" s="552">
        <v>0.5</v>
      </c>
      <c r="U78" s="552" t="s">
        <v>907</v>
      </c>
      <c r="V78" s="552" t="s">
        <v>899</v>
      </c>
      <c r="W78" s="552"/>
      <c r="X78" s="599">
        <f t="shared" si="34"/>
        <v>1</v>
      </c>
      <c r="Y78" s="598" t="str">
        <f t="shared" si="35"/>
        <v>EXCELENTE</v>
      </c>
      <c r="Z78" s="596" t="str">
        <f t="shared" si="36"/>
        <v>EN EJECUCIÓN</v>
      </c>
      <c r="AA78" s="597">
        <f t="shared" si="37"/>
        <v>0.2</v>
      </c>
      <c r="AB78" s="431">
        <f t="shared" si="26"/>
        <v>0.25</v>
      </c>
      <c r="AC78" s="238">
        <f t="shared" si="27"/>
        <v>0.2</v>
      </c>
      <c r="AD78" s="431">
        <v>0.25</v>
      </c>
      <c r="AE78" s="431"/>
      <c r="AF78" s="431" t="s">
        <v>741</v>
      </c>
      <c r="AG78" s="437" t="s">
        <v>607</v>
      </c>
      <c r="AH78" s="329">
        <f t="shared" si="21"/>
        <v>1</v>
      </c>
      <c r="AI78" s="329" t="str">
        <f t="shared" si="28"/>
        <v>EXCELENTE</v>
      </c>
      <c r="AJ78" s="358" t="str">
        <f t="shared" si="29"/>
        <v>EN EJECUCIÓN</v>
      </c>
      <c r="AK78" s="338">
        <f t="shared" si="30"/>
        <v>0.2</v>
      </c>
      <c r="AL78" s="294">
        <v>1</v>
      </c>
      <c r="AM78" s="45" t="s">
        <v>378</v>
      </c>
      <c r="AN78" s="46">
        <v>0.2</v>
      </c>
      <c r="AO78" s="47">
        <v>43132</v>
      </c>
      <c r="AP78" s="47">
        <v>43190</v>
      </c>
      <c r="AQ78" s="14">
        <f>$I$78*AN78</f>
        <v>4.0000000000000008E-2</v>
      </c>
      <c r="AR78" s="48" t="s">
        <v>377</v>
      </c>
      <c r="AS78" s="277">
        <v>1</v>
      </c>
      <c r="AT78" s="246" t="s">
        <v>747</v>
      </c>
      <c r="AU78" s="81">
        <f t="shared" si="38"/>
        <v>0.2</v>
      </c>
      <c r="AV78" s="14">
        <f t="shared" si="31"/>
        <v>4.0000000000000008E-2</v>
      </c>
      <c r="AW78" s="84">
        <f>AU78*$I$78</f>
        <v>4.0000000000000008E-2</v>
      </c>
    </row>
    <row r="79" spans="2:54" ht="79.5" customHeight="1" thickBot="1" x14ac:dyDescent="0.3">
      <c r="B79" s="57" t="s">
        <v>391</v>
      </c>
      <c r="C79" s="57" t="s">
        <v>396</v>
      </c>
      <c r="D79" s="52" t="s">
        <v>23</v>
      </c>
      <c r="E79" s="229" t="s">
        <v>547</v>
      </c>
      <c r="F79" s="53" t="s">
        <v>271</v>
      </c>
      <c r="G79" s="334">
        <v>4</v>
      </c>
      <c r="H79" s="336" t="s">
        <v>381</v>
      </c>
      <c r="I79" s="316">
        <v>0.2</v>
      </c>
      <c r="J79" s="323">
        <v>100</v>
      </c>
      <c r="K79" s="316" t="s">
        <v>284</v>
      </c>
      <c r="L79" s="316" t="s">
        <v>285</v>
      </c>
      <c r="M79" s="332" t="s">
        <v>377</v>
      </c>
      <c r="N79" s="329">
        <v>0.25</v>
      </c>
      <c r="O79" s="329">
        <v>0.5</v>
      </c>
      <c r="P79" s="329">
        <v>0.75</v>
      </c>
      <c r="Q79" s="330">
        <v>1</v>
      </c>
      <c r="R79" s="551">
        <f t="shared" si="32"/>
        <v>0.5</v>
      </c>
      <c r="S79" s="238">
        <f t="shared" si="33"/>
        <v>0.2</v>
      </c>
      <c r="T79" s="551">
        <v>0.5</v>
      </c>
      <c r="U79" s="551" t="s">
        <v>908</v>
      </c>
      <c r="V79" s="551" t="s">
        <v>900</v>
      </c>
      <c r="W79" s="551"/>
      <c r="X79" s="599">
        <f t="shared" si="34"/>
        <v>1</v>
      </c>
      <c r="Y79" s="598" t="str">
        <f t="shared" si="35"/>
        <v>EXCELENTE</v>
      </c>
      <c r="Z79" s="596" t="str">
        <f t="shared" si="36"/>
        <v>EN EJECUCIÓN</v>
      </c>
      <c r="AA79" s="597">
        <f t="shared" si="37"/>
        <v>0.2</v>
      </c>
      <c r="AB79" s="428">
        <f t="shared" si="26"/>
        <v>0.25</v>
      </c>
      <c r="AC79" s="238">
        <f t="shared" si="27"/>
        <v>0.2</v>
      </c>
      <c r="AD79" s="428">
        <v>0</v>
      </c>
      <c r="AE79" s="428" t="s">
        <v>742</v>
      </c>
      <c r="AF79" s="428" t="s">
        <v>743</v>
      </c>
      <c r="AG79" s="429" t="s">
        <v>744</v>
      </c>
      <c r="AH79" s="329">
        <f t="shared" si="21"/>
        <v>0</v>
      </c>
      <c r="AI79" s="329" t="str">
        <f t="shared" si="28"/>
        <v>MALO</v>
      </c>
      <c r="AJ79" s="358" t="str">
        <f t="shared" si="29"/>
        <v>SIN EJECUTAR</v>
      </c>
      <c r="AK79" s="338">
        <f t="shared" si="30"/>
        <v>0</v>
      </c>
      <c r="AL79" s="294">
        <v>1</v>
      </c>
      <c r="AM79" s="218" t="s">
        <v>382</v>
      </c>
      <c r="AN79" s="46">
        <v>0.25</v>
      </c>
      <c r="AO79" s="47">
        <v>43132</v>
      </c>
      <c r="AP79" s="47">
        <v>43190</v>
      </c>
      <c r="AQ79" s="14">
        <f>$I$79*AN79</f>
        <v>0.05</v>
      </c>
      <c r="AR79" s="48" t="s">
        <v>377</v>
      </c>
      <c r="AS79" s="277">
        <v>1</v>
      </c>
      <c r="AT79" s="246" t="s">
        <v>748</v>
      </c>
      <c r="AU79" s="81">
        <f t="shared" si="38"/>
        <v>0.25</v>
      </c>
      <c r="AV79" s="14">
        <f t="shared" si="31"/>
        <v>0.05</v>
      </c>
      <c r="AW79" s="84">
        <f>AU79*$I$79</f>
        <v>0.05</v>
      </c>
    </row>
    <row r="80" spans="2:54" ht="79.5" customHeight="1" thickBot="1" x14ac:dyDescent="0.3">
      <c r="B80" s="57" t="s">
        <v>388</v>
      </c>
      <c r="C80" s="58" t="s">
        <v>389</v>
      </c>
      <c r="D80" s="52" t="s">
        <v>23</v>
      </c>
      <c r="E80" s="229" t="s">
        <v>547</v>
      </c>
      <c r="F80" s="53" t="s">
        <v>271</v>
      </c>
      <c r="G80" s="331">
        <v>5</v>
      </c>
      <c r="H80" s="322" t="s">
        <v>384</v>
      </c>
      <c r="I80" s="316">
        <v>0.2</v>
      </c>
      <c r="J80" s="323">
        <v>100</v>
      </c>
      <c r="K80" s="316" t="s">
        <v>284</v>
      </c>
      <c r="L80" s="316" t="s">
        <v>285</v>
      </c>
      <c r="M80" s="326" t="s">
        <v>377</v>
      </c>
      <c r="N80" s="327">
        <v>0.25</v>
      </c>
      <c r="O80" s="327">
        <v>0.5</v>
      </c>
      <c r="P80" s="327">
        <v>0.75</v>
      </c>
      <c r="Q80" s="328">
        <v>1</v>
      </c>
      <c r="R80" s="551">
        <f t="shared" si="32"/>
        <v>0.5</v>
      </c>
      <c r="S80" s="238">
        <f t="shared" si="33"/>
        <v>0.2</v>
      </c>
      <c r="T80" s="551">
        <v>0.5</v>
      </c>
      <c r="U80" s="551" t="s">
        <v>909</v>
      </c>
      <c r="V80" s="551" t="s">
        <v>901</v>
      </c>
      <c r="W80" s="551"/>
      <c r="X80" s="599">
        <f t="shared" si="34"/>
        <v>1</v>
      </c>
      <c r="Y80" s="598" t="str">
        <f t="shared" si="35"/>
        <v>EXCELENTE</v>
      </c>
      <c r="Z80" s="596" t="str">
        <f t="shared" si="36"/>
        <v>EN EJECUCIÓN</v>
      </c>
      <c r="AA80" s="597">
        <f t="shared" si="37"/>
        <v>0.2</v>
      </c>
      <c r="AB80" s="430">
        <f t="shared" si="26"/>
        <v>0.25</v>
      </c>
      <c r="AC80" s="238">
        <f t="shared" si="27"/>
        <v>0.2</v>
      </c>
      <c r="AD80" s="430">
        <v>0.5</v>
      </c>
      <c r="AE80" s="430" t="s">
        <v>745</v>
      </c>
      <c r="AF80" s="431" t="s">
        <v>746</v>
      </c>
      <c r="AG80" s="432" t="s">
        <v>607</v>
      </c>
      <c r="AH80" s="329">
        <v>1</v>
      </c>
      <c r="AI80" s="329" t="str">
        <f t="shared" si="28"/>
        <v>EXCELENTE</v>
      </c>
      <c r="AJ80" s="358" t="str">
        <f t="shared" si="29"/>
        <v>EN EJECUCIÓN</v>
      </c>
      <c r="AK80" s="338">
        <f t="shared" si="30"/>
        <v>0.2</v>
      </c>
      <c r="AL80" s="294">
        <v>1</v>
      </c>
      <c r="AM80" s="27" t="s">
        <v>288</v>
      </c>
      <c r="AN80" s="46">
        <v>0.5</v>
      </c>
      <c r="AO80" s="47">
        <v>43133</v>
      </c>
      <c r="AP80" s="47" t="s">
        <v>289</v>
      </c>
      <c r="AQ80" s="14">
        <f>$I$80*AN80</f>
        <v>0.1</v>
      </c>
      <c r="AR80" s="48" t="s">
        <v>377</v>
      </c>
      <c r="AS80" s="277">
        <v>1</v>
      </c>
      <c r="AT80" s="246" t="s">
        <v>749</v>
      </c>
      <c r="AU80" s="81">
        <f t="shared" si="38"/>
        <v>0.5</v>
      </c>
      <c r="AV80" s="14">
        <f t="shared" si="31"/>
        <v>0.1</v>
      </c>
      <c r="AW80" s="84">
        <f>AU80*$I$80</f>
        <v>0.1</v>
      </c>
    </row>
    <row r="82" spans="2:49" ht="63.75" hidden="1" thickBot="1" x14ac:dyDescent="0.3">
      <c r="B82" s="258" t="s">
        <v>391</v>
      </c>
      <c r="C82" s="259" t="s">
        <v>529</v>
      </c>
      <c r="D82" s="260" t="s">
        <v>23</v>
      </c>
      <c r="E82" s="261" t="s">
        <v>548</v>
      </c>
      <c r="F82" s="262" t="s">
        <v>531</v>
      </c>
      <c r="G82" s="625" t="s">
        <v>578</v>
      </c>
      <c r="H82" s="626"/>
      <c r="I82" s="626"/>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7"/>
      <c r="AL82" s="227">
        <v>1</v>
      </c>
      <c r="AM82" s="223" t="s">
        <v>530</v>
      </c>
      <c r="AN82" s="46">
        <v>0.2</v>
      </c>
      <c r="AO82" s="47">
        <v>43252</v>
      </c>
      <c r="AP82" s="47">
        <v>43465</v>
      </c>
      <c r="AQ82" s="47"/>
      <c r="AR82" s="59" t="s">
        <v>528</v>
      </c>
      <c r="AS82" s="245"/>
      <c r="AT82" s="245"/>
      <c r="AU82" s="81">
        <f>AS82*AN82</f>
        <v>0</v>
      </c>
      <c r="AV82" s="47"/>
      <c r="AW82" s="84" t="e">
        <f>AU82*#REF!</f>
        <v>#REF!</v>
      </c>
    </row>
    <row r="85" spans="2:49" x14ac:dyDescent="0.25">
      <c r="F85" s="228"/>
    </row>
    <row r="86" spans="2:49" x14ac:dyDescent="0.25">
      <c r="E86" s="228"/>
    </row>
    <row r="87" spans="2:49" x14ac:dyDescent="0.25">
      <c r="R87" s="510"/>
    </row>
    <row r="88" spans="2:49" x14ac:dyDescent="0.25">
      <c r="AF88" s="302"/>
    </row>
  </sheetData>
  <autoFilter ref="B6:BB80"/>
  <mergeCells count="1">
    <mergeCell ref="G82:AG82"/>
  </mergeCells>
  <conditionalFormatting sqref="AH7">
    <cfRule type="iconSet" priority="75">
      <iconSet>
        <cfvo type="percent" val="0"/>
        <cfvo type="num" val="0.6" gte="0"/>
        <cfvo type="num" val="0.8" gte="0"/>
      </iconSet>
    </cfRule>
  </conditionalFormatting>
  <conditionalFormatting sqref="AH8">
    <cfRule type="iconSet" priority="72">
      <iconSet>
        <cfvo type="percent" val="0"/>
        <cfvo type="num" val="0.6" gte="0"/>
        <cfvo type="num" val="0.8" gte="0"/>
      </iconSet>
    </cfRule>
  </conditionalFormatting>
  <conditionalFormatting sqref="AH9">
    <cfRule type="iconSet" priority="71">
      <iconSet>
        <cfvo type="percent" val="0"/>
        <cfvo type="num" val="0.6" gte="0"/>
        <cfvo type="num" val="0.8" gte="0"/>
      </iconSet>
    </cfRule>
  </conditionalFormatting>
  <conditionalFormatting sqref="AH10">
    <cfRule type="iconSet" priority="70">
      <iconSet>
        <cfvo type="percent" val="0"/>
        <cfvo type="num" val="0.6" gte="0"/>
        <cfvo type="num" val="0.8" gte="0"/>
      </iconSet>
    </cfRule>
  </conditionalFormatting>
  <conditionalFormatting sqref="AH13">
    <cfRule type="iconSet" priority="68">
      <iconSet>
        <cfvo type="percent" val="0"/>
        <cfvo type="num" val="0.6" gte="0"/>
        <cfvo type="num" val="0.8" gte="0"/>
      </iconSet>
    </cfRule>
  </conditionalFormatting>
  <conditionalFormatting sqref="AH14">
    <cfRule type="iconSet" priority="67">
      <iconSet>
        <cfvo type="percent" val="0"/>
        <cfvo type="num" val="0.6" gte="0"/>
        <cfvo type="num" val="0.8" gte="0"/>
      </iconSet>
    </cfRule>
  </conditionalFormatting>
  <conditionalFormatting sqref="AH15">
    <cfRule type="iconSet" priority="66">
      <iconSet>
        <cfvo type="percent" val="0"/>
        <cfvo type="num" val="0.6" gte="0"/>
        <cfvo type="num" val="0.8" gte="0"/>
      </iconSet>
    </cfRule>
  </conditionalFormatting>
  <conditionalFormatting sqref="AH16">
    <cfRule type="iconSet" priority="65">
      <iconSet>
        <cfvo type="percent" val="0"/>
        <cfvo type="num" val="0.6" gte="0"/>
        <cfvo type="num" val="0.8" gte="0"/>
      </iconSet>
    </cfRule>
  </conditionalFormatting>
  <conditionalFormatting sqref="AH17">
    <cfRule type="iconSet" priority="64">
      <iconSet>
        <cfvo type="percent" val="0"/>
        <cfvo type="num" val="0.6" gte="0"/>
        <cfvo type="num" val="0.8" gte="0"/>
      </iconSet>
    </cfRule>
  </conditionalFormatting>
  <conditionalFormatting sqref="AH18">
    <cfRule type="iconSet" priority="63">
      <iconSet>
        <cfvo type="percent" val="0"/>
        <cfvo type="num" val="0.6" gte="0"/>
        <cfvo type="num" val="0.8" gte="0"/>
      </iconSet>
    </cfRule>
  </conditionalFormatting>
  <conditionalFormatting sqref="AH19">
    <cfRule type="iconSet" priority="62">
      <iconSet>
        <cfvo type="percent" val="0"/>
        <cfvo type="num" val="0.6" gte="0"/>
        <cfvo type="num" val="0.8" gte="0"/>
      </iconSet>
    </cfRule>
  </conditionalFormatting>
  <conditionalFormatting sqref="AH20">
    <cfRule type="iconSet" priority="61">
      <iconSet>
        <cfvo type="percent" val="0"/>
        <cfvo type="num" val="0.6" gte="0"/>
        <cfvo type="num" val="0.8" gte="0"/>
      </iconSet>
    </cfRule>
  </conditionalFormatting>
  <conditionalFormatting sqref="AH21">
    <cfRule type="iconSet" priority="60">
      <iconSet>
        <cfvo type="percent" val="0"/>
        <cfvo type="num" val="0.6" gte="0"/>
        <cfvo type="num" val="0.8" gte="0"/>
      </iconSet>
    </cfRule>
  </conditionalFormatting>
  <conditionalFormatting sqref="AH22">
    <cfRule type="iconSet" priority="59">
      <iconSet>
        <cfvo type="percent" val="0"/>
        <cfvo type="num" val="0.6" gte="0"/>
        <cfvo type="num" val="0.8" gte="0"/>
      </iconSet>
    </cfRule>
  </conditionalFormatting>
  <conditionalFormatting sqref="AH25">
    <cfRule type="iconSet" priority="58">
      <iconSet>
        <cfvo type="percent" val="0"/>
        <cfvo type="num" val="0.6" gte="0"/>
        <cfvo type="num" val="0.8" gte="0"/>
      </iconSet>
    </cfRule>
  </conditionalFormatting>
  <conditionalFormatting sqref="AH26">
    <cfRule type="iconSet" priority="57">
      <iconSet>
        <cfvo type="percent" val="0"/>
        <cfvo type="num" val="0.6" gte="0"/>
        <cfvo type="num" val="0.8" gte="0"/>
      </iconSet>
    </cfRule>
  </conditionalFormatting>
  <conditionalFormatting sqref="AH27">
    <cfRule type="iconSet" priority="56">
      <iconSet>
        <cfvo type="percent" val="0"/>
        <cfvo type="num" val="0.6" gte="0"/>
        <cfvo type="num" val="0.8" gte="0"/>
      </iconSet>
    </cfRule>
  </conditionalFormatting>
  <conditionalFormatting sqref="AH28">
    <cfRule type="iconSet" priority="55">
      <iconSet>
        <cfvo type="percent" val="0"/>
        <cfvo type="num" val="0.6" gte="0"/>
        <cfvo type="num" val="0.8" gte="0"/>
      </iconSet>
    </cfRule>
  </conditionalFormatting>
  <conditionalFormatting sqref="AH29">
    <cfRule type="iconSet" priority="54">
      <iconSet>
        <cfvo type="percent" val="0"/>
        <cfvo type="num" val="0.6" gte="0"/>
        <cfvo type="num" val="0.8" gte="0"/>
      </iconSet>
    </cfRule>
  </conditionalFormatting>
  <conditionalFormatting sqref="AH30">
    <cfRule type="iconSet" priority="53">
      <iconSet>
        <cfvo type="percent" val="0"/>
        <cfvo type="num" val="0.6" gte="0"/>
        <cfvo type="num" val="0.8" gte="0"/>
      </iconSet>
    </cfRule>
  </conditionalFormatting>
  <conditionalFormatting sqref="AH31">
    <cfRule type="iconSet" priority="52">
      <iconSet>
        <cfvo type="percent" val="0"/>
        <cfvo type="num" val="0.6" gte="0"/>
        <cfvo type="num" val="0.8" gte="0"/>
      </iconSet>
    </cfRule>
  </conditionalFormatting>
  <conditionalFormatting sqref="AH32">
    <cfRule type="iconSet" priority="51">
      <iconSet>
        <cfvo type="percent" val="0"/>
        <cfvo type="num" val="0.6" gte="0"/>
        <cfvo type="num" val="0.8" gte="0"/>
      </iconSet>
    </cfRule>
  </conditionalFormatting>
  <conditionalFormatting sqref="AH33">
    <cfRule type="iconSet" priority="50">
      <iconSet>
        <cfvo type="percent" val="0"/>
        <cfvo type="num" val="0.6" gte="0"/>
        <cfvo type="num" val="0.8" gte="0"/>
      </iconSet>
    </cfRule>
  </conditionalFormatting>
  <conditionalFormatting sqref="AH34">
    <cfRule type="iconSet" priority="49">
      <iconSet>
        <cfvo type="percent" val="0"/>
        <cfvo type="num" val="0.6" gte="0"/>
        <cfvo type="num" val="0.8" gte="0"/>
      </iconSet>
    </cfRule>
  </conditionalFormatting>
  <conditionalFormatting sqref="AH35">
    <cfRule type="iconSet" priority="48">
      <iconSet>
        <cfvo type="percent" val="0"/>
        <cfvo type="num" val="0.6" gte="0"/>
        <cfvo type="num" val="0.8" gte="0"/>
      </iconSet>
    </cfRule>
  </conditionalFormatting>
  <conditionalFormatting sqref="AH36">
    <cfRule type="iconSet" priority="47">
      <iconSet>
        <cfvo type="percent" val="0"/>
        <cfvo type="num" val="0.6" gte="0"/>
        <cfvo type="num" val="0.8" gte="0"/>
      </iconSet>
    </cfRule>
  </conditionalFormatting>
  <conditionalFormatting sqref="AH37">
    <cfRule type="iconSet" priority="46">
      <iconSet>
        <cfvo type="percent" val="0"/>
        <cfvo type="num" val="0.6" gte="0"/>
        <cfvo type="num" val="0.8" gte="0"/>
      </iconSet>
    </cfRule>
  </conditionalFormatting>
  <conditionalFormatting sqref="AH38">
    <cfRule type="iconSet" priority="45">
      <iconSet>
        <cfvo type="percent" val="0"/>
        <cfvo type="num" val="0.6" gte="0"/>
        <cfvo type="num" val="0.8" gte="0"/>
      </iconSet>
    </cfRule>
  </conditionalFormatting>
  <conditionalFormatting sqref="AH39">
    <cfRule type="iconSet" priority="44">
      <iconSet>
        <cfvo type="percent" val="0"/>
        <cfvo type="num" val="0.6" gte="0"/>
        <cfvo type="num" val="0.8" gte="0"/>
      </iconSet>
    </cfRule>
  </conditionalFormatting>
  <conditionalFormatting sqref="AH40">
    <cfRule type="iconSet" priority="43">
      <iconSet>
        <cfvo type="percent" val="0"/>
        <cfvo type="num" val="0.6" gte="0"/>
        <cfvo type="num" val="0.8" gte="0"/>
      </iconSet>
    </cfRule>
  </conditionalFormatting>
  <conditionalFormatting sqref="AH41">
    <cfRule type="iconSet" priority="42">
      <iconSet>
        <cfvo type="percent" val="0"/>
        <cfvo type="num" val="0.6" gte="0"/>
        <cfvo type="num" val="0.8" gte="0"/>
      </iconSet>
    </cfRule>
  </conditionalFormatting>
  <conditionalFormatting sqref="AH42">
    <cfRule type="iconSet" priority="41">
      <iconSet>
        <cfvo type="percent" val="0"/>
        <cfvo type="num" val="0.6" gte="0"/>
        <cfvo type="num" val="0.8" gte="0"/>
      </iconSet>
    </cfRule>
  </conditionalFormatting>
  <conditionalFormatting sqref="AH43">
    <cfRule type="iconSet" priority="40">
      <iconSet>
        <cfvo type="percent" val="0"/>
        <cfvo type="num" val="0.6" gte="0"/>
        <cfvo type="num" val="0.8" gte="0"/>
      </iconSet>
    </cfRule>
  </conditionalFormatting>
  <conditionalFormatting sqref="AH44">
    <cfRule type="iconSet" priority="39">
      <iconSet>
        <cfvo type="percent" val="0"/>
        <cfvo type="num" val="0.6" gte="0"/>
        <cfvo type="num" val="0.8" gte="0"/>
      </iconSet>
    </cfRule>
  </conditionalFormatting>
  <conditionalFormatting sqref="AH45">
    <cfRule type="iconSet" priority="38">
      <iconSet>
        <cfvo type="percent" val="0"/>
        <cfvo type="num" val="0.6" gte="0"/>
        <cfvo type="num" val="0.8" gte="0"/>
      </iconSet>
    </cfRule>
  </conditionalFormatting>
  <conditionalFormatting sqref="AH46">
    <cfRule type="iconSet" priority="37">
      <iconSet>
        <cfvo type="percent" val="0"/>
        <cfvo type="num" val="0.6" gte="0"/>
        <cfvo type="num" val="0.8" gte="0"/>
      </iconSet>
    </cfRule>
  </conditionalFormatting>
  <conditionalFormatting sqref="AH47">
    <cfRule type="iconSet" priority="36">
      <iconSet>
        <cfvo type="percent" val="0"/>
        <cfvo type="num" val="0.6" gte="0"/>
        <cfvo type="num" val="0.8" gte="0"/>
      </iconSet>
    </cfRule>
  </conditionalFormatting>
  <conditionalFormatting sqref="AH48">
    <cfRule type="iconSet" priority="35">
      <iconSet>
        <cfvo type="percent" val="0"/>
        <cfvo type="num" val="0.6" gte="0"/>
        <cfvo type="num" val="0.8" gte="0"/>
      </iconSet>
    </cfRule>
  </conditionalFormatting>
  <conditionalFormatting sqref="AH49">
    <cfRule type="iconSet" priority="34">
      <iconSet>
        <cfvo type="percent" val="0"/>
        <cfvo type="num" val="0.6" gte="0"/>
        <cfvo type="num" val="0.8" gte="0"/>
      </iconSet>
    </cfRule>
  </conditionalFormatting>
  <conditionalFormatting sqref="AH50">
    <cfRule type="iconSet" priority="33">
      <iconSet>
        <cfvo type="percent" val="0"/>
        <cfvo type="num" val="0.6" gte="0"/>
        <cfvo type="num" val="0.8" gte="0"/>
      </iconSet>
    </cfRule>
  </conditionalFormatting>
  <conditionalFormatting sqref="AH51">
    <cfRule type="iconSet" priority="32">
      <iconSet>
        <cfvo type="percent" val="0"/>
        <cfvo type="num" val="0.6" gte="0"/>
        <cfvo type="num" val="0.8" gte="0"/>
      </iconSet>
    </cfRule>
  </conditionalFormatting>
  <conditionalFormatting sqref="AH52">
    <cfRule type="iconSet" priority="31">
      <iconSet>
        <cfvo type="percent" val="0"/>
        <cfvo type="num" val="0.6" gte="0"/>
        <cfvo type="num" val="0.8" gte="0"/>
      </iconSet>
    </cfRule>
  </conditionalFormatting>
  <conditionalFormatting sqref="AH53">
    <cfRule type="iconSet" priority="30">
      <iconSet>
        <cfvo type="percent" val="0"/>
        <cfvo type="num" val="0.6" gte="0"/>
        <cfvo type="num" val="0.8" gte="0"/>
      </iconSet>
    </cfRule>
  </conditionalFormatting>
  <conditionalFormatting sqref="AH54">
    <cfRule type="iconSet" priority="29">
      <iconSet>
        <cfvo type="percent" val="0"/>
        <cfvo type="num" val="0.6" gte="0"/>
        <cfvo type="num" val="0.8" gte="0"/>
      </iconSet>
    </cfRule>
  </conditionalFormatting>
  <conditionalFormatting sqref="AH55">
    <cfRule type="iconSet" priority="28">
      <iconSet>
        <cfvo type="percent" val="0"/>
        <cfvo type="num" val="0.6" gte="0"/>
        <cfvo type="num" val="0.8" gte="0"/>
      </iconSet>
    </cfRule>
  </conditionalFormatting>
  <conditionalFormatting sqref="AH56">
    <cfRule type="iconSet" priority="27">
      <iconSet>
        <cfvo type="percent" val="0"/>
        <cfvo type="num" val="0.6" gte="0"/>
        <cfvo type="num" val="0.8" gte="0"/>
      </iconSet>
    </cfRule>
  </conditionalFormatting>
  <conditionalFormatting sqref="AH57">
    <cfRule type="iconSet" priority="26">
      <iconSet>
        <cfvo type="percent" val="0"/>
        <cfvo type="num" val="0.6" gte="0"/>
        <cfvo type="num" val="0.8" gte="0"/>
      </iconSet>
    </cfRule>
  </conditionalFormatting>
  <conditionalFormatting sqref="AH58">
    <cfRule type="iconSet" priority="25">
      <iconSet>
        <cfvo type="percent" val="0"/>
        <cfvo type="num" val="0.6" gte="0"/>
        <cfvo type="num" val="0.8" gte="0"/>
      </iconSet>
    </cfRule>
  </conditionalFormatting>
  <conditionalFormatting sqref="AH59">
    <cfRule type="iconSet" priority="24">
      <iconSet>
        <cfvo type="percent" val="0"/>
        <cfvo type="num" val="0.6" gte="0"/>
        <cfvo type="num" val="0.8" gte="0"/>
      </iconSet>
    </cfRule>
  </conditionalFormatting>
  <conditionalFormatting sqref="AH61">
    <cfRule type="iconSet" priority="23">
      <iconSet>
        <cfvo type="percent" val="0"/>
        <cfvo type="num" val="0.6" gte="0"/>
        <cfvo type="num" val="0.8" gte="0"/>
      </iconSet>
    </cfRule>
  </conditionalFormatting>
  <conditionalFormatting sqref="AH60">
    <cfRule type="iconSet" priority="22">
      <iconSet>
        <cfvo type="percent" val="0"/>
        <cfvo type="num" val="0.6" gte="0"/>
        <cfvo type="num" val="0.8" gte="0"/>
      </iconSet>
    </cfRule>
  </conditionalFormatting>
  <conditionalFormatting sqref="AH62">
    <cfRule type="iconSet" priority="21">
      <iconSet>
        <cfvo type="percent" val="0"/>
        <cfvo type="num" val="0.6" gte="0"/>
        <cfvo type="num" val="0.8" gte="0"/>
      </iconSet>
    </cfRule>
  </conditionalFormatting>
  <conditionalFormatting sqref="AH63">
    <cfRule type="iconSet" priority="20">
      <iconSet>
        <cfvo type="percent" val="0"/>
        <cfvo type="num" val="0.6" gte="0"/>
        <cfvo type="num" val="0.8" gte="0"/>
      </iconSet>
    </cfRule>
  </conditionalFormatting>
  <conditionalFormatting sqref="AH64">
    <cfRule type="iconSet" priority="19">
      <iconSet>
        <cfvo type="percent" val="0"/>
        <cfvo type="num" val="0.6" gte="0"/>
        <cfvo type="num" val="0.8" gte="0"/>
      </iconSet>
    </cfRule>
  </conditionalFormatting>
  <conditionalFormatting sqref="AH65">
    <cfRule type="iconSet" priority="18">
      <iconSet>
        <cfvo type="percent" val="0"/>
        <cfvo type="num" val="0.6" gte="0"/>
        <cfvo type="num" val="0.8" gte="0"/>
      </iconSet>
    </cfRule>
  </conditionalFormatting>
  <conditionalFormatting sqref="AH66">
    <cfRule type="iconSet" priority="17">
      <iconSet>
        <cfvo type="percent" val="0"/>
        <cfvo type="num" val="0.6" gte="0"/>
        <cfvo type="num" val="0.8" gte="0"/>
      </iconSet>
    </cfRule>
  </conditionalFormatting>
  <conditionalFormatting sqref="AH67">
    <cfRule type="iconSet" priority="16">
      <iconSet>
        <cfvo type="percent" val="0"/>
        <cfvo type="num" val="0.6" gte="0"/>
        <cfvo type="num" val="0.8" gte="0"/>
      </iconSet>
    </cfRule>
  </conditionalFormatting>
  <conditionalFormatting sqref="AH68">
    <cfRule type="iconSet" priority="15">
      <iconSet>
        <cfvo type="percent" val="0"/>
        <cfvo type="num" val="0.6" gte="0"/>
        <cfvo type="num" val="0.8" gte="0"/>
      </iconSet>
    </cfRule>
  </conditionalFormatting>
  <conditionalFormatting sqref="AH69">
    <cfRule type="iconSet" priority="14">
      <iconSet>
        <cfvo type="percent" val="0"/>
        <cfvo type="num" val="0.6" gte="0"/>
        <cfvo type="num" val="0.8" gte="0"/>
      </iconSet>
    </cfRule>
  </conditionalFormatting>
  <conditionalFormatting sqref="AH70">
    <cfRule type="iconSet" priority="13">
      <iconSet>
        <cfvo type="percent" val="0"/>
        <cfvo type="num" val="0.6" gte="0"/>
        <cfvo type="num" val="0.8" gte="0"/>
      </iconSet>
    </cfRule>
  </conditionalFormatting>
  <conditionalFormatting sqref="AH71">
    <cfRule type="iconSet" priority="12">
      <iconSet>
        <cfvo type="percent" val="0"/>
        <cfvo type="num" val="0.6" gte="0"/>
        <cfvo type="num" val="0.8" gte="0"/>
      </iconSet>
    </cfRule>
  </conditionalFormatting>
  <conditionalFormatting sqref="AH72">
    <cfRule type="iconSet" priority="11">
      <iconSet>
        <cfvo type="percent" val="0"/>
        <cfvo type="num" val="0.6" gte="0"/>
        <cfvo type="num" val="0.8" gte="0"/>
      </iconSet>
    </cfRule>
  </conditionalFormatting>
  <conditionalFormatting sqref="AH73">
    <cfRule type="iconSet" priority="10">
      <iconSet>
        <cfvo type="percent" val="0"/>
        <cfvo type="num" val="0.6" gte="0"/>
        <cfvo type="num" val="0.8" gte="0"/>
      </iconSet>
    </cfRule>
  </conditionalFormatting>
  <conditionalFormatting sqref="AH74">
    <cfRule type="iconSet" priority="9">
      <iconSet>
        <cfvo type="percent" val="0"/>
        <cfvo type="num" val="0.6" gte="0"/>
        <cfvo type="num" val="0.8" gte="0"/>
      </iconSet>
    </cfRule>
  </conditionalFormatting>
  <conditionalFormatting sqref="AH75">
    <cfRule type="iconSet" priority="8">
      <iconSet>
        <cfvo type="percent" val="0"/>
        <cfvo type="num" val="0.6" gte="0"/>
        <cfvo type="num" val="0.8" gte="0"/>
      </iconSet>
    </cfRule>
  </conditionalFormatting>
  <conditionalFormatting sqref="AH76">
    <cfRule type="iconSet" priority="7">
      <iconSet>
        <cfvo type="percent" val="0"/>
        <cfvo type="num" val="0.6" gte="0"/>
        <cfvo type="num" val="0.8" gte="0"/>
      </iconSet>
    </cfRule>
  </conditionalFormatting>
  <conditionalFormatting sqref="AH77">
    <cfRule type="iconSet" priority="6">
      <iconSet>
        <cfvo type="percent" val="0"/>
        <cfvo type="num" val="0.6" gte="0"/>
        <cfvo type="num" val="0.8" gte="0"/>
      </iconSet>
    </cfRule>
  </conditionalFormatting>
  <conditionalFormatting sqref="AH78">
    <cfRule type="iconSet" priority="5">
      <iconSet>
        <cfvo type="percent" val="0"/>
        <cfvo type="num" val="0.6" gte="0"/>
        <cfvo type="num" val="0.8" gte="0"/>
      </iconSet>
    </cfRule>
  </conditionalFormatting>
  <conditionalFormatting sqref="AH79">
    <cfRule type="iconSet" priority="4">
      <iconSet>
        <cfvo type="percent" val="0"/>
        <cfvo type="num" val="0.6" gte="0"/>
        <cfvo type="num" val="0.8" gte="0"/>
      </iconSet>
    </cfRule>
  </conditionalFormatting>
  <conditionalFormatting sqref="AH80">
    <cfRule type="iconSet" priority="3">
      <iconSet>
        <cfvo type="percent" val="0"/>
        <cfvo type="num" val="0.6" gte="0"/>
        <cfvo type="num" val="0.8" gte="0"/>
      </iconSet>
    </cfRule>
  </conditionalFormatting>
  <conditionalFormatting sqref="AH23">
    <cfRule type="iconSet" priority="145">
      <iconSet>
        <cfvo type="percent" val="0"/>
        <cfvo type="num" val="0.6" gte="0"/>
        <cfvo type="num" val="0.8" gte="0"/>
      </iconSet>
    </cfRule>
  </conditionalFormatting>
  <conditionalFormatting sqref="AH24">
    <cfRule type="iconSet" priority="146">
      <iconSet>
        <cfvo type="percent" val="0"/>
        <cfvo type="num" val="0.6" gte="0"/>
        <cfvo type="num" val="0.8" gte="0"/>
      </iconSet>
    </cfRule>
  </conditionalFormatting>
  <conditionalFormatting sqref="AH11:AH12">
    <cfRule type="iconSet" priority="2">
      <iconSet>
        <cfvo type="percent" val="0"/>
        <cfvo type="num" val="0.6" gte="0"/>
        <cfvo type="num" val="0.8" gte="0"/>
      </iconSet>
    </cfRule>
  </conditionalFormatting>
  <conditionalFormatting sqref="X7:X80">
    <cfRule type="iconSet" priority="1">
      <iconSet>
        <cfvo type="percent" val="0"/>
        <cfvo type="num" val="0.6" gte="0"/>
        <cfvo type="num" val="0.8" gte="0"/>
      </iconSet>
    </cfRule>
  </conditionalFormatting>
  <pageMargins left="0.7" right="0.7" top="0.75" bottom="0.75" header="0.3" footer="0.3"/>
  <pageSetup scale="65" orientation="landscape" horizontalDpi="4294967294" verticalDpi="4294967294"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'C:\Users\Soporte\Downloads\[Instrumento de Planeación 2018-Captura.xlsx]listas'!#REF!</xm:f>
          </x14:formula1>
          <xm:sqref>D82 F7:F30 D7:D30 F45:F80 D45:D80</xm:sqref>
        </x14:dataValidation>
        <x14:dataValidation type="list" allowBlank="1" showInputMessage="1" showErrorMessage="1">
          <x14:formula1>
            <xm:f>'C:\Users\Soporte\Downloads\[Instrumento de Planeación 2018-CapturaSGR (1).xlsx]listas'!#REF!</xm:f>
          </x14:formula1>
          <xm:sqref>C80 B82:C82 C7:C14 C22:C26 B7:B26 F31:F44 D31:D44 C31:C56 B45:B69 C58:C69 C71:C72 C75:C78 B76:B80</xm:sqref>
        </x14:dataValidation>
        <x14:dataValidation type="list" allowBlank="1" showInputMessage="1" showErrorMessage="1">
          <x14:formula1>
            <xm:f>'C:\Users\Amoreno\Documents\AMORENO\2017\PLAN DE ACCION\[FORMATO PLAN DE ACCION 2017.xlsx]LISTAS'!#REF!</xm:f>
          </x14:formula1>
          <xm:sqref>B70:B75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AQ239"/>
  <sheetViews>
    <sheetView showGridLines="0" zoomScale="55" zoomScaleNormal="55" workbookViewId="0">
      <selection activeCell="J4" sqref="J4"/>
    </sheetView>
  </sheetViews>
  <sheetFormatPr baseColWidth="10" defaultRowHeight="15" x14ac:dyDescent="0.25"/>
  <cols>
    <col min="1" max="1" width="5.25" customWidth="1"/>
    <col min="2" max="3" width="29.75" customWidth="1"/>
    <col min="4" max="4" width="38.625" customWidth="1"/>
    <col min="5" max="5" width="26.375" customWidth="1"/>
    <col min="6" max="6" width="30.75" customWidth="1"/>
    <col min="7" max="7" width="8.375" customWidth="1"/>
    <col min="8" max="8" width="31.625" customWidth="1"/>
    <col min="9" max="9" width="25.375" customWidth="1"/>
    <col min="10" max="10" width="31.625" customWidth="1"/>
    <col min="11" max="11" width="31.625" hidden="1" customWidth="1"/>
    <col min="12" max="13" width="31.625" customWidth="1"/>
    <col min="14" max="17" width="0" hidden="1" customWidth="1"/>
    <col min="18" max="18" width="18.75" hidden="1" customWidth="1"/>
    <col min="19" max="19" width="23" hidden="1" customWidth="1"/>
    <col min="20" max="20" width="37.375" hidden="1" customWidth="1"/>
    <col min="21" max="21" width="27.875" hidden="1" customWidth="1"/>
    <col min="22" max="22" width="35" hidden="1" customWidth="1"/>
    <col min="23" max="24" width="24.25" hidden="1" customWidth="1"/>
    <col min="25" max="25" width="20" hidden="1" customWidth="1"/>
    <col min="26" max="26" width="27.75" hidden="1" customWidth="1"/>
    <col min="28" max="29" width="30.75" customWidth="1"/>
    <col min="30" max="30" width="26.875" customWidth="1"/>
    <col min="31" max="32" width="25.75" customWidth="1"/>
    <col min="33" max="33" width="30.75" customWidth="1"/>
    <col min="34" max="34" width="22.125" customWidth="1"/>
    <col min="35" max="35" width="28.375" customWidth="1"/>
    <col min="36" max="36" width="25.75" customWidth="1"/>
    <col min="37" max="38" width="33.75" customWidth="1"/>
    <col min="40" max="40" width="13.375" bestFit="1" customWidth="1"/>
  </cols>
  <sheetData>
    <row r="1" spans="2:43" x14ac:dyDescent="0.25">
      <c r="AH1" s="469" t="s">
        <v>1076</v>
      </c>
      <c r="AK1" s="469" t="s">
        <v>1077</v>
      </c>
    </row>
    <row r="6" spans="2:43" ht="15.75" thickBot="1" x14ac:dyDescent="0.3"/>
    <row r="7" spans="2:43" ht="66.75" customHeight="1" thickBot="1" x14ac:dyDescent="0.3">
      <c r="B7" s="2" t="s">
        <v>386</v>
      </c>
      <c r="C7" s="2" t="s">
        <v>387</v>
      </c>
      <c r="D7" s="2" t="s">
        <v>4</v>
      </c>
      <c r="E7" s="3" t="s">
        <v>5</v>
      </c>
      <c r="F7" s="4" t="s">
        <v>6</v>
      </c>
      <c r="G7" s="5" t="s">
        <v>7</v>
      </c>
      <c r="H7" s="5" t="s">
        <v>8</v>
      </c>
      <c r="I7" s="6" t="s">
        <v>9</v>
      </c>
      <c r="J7" s="7" t="s">
        <v>10</v>
      </c>
      <c r="K7" s="7" t="s">
        <v>11</v>
      </c>
      <c r="L7" s="7" t="s">
        <v>12</v>
      </c>
      <c r="M7" s="6" t="s">
        <v>13</v>
      </c>
      <c r="N7" s="8" t="s">
        <v>14</v>
      </c>
      <c r="O7" s="8" t="s">
        <v>15</v>
      </c>
      <c r="P7" s="8" t="s">
        <v>16</v>
      </c>
      <c r="Q7" s="8" t="s">
        <v>17</v>
      </c>
      <c r="R7" s="235" t="s">
        <v>549</v>
      </c>
      <c r="S7" s="235" t="s">
        <v>466</v>
      </c>
      <c r="T7" s="235" t="s">
        <v>464</v>
      </c>
      <c r="U7" s="235" t="s">
        <v>399</v>
      </c>
      <c r="V7" s="235" t="s">
        <v>465</v>
      </c>
      <c r="W7" s="479" t="s">
        <v>397</v>
      </c>
      <c r="X7" s="479" t="s">
        <v>401</v>
      </c>
      <c r="Y7" s="479" t="s">
        <v>398</v>
      </c>
      <c r="Z7" s="8" t="s">
        <v>405</v>
      </c>
      <c r="AA7" s="9" t="s">
        <v>7</v>
      </c>
      <c r="AB7" s="10" t="s">
        <v>18</v>
      </c>
      <c r="AC7" s="11" t="s">
        <v>19</v>
      </c>
      <c r="AD7" s="309" t="s">
        <v>20</v>
      </c>
      <c r="AE7" s="309" t="s">
        <v>21</v>
      </c>
      <c r="AF7" s="303" t="s">
        <v>759</v>
      </c>
      <c r="AG7" s="11" t="s">
        <v>22</v>
      </c>
      <c r="AH7" s="80" t="s">
        <v>468</v>
      </c>
      <c r="AI7" s="80" t="s">
        <v>470</v>
      </c>
      <c r="AJ7" s="80" t="s">
        <v>756</v>
      </c>
      <c r="AK7" s="303" t="s">
        <v>758</v>
      </c>
      <c r="AL7" s="97" t="s">
        <v>757</v>
      </c>
      <c r="AN7" s="1"/>
      <c r="AO7" s="1"/>
      <c r="AP7" s="1"/>
      <c r="AQ7" s="1"/>
    </row>
    <row r="8" spans="2:43" ht="76.5" customHeight="1" thickBot="1" x14ac:dyDescent="0.3">
      <c r="B8" s="57" t="s">
        <v>388</v>
      </c>
      <c r="C8" s="58" t="s">
        <v>389</v>
      </c>
      <c r="D8" s="52" t="s">
        <v>23</v>
      </c>
      <c r="E8" s="229" t="s">
        <v>532</v>
      </c>
      <c r="F8" s="53" t="s">
        <v>24</v>
      </c>
      <c r="G8" s="716">
        <v>1</v>
      </c>
      <c r="H8" s="719" t="s">
        <v>25</v>
      </c>
      <c r="I8" s="689">
        <v>0.2</v>
      </c>
      <c r="J8" s="692">
        <v>12</v>
      </c>
      <c r="K8" s="689" t="s">
        <v>26</v>
      </c>
      <c r="L8" s="689" t="s">
        <v>27</v>
      </c>
      <c r="M8" s="695" t="s">
        <v>28</v>
      </c>
      <c r="N8" s="698">
        <v>3</v>
      </c>
      <c r="O8" s="698">
        <v>6</v>
      </c>
      <c r="P8" s="698">
        <v>9</v>
      </c>
      <c r="Q8" s="698">
        <v>12</v>
      </c>
      <c r="R8" s="678">
        <f>N8</f>
        <v>3</v>
      </c>
      <c r="S8" s="678">
        <v>3</v>
      </c>
      <c r="T8" s="678" t="s">
        <v>597</v>
      </c>
      <c r="U8" s="678" t="s">
        <v>598</v>
      </c>
      <c r="V8" s="678" t="s">
        <v>607</v>
      </c>
      <c r="W8" s="875">
        <f>IFERROR((S8/R8),0)</f>
        <v>1</v>
      </c>
      <c r="X8" s="705" t="str">
        <f>+IF(AND(W8&gt;=0%,W8&lt;=60%),"MALO",IF(AND(W8&gt;=61%,W8&lt;=80%),"REGULAR",IF(AND(W8&gt;=81%,W8&lt;95%),"BUENO","EXCELENTE")))</f>
        <v>EXCELENTE</v>
      </c>
      <c r="Y8" s="698" t="str">
        <f>IF(W8&gt;0,"EN EJECUCIÓN","SIN EJECUTAR")</f>
        <v>EN EJECUCIÓN</v>
      </c>
      <c r="Z8" s="704">
        <f>W8*I8</f>
        <v>0.2</v>
      </c>
      <c r="AA8" s="12">
        <v>1</v>
      </c>
      <c r="AB8" s="13" t="s">
        <v>805</v>
      </c>
      <c r="AC8" s="307">
        <v>0.25</v>
      </c>
      <c r="AD8" s="310">
        <v>43101</v>
      </c>
      <c r="AE8" s="22">
        <v>43190</v>
      </c>
      <c r="AF8" s="308"/>
      <c r="AG8" s="686" t="s">
        <v>28</v>
      </c>
      <c r="AH8" s="277">
        <v>1</v>
      </c>
      <c r="AI8" s="243" t="s">
        <v>608</v>
      </c>
      <c r="AJ8" s="81">
        <f>AH8*AC8</f>
        <v>0.25</v>
      </c>
      <c r="AK8" s="14">
        <f>AF8*AH8</f>
        <v>0</v>
      </c>
      <c r="AL8" s="84">
        <f>AJ8*I8</f>
        <v>0.05</v>
      </c>
      <c r="AN8" s="1"/>
      <c r="AO8" s="1"/>
      <c r="AP8" s="1"/>
      <c r="AQ8" s="1"/>
    </row>
    <row r="9" spans="2:43" ht="76.5" customHeight="1" thickBot="1" x14ac:dyDescent="0.3">
      <c r="B9" s="57" t="s">
        <v>388</v>
      </c>
      <c r="C9" s="58" t="s">
        <v>389</v>
      </c>
      <c r="D9" s="52" t="s">
        <v>23</v>
      </c>
      <c r="E9" s="229" t="s">
        <v>532</v>
      </c>
      <c r="F9" s="53" t="s">
        <v>24</v>
      </c>
      <c r="G9" s="717"/>
      <c r="H9" s="720"/>
      <c r="I9" s="690"/>
      <c r="J9" s="693"/>
      <c r="K9" s="690"/>
      <c r="L9" s="690"/>
      <c r="M9" s="696"/>
      <c r="N9" s="699"/>
      <c r="O9" s="699"/>
      <c r="P9" s="699"/>
      <c r="Q9" s="699"/>
      <c r="R9" s="678"/>
      <c r="S9" s="678"/>
      <c r="T9" s="678"/>
      <c r="U9" s="678"/>
      <c r="V9" s="678"/>
      <c r="W9" s="876"/>
      <c r="X9" s="706" t="str">
        <f>+IF(AND(V9&gt;=0%,V9&lt;=60%),"BAJO",IF(AND(V9&gt;=61%,V9&lt;=80%),"MEDIO","ALTO"))</f>
        <v>BAJO</v>
      </c>
      <c r="Y9" s="699"/>
      <c r="Z9" s="699"/>
      <c r="AA9" s="12">
        <v>2</v>
      </c>
      <c r="AB9" s="13" t="s">
        <v>806</v>
      </c>
      <c r="AC9" s="14">
        <v>0.25</v>
      </c>
      <c r="AD9" s="310">
        <v>43191</v>
      </c>
      <c r="AE9" s="22">
        <v>43281</v>
      </c>
      <c r="AF9" s="308">
        <f>$I$8*AC9</f>
        <v>0.05</v>
      </c>
      <c r="AG9" s="687"/>
      <c r="AH9" s="564">
        <v>1</v>
      </c>
      <c r="AI9" s="561" t="s">
        <v>608</v>
      </c>
      <c r="AJ9" s="81">
        <f>AH9*AC9</f>
        <v>0.25</v>
      </c>
      <c r="AK9" s="14">
        <f t="shared" ref="AK9:AK72" si="0">AF9*AH9</f>
        <v>0.05</v>
      </c>
      <c r="AL9" s="84">
        <f>AJ9*$I$8</f>
        <v>0.05</v>
      </c>
      <c r="AN9" s="1"/>
      <c r="AO9" s="1"/>
      <c r="AP9" s="1"/>
      <c r="AQ9" s="1"/>
    </row>
    <row r="10" spans="2:43" ht="76.5" customHeight="1" thickBot="1" x14ac:dyDescent="0.3">
      <c r="B10" s="57" t="s">
        <v>388</v>
      </c>
      <c r="C10" s="58" t="s">
        <v>389</v>
      </c>
      <c r="D10" s="52" t="s">
        <v>23</v>
      </c>
      <c r="E10" s="229" t="s">
        <v>532</v>
      </c>
      <c r="F10" s="53" t="s">
        <v>24</v>
      </c>
      <c r="G10" s="717"/>
      <c r="H10" s="720"/>
      <c r="I10" s="690"/>
      <c r="J10" s="693"/>
      <c r="K10" s="690"/>
      <c r="L10" s="690"/>
      <c r="M10" s="696"/>
      <c r="N10" s="699"/>
      <c r="O10" s="699"/>
      <c r="P10" s="699"/>
      <c r="Q10" s="699"/>
      <c r="R10" s="678"/>
      <c r="S10" s="678"/>
      <c r="T10" s="678"/>
      <c r="U10" s="678"/>
      <c r="V10" s="678"/>
      <c r="W10" s="876"/>
      <c r="X10" s="706"/>
      <c r="Y10" s="699"/>
      <c r="Z10" s="699"/>
      <c r="AA10" s="12">
        <v>3</v>
      </c>
      <c r="AB10" s="13" t="s">
        <v>807</v>
      </c>
      <c r="AC10" s="14">
        <v>0.25</v>
      </c>
      <c r="AD10" s="310">
        <v>43282</v>
      </c>
      <c r="AE10" s="22">
        <v>43373</v>
      </c>
      <c r="AF10" s="308"/>
      <c r="AG10" s="687"/>
      <c r="AH10" s="277">
        <v>0</v>
      </c>
      <c r="AI10" s="244"/>
      <c r="AJ10" s="81">
        <f t="shared" ref="AJ10:AJ71" si="1">AH10*AC10</f>
        <v>0</v>
      </c>
      <c r="AK10" s="14">
        <f t="shared" si="0"/>
        <v>0</v>
      </c>
      <c r="AL10" s="84">
        <f>AJ10*$I$8</f>
        <v>0</v>
      </c>
      <c r="AN10" s="1"/>
      <c r="AO10" s="1"/>
      <c r="AP10" s="1"/>
      <c r="AQ10" s="1"/>
    </row>
    <row r="11" spans="2:43" ht="76.5" customHeight="1" thickBot="1" x14ac:dyDescent="0.3">
      <c r="B11" s="57" t="s">
        <v>388</v>
      </c>
      <c r="C11" s="58" t="s">
        <v>389</v>
      </c>
      <c r="D11" s="52" t="s">
        <v>23</v>
      </c>
      <c r="E11" s="229" t="s">
        <v>532</v>
      </c>
      <c r="F11" s="53" t="s">
        <v>24</v>
      </c>
      <c r="G11" s="718"/>
      <c r="H11" s="721"/>
      <c r="I11" s="691"/>
      <c r="J11" s="694"/>
      <c r="K11" s="691"/>
      <c r="L11" s="691"/>
      <c r="M11" s="697"/>
      <c r="N11" s="700"/>
      <c r="O11" s="700"/>
      <c r="P11" s="700"/>
      <c r="Q11" s="700"/>
      <c r="R11" s="678"/>
      <c r="S11" s="678"/>
      <c r="T11" s="678"/>
      <c r="U11" s="678"/>
      <c r="V11" s="678"/>
      <c r="W11" s="919"/>
      <c r="X11" s="707" t="str">
        <f>+IF(AND(V11&gt;=0%,V11&lt;=60%),"BAJO",IF(AND(V11&gt;=61%,V11&lt;=80%),"MEDIO","ALTO"))</f>
        <v>BAJO</v>
      </c>
      <c r="Y11" s="700"/>
      <c r="Z11" s="700"/>
      <c r="AA11" s="12">
        <v>4</v>
      </c>
      <c r="AB11" s="13" t="s">
        <v>808</v>
      </c>
      <c r="AC11" s="14">
        <v>0.25</v>
      </c>
      <c r="AD11" s="310">
        <v>43374</v>
      </c>
      <c r="AE11" s="22">
        <v>43465</v>
      </c>
      <c r="AF11" s="308"/>
      <c r="AG11" s="688"/>
      <c r="AH11" s="277">
        <v>0</v>
      </c>
      <c r="AI11" s="243"/>
      <c r="AJ11" s="81">
        <f t="shared" si="1"/>
        <v>0</v>
      </c>
      <c r="AK11" s="14">
        <f t="shared" si="0"/>
        <v>0</v>
      </c>
      <c r="AL11" s="84">
        <f>AJ11*$I$8</f>
        <v>0</v>
      </c>
      <c r="AN11" s="83"/>
      <c r="AO11" s="83"/>
      <c r="AP11" s="1"/>
      <c r="AQ11" s="1"/>
    </row>
    <row r="12" spans="2:43" ht="76.5" customHeight="1" thickBot="1" x14ac:dyDescent="0.3">
      <c r="B12" s="57" t="s">
        <v>388</v>
      </c>
      <c r="C12" s="58" t="s">
        <v>389</v>
      </c>
      <c r="D12" s="52" t="s">
        <v>23</v>
      </c>
      <c r="E12" s="229" t="s">
        <v>532</v>
      </c>
      <c r="F12" s="53" t="s">
        <v>24</v>
      </c>
      <c r="G12" s="716">
        <v>2</v>
      </c>
      <c r="H12" s="719" t="s">
        <v>32</v>
      </c>
      <c r="I12" s="689">
        <v>0.2</v>
      </c>
      <c r="J12" s="692">
        <v>44</v>
      </c>
      <c r="K12" s="689" t="s">
        <v>33</v>
      </c>
      <c r="L12" s="689" t="s">
        <v>34</v>
      </c>
      <c r="M12" s="695" t="s">
        <v>28</v>
      </c>
      <c r="N12" s="698">
        <v>11</v>
      </c>
      <c r="O12" s="698">
        <v>22</v>
      </c>
      <c r="P12" s="698">
        <v>33</v>
      </c>
      <c r="Q12" s="698">
        <v>44</v>
      </c>
      <c r="R12" s="678">
        <v>11</v>
      </c>
      <c r="S12" s="678">
        <v>11</v>
      </c>
      <c r="T12" s="678" t="s">
        <v>599</v>
      </c>
      <c r="U12" s="678" t="s">
        <v>600</v>
      </c>
      <c r="V12" s="678" t="s">
        <v>607</v>
      </c>
      <c r="W12" s="875">
        <f>IFERROR((S12/R12),0)</f>
        <v>1</v>
      </c>
      <c r="X12" s="705" t="str">
        <f>+IF(AND(W12&gt;=0%,W12&lt;=60%),"MALO",IF(AND(W12&gt;=61%,W12&lt;=80%),"REGULAR",IF(AND(W12&gt;=81%,W12&lt;95%),"BUENO","EXCELENTE")))</f>
        <v>EXCELENTE</v>
      </c>
      <c r="Y12" s="698" t="str">
        <f>IF(W12&gt;0,"EN EJECUCIÓN","SIN EJECUTAR")</f>
        <v>EN EJECUCIÓN</v>
      </c>
      <c r="Z12" s="704">
        <f>W12*I12</f>
        <v>0.2</v>
      </c>
      <c r="AA12" s="12">
        <v>1</v>
      </c>
      <c r="AB12" s="13" t="s">
        <v>809</v>
      </c>
      <c r="AC12" s="14">
        <v>0.25</v>
      </c>
      <c r="AD12" s="310">
        <v>43101</v>
      </c>
      <c r="AE12" s="22">
        <v>43190</v>
      </c>
      <c r="AF12" s="14"/>
      <c r="AG12" s="686" t="s">
        <v>28</v>
      </c>
      <c r="AH12" s="277">
        <v>1</v>
      </c>
      <c r="AI12" s="244" t="s">
        <v>608</v>
      </c>
      <c r="AJ12" s="81">
        <f t="shared" si="1"/>
        <v>0.25</v>
      </c>
      <c r="AK12" s="14">
        <f t="shared" si="0"/>
        <v>0</v>
      </c>
      <c r="AL12" s="84">
        <f>AJ12*$I$12</f>
        <v>0.05</v>
      </c>
      <c r="AN12" s="1"/>
      <c r="AO12" s="1"/>
      <c r="AP12" s="1"/>
      <c r="AQ12" s="1"/>
    </row>
    <row r="13" spans="2:43" ht="76.5" customHeight="1" thickBot="1" x14ac:dyDescent="0.3">
      <c r="B13" s="57" t="s">
        <v>388</v>
      </c>
      <c r="C13" s="58" t="s">
        <v>389</v>
      </c>
      <c r="D13" s="52" t="s">
        <v>23</v>
      </c>
      <c r="E13" s="229" t="s">
        <v>532</v>
      </c>
      <c r="F13" s="53" t="s">
        <v>24</v>
      </c>
      <c r="G13" s="717"/>
      <c r="H13" s="720"/>
      <c r="I13" s="690"/>
      <c r="J13" s="693"/>
      <c r="K13" s="690"/>
      <c r="L13" s="690"/>
      <c r="M13" s="696"/>
      <c r="N13" s="699"/>
      <c r="O13" s="699"/>
      <c r="P13" s="699"/>
      <c r="Q13" s="699"/>
      <c r="R13" s="678"/>
      <c r="S13" s="678"/>
      <c r="T13" s="678"/>
      <c r="U13" s="678"/>
      <c r="V13" s="678"/>
      <c r="W13" s="876"/>
      <c r="X13" s="706"/>
      <c r="Y13" s="699"/>
      <c r="Z13" s="745"/>
      <c r="AA13" s="12">
        <v>2</v>
      </c>
      <c r="AB13" s="13" t="s">
        <v>810</v>
      </c>
      <c r="AC13" s="14">
        <v>0.25</v>
      </c>
      <c r="AD13" s="310">
        <v>43191</v>
      </c>
      <c r="AE13" s="22">
        <v>43281</v>
      </c>
      <c r="AF13" s="14">
        <f t="shared" ref="AF13:AF15" si="2">$I$12*AC13</f>
        <v>0.05</v>
      </c>
      <c r="AG13" s="687"/>
      <c r="AH13" s="564">
        <v>1</v>
      </c>
      <c r="AI13" s="587" t="s">
        <v>608</v>
      </c>
      <c r="AJ13" s="81">
        <f t="shared" si="1"/>
        <v>0.25</v>
      </c>
      <c r="AK13" s="14">
        <f t="shared" si="0"/>
        <v>0.05</v>
      </c>
      <c r="AL13" s="84">
        <f>AJ13*$I$12</f>
        <v>0.05</v>
      </c>
      <c r="AN13" s="1"/>
      <c r="AO13" s="1"/>
      <c r="AP13" s="1"/>
      <c r="AQ13" s="1"/>
    </row>
    <row r="14" spans="2:43" ht="76.5" customHeight="1" thickBot="1" x14ac:dyDescent="0.3">
      <c r="B14" s="57" t="s">
        <v>388</v>
      </c>
      <c r="C14" s="58" t="s">
        <v>389</v>
      </c>
      <c r="D14" s="52" t="s">
        <v>23</v>
      </c>
      <c r="E14" s="229" t="s">
        <v>532</v>
      </c>
      <c r="F14" s="53" t="s">
        <v>24</v>
      </c>
      <c r="G14" s="717"/>
      <c r="H14" s="720"/>
      <c r="I14" s="690"/>
      <c r="J14" s="693"/>
      <c r="K14" s="690"/>
      <c r="L14" s="690"/>
      <c r="M14" s="696"/>
      <c r="N14" s="699"/>
      <c r="O14" s="699"/>
      <c r="P14" s="699"/>
      <c r="Q14" s="699"/>
      <c r="R14" s="678"/>
      <c r="S14" s="678"/>
      <c r="T14" s="678"/>
      <c r="U14" s="678"/>
      <c r="V14" s="678"/>
      <c r="W14" s="876"/>
      <c r="X14" s="706" t="str">
        <f>+IF(AND(V14&gt;=0%,V14&lt;=60%),"BAJO",IF(AND(V14&gt;=61%,V14&lt;=80%),"MEDIO","ALTO"))</f>
        <v>BAJO</v>
      </c>
      <c r="Y14" s="699"/>
      <c r="Z14" s="699"/>
      <c r="AA14" s="12">
        <v>3</v>
      </c>
      <c r="AB14" s="13" t="s">
        <v>811</v>
      </c>
      <c r="AC14" s="14">
        <v>0.25</v>
      </c>
      <c r="AD14" s="310">
        <v>43282</v>
      </c>
      <c r="AE14" s="22">
        <v>43373</v>
      </c>
      <c r="AF14" s="14"/>
      <c r="AG14" s="687"/>
      <c r="AH14" s="277">
        <v>0</v>
      </c>
      <c r="AI14" s="244"/>
      <c r="AJ14" s="81">
        <f t="shared" si="1"/>
        <v>0</v>
      </c>
      <c r="AK14" s="14">
        <f t="shared" si="0"/>
        <v>0</v>
      </c>
      <c r="AL14" s="84">
        <f>AJ14*I12</f>
        <v>0</v>
      </c>
      <c r="AN14" s="1"/>
      <c r="AO14" s="1"/>
      <c r="AP14" s="1"/>
      <c r="AQ14" s="1"/>
    </row>
    <row r="15" spans="2:43" ht="76.5" customHeight="1" thickBot="1" x14ac:dyDescent="0.3">
      <c r="B15" s="57" t="s">
        <v>388</v>
      </c>
      <c r="C15" s="58" t="s">
        <v>389</v>
      </c>
      <c r="D15" s="52" t="s">
        <v>23</v>
      </c>
      <c r="E15" s="229" t="s">
        <v>532</v>
      </c>
      <c r="F15" s="53" t="s">
        <v>24</v>
      </c>
      <c r="G15" s="718"/>
      <c r="H15" s="721"/>
      <c r="I15" s="691"/>
      <c r="J15" s="694"/>
      <c r="K15" s="691"/>
      <c r="L15" s="691"/>
      <c r="M15" s="697"/>
      <c r="N15" s="700"/>
      <c r="O15" s="700"/>
      <c r="P15" s="700"/>
      <c r="Q15" s="700"/>
      <c r="R15" s="678"/>
      <c r="S15" s="678"/>
      <c r="T15" s="678"/>
      <c r="U15" s="678"/>
      <c r="V15" s="678"/>
      <c r="W15" s="919"/>
      <c r="X15" s="707" t="str">
        <f>+IF(AND(V15&gt;=0%,V15&lt;=60%),"BAJO",IF(AND(V15&gt;=61%,V15&lt;=80%),"MEDIO","ALTO"))</f>
        <v>BAJO</v>
      </c>
      <c r="Y15" s="700"/>
      <c r="Z15" s="700"/>
      <c r="AA15" s="12">
        <v>4</v>
      </c>
      <c r="AB15" s="13" t="s">
        <v>812</v>
      </c>
      <c r="AC15" s="14">
        <v>0.25</v>
      </c>
      <c r="AD15" s="310">
        <v>43374</v>
      </c>
      <c r="AE15" s="22">
        <v>43465</v>
      </c>
      <c r="AF15" s="14"/>
      <c r="AG15" s="688"/>
      <c r="AH15" s="277">
        <v>0</v>
      </c>
      <c r="AI15" s="244"/>
      <c r="AJ15" s="81">
        <f t="shared" si="1"/>
        <v>0</v>
      </c>
      <c r="AK15" s="14">
        <f t="shared" si="0"/>
        <v>0</v>
      </c>
      <c r="AL15" s="84">
        <f>AJ15*I12</f>
        <v>0</v>
      </c>
      <c r="AN15" s="1"/>
      <c r="AO15" s="1"/>
      <c r="AP15" s="1"/>
      <c r="AQ15" s="1"/>
    </row>
    <row r="16" spans="2:43" ht="76.5" customHeight="1" thickBot="1" x14ac:dyDescent="0.3">
      <c r="B16" s="57" t="s">
        <v>388</v>
      </c>
      <c r="C16" s="58" t="s">
        <v>389</v>
      </c>
      <c r="D16" s="52" t="s">
        <v>23</v>
      </c>
      <c r="E16" s="229" t="s">
        <v>532</v>
      </c>
      <c r="F16" s="53" t="s">
        <v>24</v>
      </c>
      <c r="G16" s="716">
        <v>3</v>
      </c>
      <c r="H16" s="719" t="s">
        <v>38</v>
      </c>
      <c r="I16" s="689">
        <v>0.2</v>
      </c>
      <c r="J16" s="692">
        <v>24</v>
      </c>
      <c r="K16" s="689" t="s">
        <v>33</v>
      </c>
      <c r="L16" s="689" t="s">
        <v>39</v>
      </c>
      <c r="M16" s="695" t="s">
        <v>28</v>
      </c>
      <c r="N16" s="698">
        <v>6</v>
      </c>
      <c r="O16" s="698">
        <v>12</v>
      </c>
      <c r="P16" s="698">
        <v>18</v>
      </c>
      <c r="Q16" s="698">
        <v>24</v>
      </c>
      <c r="R16" s="726">
        <v>6</v>
      </c>
      <c r="S16" s="726">
        <v>6</v>
      </c>
      <c r="T16" s="726" t="s">
        <v>601</v>
      </c>
      <c r="U16" s="726" t="s">
        <v>602</v>
      </c>
      <c r="V16" s="726" t="s">
        <v>607</v>
      </c>
      <c r="W16" s="875">
        <f>IFERROR((S16/R16),0)</f>
        <v>1</v>
      </c>
      <c r="X16" s="705" t="str">
        <f>+IF(AND(W16&gt;=0%,W16&lt;=60%),"MALO",IF(AND(W16&gt;=61%,W16&lt;=80%),"REGULAR",IF(AND(W16&gt;=81%,W16&lt;95%),"BUENO","EXCELENTE")))</f>
        <v>EXCELENTE</v>
      </c>
      <c r="Y16" s="698" t="str">
        <f>IF(W16&gt;0,"EN EJECUCIÓN","SIN EJECUTAR")</f>
        <v>EN EJECUCIÓN</v>
      </c>
      <c r="Z16" s="704">
        <f>W16*I16</f>
        <v>0.2</v>
      </c>
      <c r="AA16" s="12">
        <v>1</v>
      </c>
      <c r="AB16" s="13" t="s">
        <v>813</v>
      </c>
      <c r="AC16" s="14">
        <v>0.25</v>
      </c>
      <c r="AD16" s="310">
        <v>43101</v>
      </c>
      <c r="AE16" s="22">
        <v>43190</v>
      </c>
      <c r="AF16" s="14"/>
      <c r="AG16" s="920" t="s">
        <v>28</v>
      </c>
      <c r="AH16" s="277">
        <v>1</v>
      </c>
      <c r="AI16" s="274" t="s">
        <v>608</v>
      </c>
      <c r="AJ16" s="81">
        <f t="shared" si="1"/>
        <v>0.25</v>
      </c>
      <c r="AK16" s="14">
        <f t="shared" si="0"/>
        <v>0</v>
      </c>
      <c r="AL16" s="84">
        <f>AJ16*$I$16</f>
        <v>0.05</v>
      </c>
      <c r="AN16" s="1"/>
      <c r="AO16" s="1"/>
      <c r="AP16" s="1"/>
      <c r="AQ16" s="1"/>
    </row>
    <row r="17" spans="2:43" ht="76.5" customHeight="1" thickBot="1" x14ac:dyDescent="0.3">
      <c r="B17" s="57" t="s">
        <v>388</v>
      </c>
      <c r="C17" s="58" t="s">
        <v>389</v>
      </c>
      <c r="D17" s="52" t="s">
        <v>23</v>
      </c>
      <c r="E17" s="229" t="s">
        <v>532</v>
      </c>
      <c r="F17" s="53" t="s">
        <v>24</v>
      </c>
      <c r="G17" s="717"/>
      <c r="H17" s="720"/>
      <c r="I17" s="690"/>
      <c r="J17" s="693"/>
      <c r="K17" s="690"/>
      <c r="L17" s="690"/>
      <c r="M17" s="696"/>
      <c r="N17" s="699"/>
      <c r="O17" s="699"/>
      <c r="P17" s="699"/>
      <c r="Q17" s="699"/>
      <c r="R17" s="727"/>
      <c r="S17" s="727"/>
      <c r="T17" s="727"/>
      <c r="U17" s="727"/>
      <c r="V17" s="727"/>
      <c r="W17" s="876"/>
      <c r="X17" s="706" t="str">
        <f>+IF(AND(V17&gt;=0%,V17&lt;=60%),"BAJO",IF(AND(V17&gt;=61%,V17&lt;=80%),"MEDIO","ALTO"))</f>
        <v>BAJO</v>
      </c>
      <c r="Y17" s="699"/>
      <c r="Z17" s="745"/>
      <c r="AA17" s="12">
        <v>2</v>
      </c>
      <c r="AB17" s="13" t="s">
        <v>814</v>
      </c>
      <c r="AC17" s="14">
        <v>0.25</v>
      </c>
      <c r="AD17" s="310">
        <v>43191</v>
      </c>
      <c r="AE17" s="22">
        <v>43281</v>
      </c>
      <c r="AF17" s="14">
        <f t="shared" ref="AF17:AF19" si="3">$I$16*AC17</f>
        <v>0.05</v>
      </c>
      <c r="AG17" s="921"/>
      <c r="AH17" s="564">
        <v>1</v>
      </c>
      <c r="AI17" s="588" t="s">
        <v>608</v>
      </c>
      <c r="AJ17" s="81">
        <f t="shared" si="1"/>
        <v>0.25</v>
      </c>
      <c r="AK17" s="14">
        <f t="shared" si="0"/>
        <v>0.05</v>
      </c>
      <c r="AL17" s="84">
        <f>AJ17*$I$16</f>
        <v>0.05</v>
      </c>
      <c r="AN17" s="1"/>
      <c r="AO17" s="1"/>
      <c r="AP17" s="1"/>
      <c r="AQ17" s="1"/>
    </row>
    <row r="18" spans="2:43" ht="76.5" customHeight="1" thickBot="1" x14ac:dyDescent="0.3">
      <c r="B18" s="57" t="s">
        <v>388</v>
      </c>
      <c r="C18" s="58" t="s">
        <v>389</v>
      </c>
      <c r="D18" s="52" t="s">
        <v>23</v>
      </c>
      <c r="E18" s="229" t="s">
        <v>532</v>
      </c>
      <c r="F18" s="53" t="s">
        <v>24</v>
      </c>
      <c r="G18" s="717"/>
      <c r="H18" s="720"/>
      <c r="I18" s="690"/>
      <c r="J18" s="693"/>
      <c r="K18" s="690"/>
      <c r="L18" s="690"/>
      <c r="M18" s="696"/>
      <c r="N18" s="699"/>
      <c r="O18" s="699"/>
      <c r="P18" s="699"/>
      <c r="Q18" s="699"/>
      <c r="R18" s="727"/>
      <c r="S18" s="727"/>
      <c r="T18" s="727"/>
      <c r="U18" s="727"/>
      <c r="V18" s="727"/>
      <c r="W18" s="876"/>
      <c r="X18" s="706" t="str">
        <f>+IF(AND(V18&gt;=0%,V18&lt;=60%),"BAJO",IF(AND(V18&gt;=61%,V18&lt;=80%),"MEDIO","ALTO"))</f>
        <v>BAJO</v>
      </c>
      <c r="Y18" s="699"/>
      <c r="Z18" s="745"/>
      <c r="AA18" s="12">
        <v>3</v>
      </c>
      <c r="AB18" s="13" t="s">
        <v>815</v>
      </c>
      <c r="AC18" s="14">
        <v>0.25</v>
      </c>
      <c r="AD18" s="310">
        <v>43282</v>
      </c>
      <c r="AE18" s="22">
        <v>43373</v>
      </c>
      <c r="AF18" s="14"/>
      <c r="AG18" s="921"/>
      <c r="AH18" s="277"/>
      <c r="AI18" s="274"/>
      <c r="AJ18" s="81">
        <f t="shared" si="1"/>
        <v>0</v>
      </c>
      <c r="AK18" s="14">
        <f t="shared" si="0"/>
        <v>0</v>
      </c>
      <c r="AL18" s="84">
        <f>AJ18*$I$16</f>
        <v>0</v>
      </c>
      <c r="AN18" s="1"/>
      <c r="AO18" s="1"/>
      <c r="AP18" s="1"/>
      <c r="AQ18" s="1"/>
    </row>
    <row r="19" spans="2:43" ht="76.5" customHeight="1" thickBot="1" x14ac:dyDescent="0.3">
      <c r="B19" s="57" t="s">
        <v>388</v>
      </c>
      <c r="C19" s="58" t="s">
        <v>389</v>
      </c>
      <c r="D19" s="52" t="s">
        <v>23</v>
      </c>
      <c r="E19" s="229" t="s">
        <v>532</v>
      </c>
      <c r="F19" s="53" t="s">
        <v>24</v>
      </c>
      <c r="G19" s="718"/>
      <c r="H19" s="721"/>
      <c r="I19" s="691"/>
      <c r="J19" s="694"/>
      <c r="K19" s="691"/>
      <c r="L19" s="691"/>
      <c r="M19" s="697"/>
      <c r="N19" s="700"/>
      <c r="O19" s="700"/>
      <c r="P19" s="700"/>
      <c r="Q19" s="700"/>
      <c r="R19" s="728"/>
      <c r="S19" s="728"/>
      <c r="T19" s="728"/>
      <c r="U19" s="728"/>
      <c r="V19" s="728"/>
      <c r="W19" s="919"/>
      <c r="X19" s="707"/>
      <c r="Y19" s="700"/>
      <c r="Z19" s="755"/>
      <c r="AA19" s="12">
        <v>4</v>
      </c>
      <c r="AB19" s="13" t="s">
        <v>816</v>
      </c>
      <c r="AC19" s="14">
        <v>0.25</v>
      </c>
      <c r="AD19" s="310">
        <v>43374</v>
      </c>
      <c r="AE19" s="22">
        <v>43465</v>
      </c>
      <c r="AF19" s="14"/>
      <c r="AG19" s="922"/>
      <c r="AH19" s="277"/>
      <c r="AI19" s="274"/>
      <c r="AJ19" s="81">
        <f t="shared" si="1"/>
        <v>0</v>
      </c>
      <c r="AK19" s="14">
        <f t="shared" si="0"/>
        <v>0</v>
      </c>
      <c r="AL19" s="84">
        <f>AJ19*$I$16</f>
        <v>0</v>
      </c>
      <c r="AN19" s="1"/>
      <c r="AO19" s="1"/>
      <c r="AP19" s="1"/>
      <c r="AQ19" s="1"/>
    </row>
    <row r="20" spans="2:43" ht="76.5" customHeight="1" thickBot="1" x14ac:dyDescent="0.3">
      <c r="B20" s="57" t="s">
        <v>388</v>
      </c>
      <c r="C20" s="58" t="s">
        <v>389</v>
      </c>
      <c r="D20" s="52" t="s">
        <v>23</v>
      </c>
      <c r="E20" s="229" t="s">
        <v>532</v>
      </c>
      <c r="F20" s="53" t="s">
        <v>24</v>
      </c>
      <c r="G20" s="716">
        <v>4</v>
      </c>
      <c r="H20" s="719" t="s">
        <v>43</v>
      </c>
      <c r="I20" s="689">
        <v>0.2</v>
      </c>
      <c r="J20" s="692">
        <v>24</v>
      </c>
      <c r="K20" s="689" t="s">
        <v>33</v>
      </c>
      <c r="L20" s="689" t="s">
        <v>44</v>
      </c>
      <c r="M20" s="695" t="s">
        <v>28</v>
      </c>
      <c r="N20" s="698">
        <v>6</v>
      </c>
      <c r="O20" s="698">
        <v>12</v>
      </c>
      <c r="P20" s="698">
        <v>18</v>
      </c>
      <c r="Q20" s="698">
        <v>24</v>
      </c>
      <c r="R20" s="726">
        <v>6</v>
      </c>
      <c r="S20" s="726">
        <v>6</v>
      </c>
      <c r="T20" s="726" t="s">
        <v>603</v>
      </c>
      <c r="U20" s="726" t="s">
        <v>604</v>
      </c>
      <c r="V20" s="678" t="s">
        <v>607</v>
      </c>
      <c r="W20" s="875">
        <f>IFERROR((S20/R20),0)</f>
        <v>1</v>
      </c>
      <c r="X20" s="705" t="str">
        <f>+IF(AND(W20&gt;=0%,W20&lt;=60%),"MALO",IF(AND(W20&gt;=61%,W20&lt;=80%),"REGULAR",IF(AND(W20&gt;=81%,W20&lt;95%),"BUENO","EXCELENTE")))</f>
        <v>EXCELENTE</v>
      </c>
      <c r="Y20" s="698" t="str">
        <f>IF(W20&gt;0,"EN EJECUCIÓN","SIN EJECUTAR")</f>
        <v>EN EJECUCIÓN</v>
      </c>
      <c r="Z20" s="704">
        <f>W20*I20</f>
        <v>0.2</v>
      </c>
      <c r="AA20" s="12">
        <v>1</v>
      </c>
      <c r="AB20" s="13" t="s">
        <v>817</v>
      </c>
      <c r="AC20" s="307">
        <v>0.25</v>
      </c>
      <c r="AD20" s="310">
        <v>43101</v>
      </c>
      <c r="AE20" s="22">
        <v>43190</v>
      </c>
      <c r="AF20" s="308"/>
      <c r="AG20" s="686" t="s">
        <v>28</v>
      </c>
      <c r="AH20" s="277">
        <v>1</v>
      </c>
      <c r="AI20" s="274" t="s">
        <v>608</v>
      </c>
      <c r="AJ20" s="81">
        <f t="shared" si="1"/>
        <v>0.25</v>
      </c>
      <c r="AK20" s="14">
        <f t="shared" si="0"/>
        <v>0</v>
      </c>
      <c r="AL20" s="84">
        <f>AJ20*$I$20</f>
        <v>0.05</v>
      </c>
      <c r="AN20" s="1"/>
      <c r="AO20" s="1"/>
      <c r="AP20" s="1"/>
      <c r="AQ20" s="1"/>
    </row>
    <row r="21" spans="2:43" ht="76.5" customHeight="1" thickBot="1" x14ac:dyDescent="0.3">
      <c r="B21" s="57" t="s">
        <v>388</v>
      </c>
      <c r="C21" s="58" t="s">
        <v>389</v>
      </c>
      <c r="D21" s="52" t="s">
        <v>23</v>
      </c>
      <c r="E21" s="229" t="s">
        <v>532</v>
      </c>
      <c r="F21" s="53" t="s">
        <v>24</v>
      </c>
      <c r="G21" s="717"/>
      <c r="H21" s="720"/>
      <c r="I21" s="690"/>
      <c r="J21" s="693"/>
      <c r="K21" s="690"/>
      <c r="L21" s="690"/>
      <c r="M21" s="696"/>
      <c r="N21" s="699"/>
      <c r="O21" s="699"/>
      <c r="P21" s="699"/>
      <c r="Q21" s="699"/>
      <c r="R21" s="727"/>
      <c r="S21" s="727"/>
      <c r="T21" s="727"/>
      <c r="U21" s="727"/>
      <c r="V21" s="678"/>
      <c r="W21" s="876"/>
      <c r="X21" s="706"/>
      <c r="Y21" s="699"/>
      <c r="Z21" s="745"/>
      <c r="AA21" s="12">
        <v>2</v>
      </c>
      <c r="AB21" s="13" t="s">
        <v>818</v>
      </c>
      <c r="AC21" s="307">
        <v>0.25</v>
      </c>
      <c r="AD21" s="310">
        <v>43191</v>
      </c>
      <c r="AE21" s="22">
        <v>43281</v>
      </c>
      <c r="AF21" s="308">
        <f t="shared" ref="AF21:AF23" si="4">$I$20*AC21</f>
        <v>0.05</v>
      </c>
      <c r="AG21" s="687"/>
      <c r="AH21" s="564">
        <v>1</v>
      </c>
      <c r="AI21" s="588" t="s">
        <v>608</v>
      </c>
      <c r="AJ21" s="81">
        <f t="shared" si="1"/>
        <v>0.25</v>
      </c>
      <c r="AK21" s="14">
        <f t="shared" si="0"/>
        <v>0.05</v>
      </c>
      <c r="AL21" s="84">
        <f>AJ21*$I$20</f>
        <v>0.05</v>
      </c>
      <c r="AN21" s="1"/>
      <c r="AO21" s="1"/>
      <c r="AP21" s="1"/>
      <c r="AQ21" s="1"/>
    </row>
    <row r="22" spans="2:43" ht="76.5" customHeight="1" thickBot="1" x14ac:dyDescent="0.3">
      <c r="B22" s="57" t="s">
        <v>388</v>
      </c>
      <c r="C22" s="58" t="s">
        <v>389</v>
      </c>
      <c r="D22" s="52" t="s">
        <v>23</v>
      </c>
      <c r="E22" s="229" t="s">
        <v>532</v>
      </c>
      <c r="F22" s="53" t="s">
        <v>24</v>
      </c>
      <c r="G22" s="717"/>
      <c r="H22" s="720"/>
      <c r="I22" s="690"/>
      <c r="J22" s="693"/>
      <c r="K22" s="690"/>
      <c r="L22" s="690"/>
      <c r="M22" s="696"/>
      <c r="N22" s="699"/>
      <c r="O22" s="699"/>
      <c r="P22" s="699"/>
      <c r="Q22" s="699"/>
      <c r="R22" s="727"/>
      <c r="S22" s="727"/>
      <c r="T22" s="727"/>
      <c r="U22" s="727"/>
      <c r="V22" s="678"/>
      <c r="W22" s="876"/>
      <c r="X22" s="706" t="str">
        <f>+IF(AND(V22&gt;=0%,V22&lt;=60%),"BAJO",IF(AND(V22&gt;=61%,V22&lt;=80%),"MEDIO","ALTO"))</f>
        <v>BAJO</v>
      </c>
      <c r="Y22" s="699"/>
      <c r="Z22" s="699"/>
      <c r="AA22" s="12">
        <v>3</v>
      </c>
      <c r="AB22" s="13" t="s">
        <v>819</v>
      </c>
      <c r="AC22" s="307">
        <v>0.25</v>
      </c>
      <c r="AD22" s="310">
        <v>43282</v>
      </c>
      <c r="AE22" s="22">
        <v>43373</v>
      </c>
      <c r="AF22" s="308"/>
      <c r="AG22" s="687"/>
      <c r="AH22" s="277"/>
      <c r="AI22" s="274"/>
      <c r="AJ22" s="81">
        <f t="shared" si="1"/>
        <v>0</v>
      </c>
      <c r="AK22" s="14">
        <f t="shared" si="0"/>
        <v>0</v>
      </c>
      <c r="AL22" s="84">
        <f>AJ22*$I$20</f>
        <v>0</v>
      </c>
      <c r="AN22" s="1"/>
      <c r="AO22" s="1"/>
      <c r="AP22" s="1"/>
      <c r="AQ22" s="1"/>
    </row>
    <row r="23" spans="2:43" ht="76.5" customHeight="1" thickBot="1" x14ac:dyDescent="0.3">
      <c r="B23" s="57" t="s">
        <v>388</v>
      </c>
      <c r="C23" s="58" t="s">
        <v>389</v>
      </c>
      <c r="D23" s="52" t="s">
        <v>23</v>
      </c>
      <c r="E23" s="229" t="s">
        <v>532</v>
      </c>
      <c r="F23" s="53" t="s">
        <v>24</v>
      </c>
      <c r="G23" s="718"/>
      <c r="H23" s="721"/>
      <c r="I23" s="691"/>
      <c r="J23" s="694"/>
      <c r="K23" s="691"/>
      <c r="L23" s="691"/>
      <c r="M23" s="697"/>
      <c r="N23" s="700"/>
      <c r="O23" s="700"/>
      <c r="P23" s="700"/>
      <c r="Q23" s="700"/>
      <c r="R23" s="728"/>
      <c r="S23" s="728"/>
      <c r="T23" s="728"/>
      <c r="U23" s="728"/>
      <c r="V23" s="678"/>
      <c r="W23" s="919"/>
      <c r="X23" s="707" t="str">
        <f>+IF(AND(V23&gt;=0%,V23&lt;=60%),"BAJO",IF(AND(V23&gt;=61%,V23&lt;=80%),"MEDIO","ALTO"))</f>
        <v>BAJO</v>
      </c>
      <c r="Y23" s="700"/>
      <c r="Z23" s="700"/>
      <c r="AA23" s="12">
        <v>4</v>
      </c>
      <c r="AB23" s="13" t="s">
        <v>820</v>
      </c>
      <c r="AC23" s="307">
        <v>0.25</v>
      </c>
      <c r="AD23" s="310">
        <v>43374</v>
      </c>
      <c r="AE23" s="22">
        <v>43465</v>
      </c>
      <c r="AF23" s="308"/>
      <c r="AG23" s="688"/>
      <c r="AH23" s="277"/>
      <c r="AI23" s="274"/>
      <c r="AJ23" s="81">
        <f t="shared" si="1"/>
        <v>0</v>
      </c>
      <c r="AK23" s="14">
        <f t="shared" si="0"/>
        <v>0</v>
      </c>
      <c r="AL23" s="84">
        <f>AJ23*$I$20</f>
        <v>0</v>
      </c>
      <c r="AN23" s="1"/>
      <c r="AO23" s="1"/>
      <c r="AP23" s="1"/>
      <c r="AQ23" s="1"/>
    </row>
    <row r="24" spans="2:43" ht="97.5" customHeight="1" thickBot="1" x14ac:dyDescent="0.3">
      <c r="B24" s="57" t="s">
        <v>388</v>
      </c>
      <c r="C24" s="58" t="s">
        <v>389</v>
      </c>
      <c r="D24" s="52" t="s">
        <v>23</v>
      </c>
      <c r="E24" s="229" t="s">
        <v>532</v>
      </c>
      <c r="F24" s="53" t="s">
        <v>24</v>
      </c>
      <c r="G24" s="716">
        <v>5</v>
      </c>
      <c r="H24" s="719" t="s">
        <v>46</v>
      </c>
      <c r="I24" s="689">
        <v>0.2</v>
      </c>
      <c r="J24" s="692">
        <v>44</v>
      </c>
      <c r="K24" s="689" t="s">
        <v>47</v>
      </c>
      <c r="L24" s="689" t="s">
        <v>48</v>
      </c>
      <c r="M24" s="695" t="s">
        <v>28</v>
      </c>
      <c r="N24" s="698">
        <v>11</v>
      </c>
      <c r="O24" s="698">
        <v>22</v>
      </c>
      <c r="P24" s="698">
        <v>33</v>
      </c>
      <c r="Q24" s="698">
        <v>44</v>
      </c>
      <c r="R24" s="726">
        <v>11</v>
      </c>
      <c r="S24" s="726">
        <v>11</v>
      </c>
      <c r="T24" s="726" t="s">
        <v>605</v>
      </c>
      <c r="U24" s="726" t="s">
        <v>606</v>
      </c>
      <c r="V24" s="678" t="s">
        <v>607</v>
      </c>
      <c r="W24" s="875">
        <f>IFERROR((S24/R24),0)</f>
        <v>1</v>
      </c>
      <c r="X24" s="705" t="str">
        <f>+IF(AND(W24&gt;=0%,W24&lt;=60%),"MALO",IF(AND(W24&gt;=61%,W24&lt;=80%),"REGULAR",IF(AND(W24&gt;=81%,W24&lt;95%),"BUENO","EXCELENTE")))</f>
        <v>EXCELENTE</v>
      </c>
      <c r="Y24" s="698" t="str">
        <f>IF(W24&gt;0,"EN EJECUCIÓN","SIN EJECUTAR")</f>
        <v>EN EJECUCIÓN</v>
      </c>
      <c r="Z24" s="704">
        <f>W24*I24</f>
        <v>0.2</v>
      </c>
      <c r="AA24" s="12">
        <v>1</v>
      </c>
      <c r="AB24" s="13" t="s">
        <v>821</v>
      </c>
      <c r="AC24" s="307">
        <v>0.25</v>
      </c>
      <c r="AD24" s="310">
        <v>43101</v>
      </c>
      <c r="AE24" s="22">
        <v>43190</v>
      </c>
      <c r="AF24" s="308"/>
      <c r="AG24" s="686" t="s">
        <v>28</v>
      </c>
      <c r="AH24" s="277">
        <v>1</v>
      </c>
      <c r="AI24" s="274" t="s">
        <v>608</v>
      </c>
      <c r="AJ24" s="81">
        <f t="shared" si="1"/>
        <v>0.25</v>
      </c>
      <c r="AK24" s="14">
        <f t="shared" si="0"/>
        <v>0</v>
      </c>
      <c r="AL24" s="84">
        <f>AJ24*$I$24</f>
        <v>0.05</v>
      </c>
      <c r="AN24" s="1"/>
      <c r="AO24" s="1"/>
      <c r="AP24" s="1"/>
      <c r="AQ24" s="1"/>
    </row>
    <row r="25" spans="2:43" ht="76.5" customHeight="1" thickBot="1" x14ac:dyDescent="0.3">
      <c r="B25" s="57" t="s">
        <v>388</v>
      </c>
      <c r="C25" s="58" t="s">
        <v>389</v>
      </c>
      <c r="D25" s="52" t="s">
        <v>23</v>
      </c>
      <c r="E25" s="229" t="s">
        <v>532</v>
      </c>
      <c r="F25" s="53" t="s">
        <v>24</v>
      </c>
      <c r="G25" s="717"/>
      <c r="H25" s="720"/>
      <c r="I25" s="690"/>
      <c r="J25" s="693"/>
      <c r="K25" s="690"/>
      <c r="L25" s="690"/>
      <c r="M25" s="696"/>
      <c r="N25" s="699"/>
      <c r="O25" s="699"/>
      <c r="P25" s="699"/>
      <c r="Q25" s="699"/>
      <c r="R25" s="727"/>
      <c r="S25" s="727"/>
      <c r="T25" s="727"/>
      <c r="U25" s="727"/>
      <c r="V25" s="678"/>
      <c r="W25" s="876"/>
      <c r="X25" s="706"/>
      <c r="Y25" s="699"/>
      <c r="Z25" s="745"/>
      <c r="AA25" s="12">
        <v>2</v>
      </c>
      <c r="AB25" s="13" t="s">
        <v>822</v>
      </c>
      <c r="AC25" s="307">
        <v>0.25</v>
      </c>
      <c r="AD25" s="310">
        <v>43191</v>
      </c>
      <c r="AE25" s="22">
        <v>43281</v>
      </c>
      <c r="AF25" s="308">
        <f t="shared" ref="AF25:AF27" si="5">$I$24*AC25</f>
        <v>0.05</v>
      </c>
      <c r="AG25" s="687"/>
      <c r="AH25" s="564">
        <v>1</v>
      </c>
      <c r="AI25" s="588" t="s">
        <v>608</v>
      </c>
      <c r="AJ25" s="81">
        <f t="shared" si="1"/>
        <v>0.25</v>
      </c>
      <c r="AK25" s="14">
        <f t="shared" si="0"/>
        <v>0.05</v>
      </c>
      <c r="AL25" s="84">
        <f>AJ25*$I$24</f>
        <v>0.05</v>
      </c>
      <c r="AN25" s="1"/>
      <c r="AO25" s="1"/>
      <c r="AP25" s="1"/>
      <c r="AQ25" s="1"/>
    </row>
    <row r="26" spans="2:43" ht="76.5" customHeight="1" thickBot="1" x14ac:dyDescent="0.3">
      <c r="B26" s="57" t="s">
        <v>388</v>
      </c>
      <c r="C26" s="58" t="s">
        <v>389</v>
      </c>
      <c r="D26" s="52" t="s">
        <v>23</v>
      </c>
      <c r="E26" s="229" t="s">
        <v>532</v>
      </c>
      <c r="F26" s="53" t="s">
        <v>24</v>
      </c>
      <c r="G26" s="717"/>
      <c r="H26" s="720"/>
      <c r="I26" s="690"/>
      <c r="J26" s="693"/>
      <c r="K26" s="690"/>
      <c r="L26" s="690"/>
      <c r="M26" s="696"/>
      <c r="N26" s="699"/>
      <c r="O26" s="699"/>
      <c r="P26" s="699"/>
      <c r="Q26" s="699"/>
      <c r="R26" s="727"/>
      <c r="S26" s="727"/>
      <c r="T26" s="727"/>
      <c r="U26" s="727"/>
      <c r="V26" s="678"/>
      <c r="W26" s="876"/>
      <c r="X26" s="706" t="str">
        <f>+IF(AND(V26&gt;=0%,V26&lt;=60%),"BAJO",IF(AND(V26&gt;=61%,V26&lt;=80%),"MEDIO","ALTO"))</f>
        <v>BAJO</v>
      </c>
      <c r="Y26" s="699"/>
      <c r="Z26" s="699"/>
      <c r="AA26" s="12">
        <v>3</v>
      </c>
      <c r="AB26" s="13" t="s">
        <v>823</v>
      </c>
      <c r="AC26" s="14">
        <v>0.25</v>
      </c>
      <c r="AD26" s="310">
        <v>43282</v>
      </c>
      <c r="AE26" s="22">
        <v>43373</v>
      </c>
      <c r="AF26" s="308"/>
      <c r="AG26" s="687"/>
      <c r="AH26" s="277"/>
      <c r="AI26" s="274"/>
      <c r="AJ26" s="81">
        <f t="shared" si="1"/>
        <v>0</v>
      </c>
      <c r="AK26" s="14">
        <f t="shared" si="0"/>
        <v>0</v>
      </c>
      <c r="AL26" s="84">
        <f>AJ26*$I$24</f>
        <v>0</v>
      </c>
      <c r="AN26" s="1"/>
      <c r="AO26" s="1"/>
      <c r="AP26" s="1"/>
      <c r="AQ26" s="1"/>
    </row>
    <row r="27" spans="2:43" ht="76.5" customHeight="1" thickBot="1" x14ac:dyDescent="0.3">
      <c r="B27" s="57" t="s">
        <v>388</v>
      </c>
      <c r="C27" s="58" t="s">
        <v>389</v>
      </c>
      <c r="D27" s="52" t="s">
        <v>23</v>
      </c>
      <c r="E27" s="229" t="s">
        <v>532</v>
      </c>
      <c r="F27" s="53" t="s">
        <v>24</v>
      </c>
      <c r="G27" s="718"/>
      <c r="H27" s="721"/>
      <c r="I27" s="691"/>
      <c r="J27" s="694"/>
      <c r="K27" s="691"/>
      <c r="L27" s="691"/>
      <c r="M27" s="697"/>
      <c r="N27" s="700"/>
      <c r="O27" s="700"/>
      <c r="P27" s="700"/>
      <c r="Q27" s="700"/>
      <c r="R27" s="728"/>
      <c r="S27" s="728"/>
      <c r="T27" s="728"/>
      <c r="U27" s="728"/>
      <c r="V27" s="678"/>
      <c r="W27" s="919"/>
      <c r="X27" s="707" t="str">
        <f>+IF(AND(V27&gt;=0%,V27&lt;=60%),"BAJO",IF(AND(V27&gt;=61%,V27&lt;=80%),"MEDIO","ALTO"))</f>
        <v>BAJO</v>
      </c>
      <c r="Y27" s="700"/>
      <c r="Z27" s="700"/>
      <c r="AA27" s="12">
        <v>4</v>
      </c>
      <c r="AB27" s="13" t="s">
        <v>824</v>
      </c>
      <c r="AC27" s="14">
        <v>0.25</v>
      </c>
      <c r="AD27" s="310">
        <v>43374</v>
      </c>
      <c r="AE27" s="22">
        <v>43465</v>
      </c>
      <c r="AF27" s="308"/>
      <c r="AG27" s="688"/>
      <c r="AH27" s="277"/>
      <c r="AI27" s="274"/>
      <c r="AJ27" s="81">
        <f t="shared" si="1"/>
        <v>0</v>
      </c>
      <c r="AK27" s="14">
        <f t="shared" si="0"/>
        <v>0</v>
      </c>
      <c r="AL27" s="84">
        <f>AJ27*$I$24</f>
        <v>0</v>
      </c>
      <c r="AN27" s="1"/>
      <c r="AO27" s="1"/>
      <c r="AP27" s="1"/>
      <c r="AQ27" s="1"/>
    </row>
    <row r="28" spans="2:43" ht="76.5" customHeight="1" thickBot="1" x14ac:dyDescent="0.3">
      <c r="B28" s="57" t="s">
        <v>388</v>
      </c>
      <c r="C28" s="58" t="s">
        <v>389</v>
      </c>
      <c r="D28" s="16" t="s">
        <v>52</v>
      </c>
      <c r="E28" s="229" t="s">
        <v>533</v>
      </c>
      <c r="F28" s="482" t="s">
        <v>53</v>
      </c>
      <c r="G28" s="716">
        <v>1</v>
      </c>
      <c r="H28" s="719" t="s">
        <v>54</v>
      </c>
      <c r="I28" s="689">
        <v>1</v>
      </c>
      <c r="J28" s="692">
        <v>100</v>
      </c>
      <c r="K28" s="689" t="s">
        <v>184</v>
      </c>
      <c r="L28" s="760" t="s">
        <v>55</v>
      </c>
      <c r="M28" s="695" t="s">
        <v>56</v>
      </c>
      <c r="N28" s="704">
        <v>0.25</v>
      </c>
      <c r="O28" s="704">
        <v>0.5</v>
      </c>
      <c r="P28" s="704">
        <v>0.75</v>
      </c>
      <c r="Q28" s="756">
        <v>1</v>
      </c>
      <c r="R28" s="909">
        <v>0.25</v>
      </c>
      <c r="S28" s="909">
        <v>0.25</v>
      </c>
      <c r="T28" s="912" t="s">
        <v>609</v>
      </c>
      <c r="U28" s="912" t="s">
        <v>610</v>
      </c>
      <c r="V28" s="909" t="s">
        <v>607</v>
      </c>
      <c r="W28" s="915">
        <f>IFERROR((S28/R28),0)</f>
        <v>1</v>
      </c>
      <c r="X28" s="705" t="str">
        <f>+IF(AND(W28&gt;=0%,W28&lt;=60%),"MALO",IF(AND(W28&gt;=61%,W28&lt;=80%),"REGULAR",IF(AND(W28&gt;=81%,W28&lt;95%),"BUENO","EXCELENTE")))</f>
        <v>EXCELENTE</v>
      </c>
      <c r="Y28" s="698" t="str">
        <f>IF(W28&gt;0,"EN EJECUCIÓN","SIN EJECUTAR")</f>
        <v>EN EJECUCIÓN</v>
      </c>
      <c r="Z28" s="704">
        <f>W28*I28</f>
        <v>1</v>
      </c>
      <c r="AA28" s="12">
        <v>1</v>
      </c>
      <c r="AB28" s="13" t="s">
        <v>825</v>
      </c>
      <c r="AC28" s="14">
        <v>0.25</v>
      </c>
      <c r="AD28" s="310">
        <v>43101</v>
      </c>
      <c r="AE28" s="22">
        <v>43190</v>
      </c>
      <c r="AF28" s="14"/>
      <c r="AG28" s="15" t="s">
        <v>58</v>
      </c>
      <c r="AH28" s="277">
        <v>1</v>
      </c>
      <c r="AI28" s="246" t="s">
        <v>611</v>
      </c>
      <c r="AJ28" s="81">
        <f t="shared" si="1"/>
        <v>0.25</v>
      </c>
      <c r="AK28" s="14">
        <f t="shared" si="0"/>
        <v>0</v>
      </c>
      <c r="AL28" s="84">
        <f>AJ28*$I$28</f>
        <v>0.25</v>
      </c>
      <c r="AN28" s="1"/>
      <c r="AO28" s="1"/>
      <c r="AP28" s="1"/>
      <c r="AQ28" s="1"/>
    </row>
    <row r="29" spans="2:43" ht="76.5" customHeight="1" thickBot="1" x14ac:dyDescent="0.3">
      <c r="B29" s="57" t="s">
        <v>388</v>
      </c>
      <c r="C29" s="58" t="s">
        <v>389</v>
      </c>
      <c r="D29" s="16" t="s">
        <v>52</v>
      </c>
      <c r="E29" s="229" t="s">
        <v>533</v>
      </c>
      <c r="F29" s="503" t="s">
        <v>53</v>
      </c>
      <c r="G29" s="717"/>
      <c r="H29" s="720"/>
      <c r="I29" s="690"/>
      <c r="J29" s="693"/>
      <c r="K29" s="690"/>
      <c r="L29" s="761"/>
      <c r="M29" s="696"/>
      <c r="N29" s="745"/>
      <c r="O29" s="745"/>
      <c r="P29" s="745"/>
      <c r="Q29" s="878"/>
      <c r="R29" s="910"/>
      <c r="S29" s="910"/>
      <c r="T29" s="913"/>
      <c r="U29" s="913"/>
      <c r="V29" s="910"/>
      <c r="W29" s="916"/>
      <c r="X29" s="706"/>
      <c r="Y29" s="699"/>
      <c r="Z29" s="745"/>
      <c r="AA29" s="12">
        <v>2</v>
      </c>
      <c r="AB29" s="13" t="s">
        <v>826</v>
      </c>
      <c r="AC29" s="14">
        <v>0.25</v>
      </c>
      <c r="AD29" s="310">
        <v>43191</v>
      </c>
      <c r="AE29" s="22">
        <v>43281</v>
      </c>
      <c r="AF29" s="14">
        <f t="shared" ref="AF29:AF31" si="6">$I$28*AC29</f>
        <v>0.25</v>
      </c>
      <c r="AG29" s="15"/>
      <c r="AH29" s="277">
        <v>0.84</v>
      </c>
      <c r="AI29" s="246" t="s">
        <v>894</v>
      </c>
      <c r="AJ29" s="81">
        <f t="shared" si="1"/>
        <v>0.21</v>
      </c>
      <c r="AK29" s="14">
        <f t="shared" si="0"/>
        <v>0.21</v>
      </c>
      <c r="AL29" s="84">
        <f>AJ29*$I$28</f>
        <v>0.21</v>
      </c>
      <c r="AN29" s="1"/>
      <c r="AO29" s="1"/>
      <c r="AP29" s="1"/>
      <c r="AQ29" s="1"/>
    </row>
    <row r="30" spans="2:43" ht="76.5" customHeight="1" thickBot="1" x14ac:dyDescent="0.3">
      <c r="B30" s="57" t="s">
        <v>388</v>
      </c>
      <c r="C30" s="58" t="s">
        <v>389</v>
      </c>
      <c r="D30" s="16" t="s">
        <v>52</v>
      </c>
      <c r="E30" s="229" t="s">
        <v>533</v>
      </c>
      <c r="F30" s="503" t="s">
        <v>53</v>
      </c>
      <c r="G30" s="717"/>
      <c r="H30" s="720"/>
      <c r="I30" s="690"/>
      <c r="J30" s="693"/>
      <c r="K30" s="690"/>
      <c r="L30" s="761"/>
      <c r="M30" s="696"/>
      <c r="N30" s="745"/>
      <c r="O30" s="745"/>
      <c r="P30" s="745"/>
      <c r="Q30" s="878"/>
      <c r="R30" s="910"/>
      <c r="S30" s="910"/>
      <c r="T30" s="913"/>
      <c r="U30" s="913"/>
      <c r="V30" s="910"/>
      <c r="W30" s="916"/>
      <c r="X30" s="706"/>
      <c r="Y30" s="699"/>
      <c r="Z30" s="745"/>
      <c r="AA30" s="12">
        <v>3</v>
      </c>
      <c r="AB30" s="13" t="s">
        <v>827</v>
      </c>
      <c r="AC30" s="14">
        <v>0.25</v>
      </c>
      <c r="AD30" s="310">
        <v>43282</v>
      </c>
      <c r="AE30" s="22">
        <v>43373</v>
      </c>
      <c r="AF30" s="14"/>
      <c r="AG30" s="15"/>
      <c r="AH30" s="277"/>
      <c r="AI30" s="246"/>
      <c r="AJ30" s="81">
        <f t="shared" si="1"/>
        <v>0</v>
      </c>
      <c r="AK30" s="14">
        <f t="shared" si="0"/>
        <v>0</v>
      </c>
      <c r="AL30" s="84">
        <f>AJ30*$I$28</f>
        <v>0</v>
      </c>
      <c r="AN30" s="1"/>
      <c r="AO30" s="1"/>
      <c r="AP30" s="1"/>
      <c r="AQ30" s="1"/>
    </row>
    <row r="31" spans="2:43" ht="76.5" customHeight="1" thickBot="1" x14ac:dyDescent="0.3">
      <c r="B31" s="57" t="s">
        <v>388</v>
      </c>
      <c r="C31" s="58" t="s">
        <v>389</v>
      </c>
      <c r="D31" s="16" t="s">
        <v>52</v>
      </c>
      <c r="E31" s="229" t="s">
        <v>533</v>
      </c>
      <c r="F31" s="503" t="s">
        <v>53</v>
      </c>
      <c r="G31" s="718"/>
      <c r="H31" s="804"/>
      <c r="I31" s="805"/>
      <c r="J31" s="806"/>
      <c r="K31" s="805"/>
      <c r="L31" s="813"/>
      <c r="M31" s="814"/>
      <c r="N31" s="755"/>
      <c r="O31" s="755"/>
      <c r="P31" s="755"/>
      <c r="Q31" s="757"/>
      <c r="R31" s="911"/>
      <c r="S31" s="911"/>
      <c r="T31" s="914"/>
      <c r="U31" s="914"/>
      <c r="V31" s="911"/>
      <c r="W31" s="917"/>
      <c r="X31" s="707"/>
      <c r="Y31" s="700"/>
      <c r="Z31" s="755"/>
      <c r="AA31" s="12">
        <v>4</v>
      </c>
      <c r="AB31" s="13" t="s">
        <v>828</v>
      </c>
      <c r="AC31" s="14">
        <v>0.25</v>
      </c>
      <c r="AD31" s="310">
        <v>43374</v>
      </c>
      <c r="AE31" s="22">
        <v>43465</v>
      </c>
      <c r="AF31" s="14"/>
      <c r="AG31" s="15"/>
      <c r="AH31" s="277"/>
      <c r="AI31" s="246"/>
      <c r="AJ31" s="81">
        <f t="shared" si="1"/>
        <v>0</v>
      </c>
      <c r="AK31" s="14">
        <f t="shared" si="0"/>
        <v>0</v>
      </c>
      <c r="AL31" s="84">
        <f>AJ31*$I$28</f>
        <v>0</v>
      </c>
      <c r="AN31" s="1"/>
      <c r="AO31" s="1"/>
      <c r="AP31" s="1"/>
      <c r="AQ31" s="1"/>
    </row>
    <row r="32" spans="2:43" ht="79.5" customHeight="1" thickBot="1" x14ac:dyDescent="0.3">
      <c r="B32" s="57" t="s">
        <v>388</v>
      </c>
      <c r="C32" s="58" t="s">
        <v>389</v>
      </c>
      <c r="D32" s="53" t="s">
        <v>23</v>
      </c>
      <c r="E32" s="229" t="s">
        <v>533</v>
      </c>
      <c r="F32" s="53" t="s">
        <v>59</v>
      </c>
      <c r="G32" s="716">
        <v>1</v>
      </c>
      <c r="H32" s="742" t="s">
        <v>586</v>
      </c>
      <c r="I32" s="743">
        <v>7.1400000000000005E-2</v>
      </c>
      <c r="J32" s="739">
        <v>6</v>
      </c>
      <c r="K32" s="740" t="s">
        <v>91</v>
      </c>
      <c r="L32" s="740" t="s">
        <v>588</v>
      </c>
      <c r="M32" s="741" t="s">
        <v>60</v>
      </c>
      <c r="N32" s="731">
        <v>2</v>
      </c>
      <c r="O32" s="731">
        <v>2</v>
      </c>
      <c r="P32" s="731">
        <v>2</v>
      </c>
      <c r="Q32" s="733">
        <v>0</v>
      </c>
      <c r="R32" s="918">
        <f>N32</f>
        <v>2</v>
      </c>
      <c r="S32" s="918">
        <v>2</v>
      </c>
      <c r="T32" s="679" t="s">
        <v>670</v>
      </c>
      <c r="U32" s="679" t="s">
        <v>671</v>
      </c>
      <c r="V32" s="679" t="s">
        <v>607</v>
      </c>
      <c r="W32" s="875">
        <f>IFERROR((S32/R32),0)</f>
        <v>1</v>
      </c>
      <c r="X32" s="705" t="str">
        <f>+IF(AND(W32&gt;=0%,W32&lt;=60%),"MALO",IF(AND(W32&gt;=61%,W32&lt;=80%),"REGULAR",IF(AND(W32&gt;=81%,W32&lt;95%),"BUENO","EXCELENTE")))</f>
        <v>EXCELENTE</v>
      </c>
      <c r="Y32" s="698" t="str">
        <f>IF(W32&gt;0,"EN EJECUCIÓN","SIN EJECUTAR")</f>
        <v>EN EJECUCIÓN</v>
      </c>
      <c r="Z32" s="704">
        <f>W32*I32</f>
        <v>7.1400000000000005E-2</v>
      </c>
      <c r="AA32" s="12">
        <v>1</v>
      </c>
      <c r="AB32" s="271" t="s">
        <v>589</v>
      </c>
      <c r="AC32" s="269">
        <v>0.9</v>
      </c>
      <c r="AD32" s="270">
        <v>43132</v>
      </c>
      <c r="AE32" s="22">
        <v>43373</v>
      </c>
      <c r="AF32" s="14">
        <f>$I$32*AC32</f>
        <v>6.4260000000000012E-2</v>
      </c>
      <c r="AG32" s="480" t="s">
        <v>60</v>
      </c>
      <c r="AH32" s="281">
        <v>1</v>
      </c>
      <c r="AI32" s="243" t="s">
        <v>672</v>
      </c>
      <c r="AJ32" s="81">
        <f t="shared" si="1"/>
        <v>0.9</v>
      </c>
      <c r="AK32" s="14">
        <f>AF32*AH32</f>
        <v>6.4260000000000012E-2</v>
      </c>
      <c r="AL32" s="84">
        <f>AJ32*$I$32</f>
        <v>6.4260000000000012E-2</v>
      </c>
    </row>
    <row r="33" spans="2:38" ht="63.75" thickBot="1" x14ac:dyDescent="0.3">
      <c r="B33" s="57" t="s">
        <v>388</v>
      </c>
      <c r="C33" s="58" t="s">
        <v>389</v>
      </c>
      <c r="D33" s="53" t="s">
        <v>23</v>
      </c>
      <c r="E33" s="229" t="s">
        <v>533</v>
      </c>
      <c r="F33" s="53" t="s">
        <v>59</v>
      </c>
      <c r="G33" s="718"/>
      <c r="H33" s="721"/>
      <c r="I33" s="744"/>
      <c r="J33" s="694"/>
      <c r="K33" s="691"/>
      <c r="L33" s="691"/>
      <c r="M33" s="697"/>
      <c r="N33" s="735"/>
      <c r="O33" s="735"/>
      <c r="P33" s="732"/>
      <c r="Q33" s="734"/>
      <c r="R33" s="918"/>
      <c r="S33" s="918"/>
      <c r="T33" s="679"/>
      <c r="U33" s="679"/>
      <c r="V33" s="679"/>
      <c r="W33" s="876"/>
      <c r="X33" s="707"/>
      <c r="Y33" s="700"/>
      <c r="Z33" s="755"/>
      <c r="AA33" s="12">
        <v>2</v>
      </c>
      <c r="AB33" s="271" t="s">
        <v>590</v>
      </c>
      <c r="AC33" s="269">
        <v>0.1</v>
      </c>
      <c r="AD33" s="270">
        <v>43405</v>
      </c>
      <c r="AE33" s="270">
        <v>43446</v>
      </c>
      <c r="AF33" s="14"/>
      <c r="AG33" s="480" t="s">
        <v>60</v>
      </c>
      <c r="AH33" s="243"/>
      <c r="AI33" s="243"/>
      <c r="AJ33" s="81">
        <f t="shared" si="1"/>
        <v>0</v>
      </c>
      <c r="AK33" s="14">
        <f t="shared" si="0"/>
        <v>0</v>
      </c>
      <c r="AL33" s="84">
        <f>AJ33*$I$32</f>
        <v>0</v>
      </c>
    </row>
    <row r="34" spans="2:38" ht="79.5" customHeight="1" thickBot="1" x14ac:dyDescent="0.3">
      <c r="B34" s="57" t="s">
        <v>388</v>
      </c>
      <c r="C34" s="58" t="s">
        <v>389</v>
      </c>
      <c r="D34" s="53" t="s">
        <v>23</v>
      </c>
      <c r="E34" s="229" t="s">
        <v>533</v>
      </c>
      <c r="F34" s="53" t="s">
        <v>59</v>
      </c>
      <c r="G34" s="746">
        <v>2</v>
      </c>
      <c r="H34" s="747" t="s">
        <v>587</v>
      </c>
      <c r="I34" s="925">
        <v>7.1400000000000005E-2</v>
      </c>
      <c r="J34" s="748">
        <v>17</v>
      </c>
      <c r="K34" s="729" t="s">
        <v>91</v>
      </c>
      <c r="L34" s="729" t="s">
        <v>591</v>
      </c>
      <c r="M34" s="729" t="s">
        <v>60</v>
      </c>
      <c r="N34" s="730">
        <v>5</v>
      </c>
      <c r="O34" s="730">
        <v>5</v>
      </c>
      <c r="P34" s="730">
        <v>7</v>
      </c>
      <c r="Q34" s="730">
        <v>0</v>
      </c>
      <c r="R34" s="923">
        <f>N34</f>
        <v>5</v>
      </c>
      <c r="S34" s="923">
        <v>5</v>
      </c>
      <c r="T34" s="909" t="s">
        <v>673</v>
      </c>
      <c r="U34" s="909" t="s">
        <v>674</v>
      </c>
      <c r="V34" s="909" t="s">
        <v>607</v>
      </c>
      <c r="W34" s="875">
        <f>IFERROR((S34/R34),0)</f>
        <v>1</v>
      </c>
      <c r="X34" s="705" t="str">
        <f>+IF(AND(W34&gt;=0%,W34&lt;=60%),"MALO",IF(AND(W34&gt;=61%,W34&lt;=80%),"REGULAR",IF(AND(W34&gt;=81%,W34&lt;95%),"BUENO","EXCELENTE")))</f>
        <v>EXCELENTE</v>
      </c>
      <c r="Y34" s="698" t="str">
        <f>IF(W34&gt;0,"EN EJECUCIÓN","SIN EJECUTAR")</f>
        <v>EN EJECUCIÓN</v>
      </c>
      <c r="Z34" s="704">
        <f>W34*I34</f>
        <v>7.1400000000000005E-2</v>
      </c>
      <c r="AA34" s="12">
        <v>1</v>
      </c>
      <c r="AB34" s="268" t="s">
        <v>592</v>
      </c>
      <c r="AC34" s="269">
        <v>0.5</v>
      </c>
      <c r="AD34" s="270">
        <v>43160</v>
      </c>
      <c r="AE34" s="270">
        <v>43281</v>
      </c>
      <c r="AF34" s="14">
        <f>$I$34*AC34</f>
        <v>3.5700000000000003E-2</v>
      </c>
      <c r="AG34" s="480" t="s">
        <v>60</v>
      </c>
      <c r="AH34" s="281">
        <v>1</v>
      </c>
      <c r="AI34" s="243" t="s">
        <v>675</v>
      </c>
      <c r="AJ34" s="81">
        <f t="shared" si="1"/>
        <v>0.5</v>
      </c>
      <c r="AK34" s="14">
        <f t="shared" si="0"/>
        <v>3.5700000000000003E-2</v>
      </c>
      <c r="AL34" s="84">
        <f>AJ34*$I$34</f>
        <v>3.5700000000000003E-2</v>
      </c>
    </row>
    <row r="35" spans="2:38" ht="63.75" thickBot="1" x14ac:dyDescent="0.3">
      <c r="B35" s="57" t="s">
        <v>388</v>
      </c>
      <c r="C35" s="58" t="s">
        <v>389</v>
      </c>
      <c r="D35" s="53" t="s">
        <v>23</v>
      </c>
      <c r="E35" s="229" t="s">
        <v>533</v>
      </c>
      <c r="F35" s="53" t="s">
        <v>59</v>
      </c>
      <c r="G35" s="746"/>
      <c r="H35" s="747"/>
      <c r="I35" s="744"/>
      <c r="J35" s="748"/>
      <c r="K35" s="729"/>
      <c r="L35" s="729"/>
      <c r="M35" s="729"/>
      <c r="N35" s="730"/>
      <c r="O35" s="730"/>
      <c r="P35" s="730"/>
      <c r="Q35" s="730"/>
      <c r="R35" s="924"/>
      <c r="S35" s="924"/>
      <c r="T35" s="911"/>
      <c r="U35" s="911"/>
      <c r="V35" s="911"/>
      <c r="W35" s="876"/>
      <c r="X35" s="707"/>
      <c r="Y35" s="700"/>
      <c r="Z35" s="755"/>
      <c r="AA35" s="12">
        <v>2</v>
      </c>
      <c r="AB35" s="268" t="s">
        <v>593</v>
      </c>
      <c r="AC35" s="269">
        <v>0.5</v>
      </c>
      <c r="AD35" s="270">
        <v>43282</v>
      </c>
      <c r="AE35" s="270">
        <v>43465</v>
      </c>
      <c r="AF35" s="14"/>
      <c r="AG35" s="480" t="s">
        <v>60</v>
      </c>
      <c r="AH35" s="245"/>
      <c r="AI35" s="245"/>
      <c r="AJ35" s="81">
        <f t="shared" si="1"/>
        <v>0</v>
      </c>
      <c r="AK35" s="14">
        <f t="shared" si="0"/>
        <v>0</v>
      </c>
      <c r="AL35" s="84">
        <f>AJ35*$I$34</f>
        <v>0</v>
      </c>
    </row>
    <row r="36" spans="2:38" ht="79.5" customHeight="1" thickBot="1" x14ac:dyDescent="0.3">
      <c r="B36" s="57" t="s">
        <v>388</v>
      </c>
      <c r="C36" s="58" t="s">
        <v>390</v>
      </c>
      <c r="D36" s="52" t="s">
        <v>23</v>
      </c>
      <c r="E36" s="229" t="s">
        <v>534</v>
      </c>
      <c r="F36" s="53" t="s">
        <v>59</v>
      </c>
      <c r="G36" s="716">
        <v>3</v>
      </c>
      <c r="H36" s="742" t="s">
        <v>61</v>
      </c>
      <c r="I36" s="925">
        <v>7.1400000000000005E-2</v>
      </c>
      <c r="J36" s="693">
        <v>100</v>
      </c>
      <c r="K36" s="690" t="s">
        <v>184</v>
      </c>
      <c r="L36" s="690" t="s">
        <v>62</v>
      </c>
      <c r="M36" s="696" t="s">
        <v>293</v>
      </c>
      <c r="N36" s="745">
        <v>0.5</v>
      </c>
      <c r="O36" s="745">
        <v>1</v>
      </c>
      <c r="P36" s="745"/>
      <c r="Q36" s="753"/>
      <c r="R36" s="679">
        <v>0.5</v>
      </c>
      <c r="S36" s="679">
        <v>0.4</v>
      </c>
      <c r="T36" s="678"/>
      <c r="U36" s="678"/>
      <c r="V36" s="678"/>
      <c r="W36" s="875">
        <f>IFERROR((S36/R36),0)</f>
        <v>0.8</v>
      </c>
      <c r="X36" s="705" t="str">
        <f>+IF(AND(W36&gt;=0%,W36&lt;=60%),"MALO",IF(AND(W36&gt;=61%,W36&lt;=80%),"REGULAR",IF(AND(W36&gt;=81%,W36&lt;95%),"BUENO","EXCELENTE")))</f>
        <v>REGULAR</v>
      </c>
      <c r="Y36" s="698" t="str">
        <f>IF(W36&gt;0,"EN EJECUCIÓN","SIN EJECUTAR")</f>
        <v>EN EJECUCIÓN</v>
      </c>
      <c r="Z36" s="704">
        <f>W36*I36</f>
        <v>5.7120000000000004E-2</v>
      </c>
      <c r="AA36" s="12">
        <v>1</v>
      </c>
      <c r="AB36" s="156" t="s">
        <v>63</v>
      </c>
      <c r="AC36" s="14">
        <v>0.4</v>
      </c>
      <c r="AD36" s="22">
        <v>43132</v>
      </c>
      <c r="AE36" s="22">
        <v>43189</v>
      </c>
      <c r="AF36" s="14"/>
      <c r="AG36" s="15" t="s">
        <v>64</v>
      </c>
      <c r="AH36" s="484">
        <v>1</v>
      </c>
      <c r="AI36" s="290" t="s">
        <v>783</v>
      </c>
      <c r="AJ36" s="81">
        <f>AH36*AC36</f>
        <v>0.4</v>
      </c>
      <c r="AK36" s="14">
        <f t="shared" si="0"/>
        <v>0</v>
      </c>
      <c r="AL36" s="84">
        <f>AJ36*$I$36</f>
        <v>2.8560000000000002E-2</v>
      </c>
    </row>
    <row r="37" spans="2:38" ht="173.25" customHeight="1" thickBot="1" x14ac:dyDescent="0.3">
      <c r="B37" s="57" t="s">
        <v>388</v>
      </c>
      <c r="C37" s="58" t="s">
        <v>390</v>
      </c>
      <c r="D37" s="52" t="s">
        <v>23</v>
      </c>
      <c r="E37" s="229" t="s">
        <v>534</v>
      </c>
      <c r="F37" s="53" t="s">
        <v>59</v>
      </c>
      <c r="G37" s="717"/>
      <c r="H37" s="720"/>
      <c r="I37" s="925"/>
      <c r="J37" s="693"/>
      <c r="K37" s="690"/>
      <c r="L37" s="690"/>
      <c r="M37" s="696"/>
      <c r="N37" s="745"/>
      <c r="O37" s="745"/>
      <c r="P37" s="745"/>
      <c r="Q37" s="753"/>
      <c r="R37" s="678"/>
      <c r="S37" s="678"/>
      <c r="T37" s="678"/>
      <c r="U37" s="678"/>
      <c r="V37" s="678"/>
      <c r="W37" s="876"/>
      <c r="X37" s="706"/>
      <c r="Y37" s="699"/>
      <c r="Z37" s="745"/>
      <c r="AA37" s="12">
        <v>2</v>
      </c>
      <c r="AB37" s="13" t="s">
        <v>65</v>
      </c>
      <c r="AC37" s="14">
        <v>0.4</v>
      </c>
      <c r="AD37" s="22">
        <v>43191</v>
      </c>
      <c r="AE37" s="22">
        <v>43250</v>
      </c>
      <c r="AF37" s="14">
        <f t="shared" ref="AF37:AF38" si="7">$I$36*AC37</f>
        <v>2.8560000000000002E-2</v>
      </c>
      <c r="AG37" s="15" t="s">
        <v>64</v>
      </c>
      <c r="AH37" s="564">
        <v>1</v>
      </c>
      <c r="AI37" s="560" t="s">
        <v>1001</v>
      </c>
      <c r="AJ37" s="81">
        <f t="shared" si="1"/>
        <v>0.4</v>
      </c>
      <c r="AK37" s="14">
        <f t="shared" si="0"/>
        <v>2.8560000000000002E-2</v>
      </c>
      <c r="AL37" s="84">
        <f>AJ37*$I$36</f>
        <v>2.8560000000000002E-2</v>
      </c>
    </row>
    <row r="38" spans="2:38" ht="63.75" thickBot="1" x14ac:dyDescent="0.3">
      <c r="B38" s="57" t="s">
        <v>388</v>
      </c>
      <c r="C38" s="58" t="s">
        <v>390</v>
      </c>
      <c r="D38" s="52" t="s">
        <v>23</v>
      </c>
      <c r="E38" s="229" t="s">
        <v>534</v>
      </c>
      <c r="F38" s="53" t="s">
        <v>59</v>
      </c>
      <c r="G38" s="717"/>
      <c r="H38" s="720"/>
      <c r="I38" s="925"/>
      <c r="J38" s="693"/>
      <c r="K38" s="690"/>
      <c r="L38" s="690"/>
      <c r="M38" s="696"/>
      <c r="N38" s="699"/>
      <c r="O38" s="699"/>
      <c r="P38" s="699"/>
      <c r="Q38" s="753"/>
      <c r="R38" s="678"/>
      <c r="S38" s="678"/>
      <c r="T38" s="678"/>
      <c r="U38" s="678"/>
      <c r="V38" s="678"/>
      <c r="W38" s="919"/>
      <c r="X38" s="707"/>
      <c r="Y38" s="700"/>
      <c r="Z38" s="755"/>
      <c r="AA38" s="12">
        <v>3</v>
      </c>
      <c r="AB38" s="13" t="s">
        <v>66</v>
      </c>
      <c r="AC38" s="14">
        <v>0.2</v>
      </c>
      <c r="AD38" s="22">
        <v>43252</v>
      </c>
      <c r="AE38" s="22">
        <v>43311</v>
      </c>
      <c r="AF38" s="14">
        <f t="shared" si="7"/>
        <v>1.4280000000000001E-2</v>
      </c>
      <c r="AG38" s="15" t="s">
        <v>64</v>
      </c>
      <c r="AH38" s="245"/>
      <c r="AI38" s="245"/>
      <c r="AJ38" s="81">
        <f t="shared" si="1"/>
        <v>0</v>
      </c>
      <c r="AK38" s="14">
        <f t="shared" si="0"/>
        <v>0</v>
      </c>
      <c r="AL38" s="84">
        <f>AJ38*$I$36</f>
        <v>0</v>
      </c>
    </row>
    <row r="39" spans="2:38" ht="79.5" customHeight="1" thickBot="1" x14ac:dyDescent="0.3">
      <c r="B39" s="57" t="s">
        <v>388</v>
      </c>
      <c r="C39" s="58" t="s">
        <v>390</v>
      </c>
      <c r="D39" s="52" t="s">
        <v>23</v>
      </c>
      <c r="E39" s="229" t="s">
        <v>534</v>
      </c>
      <c r="F39" s="53" t="s">
        <v>59</v>
      </c>
      <c r="G39" s="904">
        <v>4</v>
      </c>
      <c r="H39" s="760" t="s">
        <v>67</v>
      </c>
      <c r="I39" s="926">
        <v>7.1400000000000005E-2</v>
      </c>
      <c r="J39" s="692">
        <v>100</v>
      </c>
      <c r="K39" s="689" t="s">
        <v>184</v>
      </c>
      <c r="L39" s="689" t="s">
        <v>294</v>
      </c>
      <c r="M39" s="689" t="s">
        <v>293</v>
      </c>
      <c r="N39" s="783">
        <v>0.5</v>
      </c>
      <c r="O39" s="783">
        <v>1</v>
      </c>
      <c r="P39" s="783"/>
      <c r="Q39" s="785"/>
      <c r="R39" s="679">
        <f>N39</f>
        <v>0.5</v>
      </c>
      <c r="S39" s="679"/>
      <c r="T39" s="679"/>
      <c r="U39" s="679"/>
      <c r="V39" s="679"/>
      <c r="W39" s="875">
        <f>IFERROR((S39/R39),0)</f>
        <v>0</v>
      </c>
      <c r="X39" s="705" t="str">
        <f>+IF(AND(W39&gt;=0%,W39&lt;=60%),"MALO",IF(AND(W39&gt;=61%,W39&lt;=80%),"REGULAR",IF(AND(W39&gt;=81%,W39&lt;95%),"BUENO","EXCELENTE")))</f>
        <v>MALO</v>
      </c>
      <c r="Y39" s="698" t="str">
        <f>IF(W39&gt;0,"EN EJECUCIÓN","SIN EJECUTAR")</f>
        <v>SIN EJECUTAR</v>
      </c>
      <c r="Z39" s="704">
        <f>W39*I39</f>
        <v>0</v>
      </c>
      <c r="AA39" s="12">
        <v>1</v>
      </c>
      <c r="AB39" s="13" t="s">
        <v>295</v>
      </c>
      <c r="AC39" s="14">
        <v>0.2</v>
      </c>
      <c r="AD39" s="22">
        <v>43132</v>
      </c>
      <c r="AE39" s="22">
        <v>43189</v>
      </c>
      <c r="AF39" s="14"/>
      <c r="AG39" s="15" t="s">
        <v>68</v>
      </c>
      <c r="AH39" s="484">
        <v>1</v>
      </c>
      <c r="AI39" s="246" t="s">
        <v>787</v>
      </c>
      <c r="AJ39" s="81">
        <f t="shared" si="1"/>
        <v>0.2</v>
      </c>
      <c r="AK39" s="14">
        <f t="shared" si="0"/>
        <v>0</v>
      </c>
      <c r="AL39" s="84">
        <f>AJ39*$I$39</f>
        <v>1.4280000000000001E-2</v>
      </c>
    </row>
    <row r="40" spans="2:38" ht="150.75" thickBot="1" x14ac:dyDescent="0.3">
      <c r="B40" s="57" t="s">
        <v>388</v>
      </c>
      <c r="C40" s="58" t="s">
        <v>390</v>
      </c>
      <c r="D40" s="52" t="s">
        <v>23</v>
      </c>
      <c r="E40" s="229" t="s">
        <v>534</v>
      </c>
      <c r="F40" s="53" t="s">
        <v>59</v>
      </c>
      <c r="G40" s="905"/>
      <c r="H40" s="762"/>
      <c r="I40" s="927"/>
      <c r="J40" s="694"/>
      <c r="K40" s="691"/>
      <c r="L40" s="691"/>
      <c r="M40" s="691"/>
      <c r="N40" s="784"/>
      <c r="O40" s="784"/>
      <c r="P40" s="784"/>
      <c r="Q40" s="786"/>
      <c r="R40" s="679"/>
      <c r="S40" s="679"/>
      <c r="T40" s="679"/>
      <c r="U40" s="679"/>
      <c r="V40" s="679"/>
      <c r="W40" s="876"/>
      <c r="X40" s="707"/>
      <c r="Y40" s="700"/>
      <c r="Z40" s="755"/>
      <c r="AA40" s="12">
        <v>2</v>
      </c>
      <c r="AB40" s="13" t="s">
        <v>69</v>
      </c>
      <c r="AC40" s="14">
        <v>0.8</v>
      </c>
      <c r="AD40" s="22">
        <v>43191</v>
      </c>
      <c r="AE40" s="22">
        <v>43281</v>
      </c>
      <c r="AF40" s="14">
        <f>$I$39*AC40</f>
        <v>5.7120000000000004E-2</v>
      </c>
      <c r="AG40" s="15" t="s">
        <v>70</v>
      </c>
      <c r="AH40" s="564">
        <v>0.8</v>
      </c>
      <c r="AI40" s="560" t="s">
        <v>1002</v>
      </c>
      <c r="AJ40" s="81">
        <f t="shared" si="1"/>
        <v>0.64000000000000012</v>
      </c>
      <c r="AK40" s="14">
        <f t="shared" si="0"/>
        <v>4.5696000000000007E-2</v>
      </c>
      <c r="AL40" s="84">
        <f>AJ40*$I$39</f>
        <v>4.5696000000000014E-2</v>
      </c>
    </row>
    <row r="41" spans="2:38" ht="79.5" customHeight="1" thickBot="1" x14ac:dyDescent="0.3">
      <c r="B41" s="57" t="s">
        <v>388</v>
      </c>
      <c r="C41" s="58" t="s">
        <v>390</v>
      </c>
      <c r="D41" s="52" t="s">
        <v>23</v>
      </c>
      <c r="E41" s="229" t="s">
        <v>534</v>
      </c>
      <c r="F41" s="53" t="s">
        <v>59</v>
      </c>
      <c r="G41" s="746">
        <v>5</v>
      </c>
      <c r="H41" s="752" t="s">
        <v>71</v>
      </c>
      <c r="I41" s="744">
        <v>7.1400000000000005E-2</v>
      </c>
      <c r="J41" s="748">
        <v>100</v>
      </c>
      <c r="K41" s="729" t="s">
        <v>184</v>
      </c>
      <c r="L41" s="729" t="s">
        <v>72</v>
      </c>
      <c r="M41" s="729" t="s">
        <v>293</v>
      </c>
      <c r="N41" s="749">
        <v>0.5</v>
      </c>
      <c r="O41" s="749">
        <v>1</v>
      </c>
      <c r="P41" s="749"/>
      <c r="Q41" s="751"/>
      <c r="R41" s="679">
        <f>N41</f>
        <v>0.5</v>
      </c>
      <c r="S41" s="679"/>
      <c r="T41" s="679"/>
      <c r="U41" s="679"/>
      <c r="V41" s="679"/>
      <c r="W41" s="875">
        <f>IFERROR((S41/R41),0)</f>
        <v>0</v>
      </c>
      <c r="X41" s="705" t="str">
        <f>+IF(AND(W41&gt;=0%,W41&lt;=60%),"MALO",IF(AND(W41&gt;=61%,W41&lt;=80%),"REGULAR",IF(AND(W41&gt;=81%,W41&lt;95%),"BUENO","EXCELENTE")))</f>
        <v>MALO</v>
      </c>
      <c r="Y41" s="698" t="str">
        <f>IF(W41&gt;0,"EN EJECUCIÓN","SIN EJECUTAR")</f>
        <v>SIN EJECUTAR</v>
      </c>
      <c r="Z41" s="704">
        <f>W41*I41</f>
        <v>0</v>
      </c>
      <c r="AA41" s="12">
        <v>1</v>
      </c>
      <c r="AB41" s="13" t="s">
        <v>73</v>
      </c>
      <c r="AC41" s="14">
        <v>0.5</v>
      </c>
      <c r="AD41" s="22">
        <v>43132</v>
      </c>
      <c r="AE41" s="22">
        <v>43189</v>
      </c>
      <c r="AF41" s="14"/>
      <c r="AG41" s="15" t="s">
        <v>74</v>
      </c>
      <c r="AH41" s="484">
        <v>1</v>
      </c>
      <c r="AI41" s="290" t="s">
        <v>788</v>
      </c>
      <c r="AJ41" s="81">
        <f t="shared" si="1"/>
        <v>0.5</v>
      </c>
      <c r="AK41" s="14">
        <f t="shared" si="0"/>
        <v>0</v>
      </c>
      <c r="AL41" s="84">
        <f>AJ41*$I$41</f>
        <v>3.5700000000000003E-2</v>
      </c>
    </row>
    <row r="42" spans="2:38" ht="150.75" thickBot="1" x14ac:dyDescent="0.3">
      <c r="B42" s="57" t="s">
        <v>388</v>
      </c>
      <c r="C42" s="58" t="s">
        <v>390</v>
      </c>
      <c r="D42" s="52" t="s">
        <v>23</v>
      </c>
      <c r="E42" s="229" t="s">
        <v>534</v>
      </c>
      <c r="F42" s="53" t="s">
        <v>59</v>
      </c>
      <c r="G42" s="746"/>
      <c r="H42" s="752"/>
      <c r="I42" s="744"/>
      <c r="J42" s="748"/>
      <c r="K42" s="729"/>
      <c r="L42" s="729"/>
      <c r="M42" s="729"/>
      <c r="N42" s="750"/>
      <c r="O42" s="750"/>
      <c r="P42" s="750"/>
      <c r="Q42" s="734"/>
      <c r="R42" s="679"/>
      <c r="S42" s="679"/>
      <c r="T42" s="679"/>
      <c r="U42" s="679"/>
      <c r="V42" s="679"/>
      <c r="W42" s="876"/>
      <c r="X42" s="707"/>
      <c r="Y42" s="700"/>
      <c r="Z42" s="755"/>
      <c r="AA42" s="12">
        <v>2</v>
      </c>
      <c r="AB42" s="13" t="s">
        <v>75</v>
      </c>
      <c r="AC42" s="14">
        <v>0.5</v>
      </c>
      <c r="AD42" s="22">
        <v>43191</v>
      </c>
      <c r="AE42" s="22">
        <v>43281</v>
      </c>
      <c r="AF42" s="14">
        <f>$I$41*AC42</f>
        <v>3.5700000000000003E-2</v>
      </c>
      <c r="AG42" s="15" t="s">
        <v>74</v>
      </c>
      <c r="AH42" s="564">
        <v>0.9</v>
      </c>
      <c r="AI42" s="560" t="s">
        <v>1007</v>
      </c>
      <c r="AJ42" s="81">
        <f t="shared" si="1"/>
        <v>0.45</v>
      </c>
      <c r="AK42" s="14">
        <f t="shared" si="0"/>
        <v>3.2130000000000006E-2</v>
      </c>
      <c r="AL42" s="84">
        <f>AJ42*$I$41</f>
        <v>3.2130000000000006E-2</v>
      </c>
    </row>
    <row r="43" spans="2:38" ht="79.5" customHeight="1" thickBot="1" x14ac:dyDescent="0.3">
      <c r="B43" s="57" t="s">
        <v>388</v>
      </c>
      <c r="C43" s="58" t="s">
        <v>390</v>
      </c>
      <c r="D43" s="52" t="s">
        <v>23</v>
      </c>
      <c r="E43" s="229" t="s">
        <v>534</v>
      </c>
      <c r="F43" s="53" t="s">
        <v>59</v>
      </c>
      <c r="G43" s="746">
        <v>6</v>
      </c>
      <c r="H43" s="752" t="s">
        <v>76</v>
      </c>
      <c r="I43" s="744">
        <v>7.1400000000000005E-2</v>
      </c>
      <c r="J43" s="748">
        <v>100</v>
      </c>
      <c r="K43" s="729" t="s">
        <v>184</v>
      </c>
      <c r="L43" s="729" t="s">
        <v>72</v>
      </c>
      <c r="M43" s="729" t="s">
        <v>293</v>
      </c>
      <c r="N43" s="749">
        <v>0.2</v>
      </c>
      <c r="O43" s="749">
        <v>1</v>
      </c>
      <c r="P43" s="749"/>
      <c r="Q43" s="751"/>
      <c r="R43" s="679">
        <f>N43</f>
        <v>0.2</v>
      </c>
      <c r="S43" s="679"/>
      <c r="T43" s="679"/>
      <c r="U43" s="679"/>
      <c r="V43" s="679"/>
      <c r="W43" s="875">
        <f>IFERROR((S43/R43),0)</f>
        <v>0</v>
      </c>
      <c r="X43" s="705" t="str">
        <f>+IF(AND(W43&gt;=0%,W43&lt;=60%),"MALO",IF(AND(W43&gt;=61%,W43&lt;=80%),"REGULAR",IF(AND(W43&gt;=81%,W43&lt;95%),"BUENO","EXCELENTE")))</f>
        <v>MALO</v>
      </c>
      <c r="Y43" s="698" t="str">
        <f>IF(W43&gt;0,"EN EJECUCIÓN","SIN EJECUTAR")</f>
        <v>SIN EJECUTAR</v>
      </c>
      <c r="Z43" s="704">
        <f>W43*I43</f>
        <v>0</v>
      </c>
      <c r="AA43" s="12">
        <v>1</v>
      </c>
      <c r="AB43" s="13" t="s">
        <v>77</v>
      </c>
      <c r="AC43" s="14">
        <v>0.2</v>
      </c>
      <c r="AD43" s="22">
        <v>43132</v>
      </c>
      <c r="AE43" s="22">
        <v>43189</v>
      </c>
      <c r="AF43" s="14"/>
      <c r="AG43" s="15" t="s">
        <v>78</v>
      </c>
      <c r="AH43" s="600">
        <v>0.9</v>
      </c>
      <c r="AI43" s="261" t="s">
        <v>793</v>
      </c>
      <c r="AJ43" s="81">
        <f t="shared" si="1"/>
        <v>0.18000000000000002</v>
      </c>
      <c r="AK43" s="14">
        <f t="shared" si="0"/>
        <v>0</v>
      </c>
      <c r="AL43" s="84">
        <f>AJ43*$I$43</f>
        <v>1.2852000000000002E-2</v>
      </c>
    </row>
    <row r="44" spans="2:38" ht="210.75" thickBot="1" x14ac:dyDescent="0.3">
      <c r="B44" s="57" t="s">
        <v>388</v>
      </c>
      <c r="C44" s="58" t="s">
        <v>390</v>
      </c>
      <c r="D44" s="52" t="s">
        <v>23</v>
      </c>
      <c r="E44" s="229" t="s">
        <v>534</v>
      </c>
      <c r="F44" s="53" t="s">
        <v>59</v>
      </c>
      <c r="G44" s="746"/>
      <c r="H44" s="752"/>
      <c r="I44" s="744"/>
      <c r="J44" s="748"/>
      <c r="K44" s="729"/>
      <c r="L44" s="729"/>
      <c r="M44" s="729"/>
      <c r="N44" s="750"/>
      <c r="O44" s="750"/>
      <c r="P44" s="750"/>
      <c r="Q44" s="734"/>
      <c r="R44" s="679"/>
      <c r="S44" s="679"/>
      <c r="T44" s="679"/>
      <c r="U44" s="679"/>
      <c r="V44" s="679"/>
      <c r="W44" s="876"/>
      <c r="X44" s="707"/>
      <c r="Y44" s="700"/>
      <c r="Z44" s="755"/>
      <c r="AA44" s="12">
        <v>2</v>
      </c>
      <c r="AB44" s="156" t="s">
        <v>79</v>
      </c>
      <c r="AC44" s="14">
        <v>0.8</v>
      </c>
      <c r="AD44" s="22">
        <v>43191</v>
      </c>
      <c r="AE44" s="22">
        <v>43281</v>
      </c>
      <c r="AF44" s="14">
        <f>$I$43*AC44</f>
        <v>5.7120000000000004E-2</v>
      </c>
      <c r="AG44" s="15" t="s">
        <v>78</v>
      </c>
      <c r="AH44" s="601">
        <v>0.5</v>
      </c>
      <c r="AI44" s="261" t="s">
        <v>1011</v>
      </c>
      <c r="AJ44" s="81">
        <f t="shared" si="1"/>
        <v>0.4</v>
      </c>
      <c r="AK44" s="14">
        <f t="shared" si="0"/>
        <v>2.8560000000000002E-2</v>
      </c>
      <c r="AL44" s="84">
        <f>AJ44*$I$43</f>
        <v>2.8560000000000002E-2</v>
      </c>
    </row>
    <row r="45" spans="2:38" ht="79.5" customHeight="1" thickBot="1" x14ac:dyDescent="0.3">
      <c r="B45" s="57" t="s">
        <v>388</v>
      </c>
      <c r="C45" s="58" t="s">
        <v>390</v>
      </c>
      <c r="D45" s="52" t="s">
        <v>23</v>
      </c>
      <c r="E45" s="229" t="s">
        <v>534</v>
      </c>
      <c r="F45" s="53" t="s">
        <v>59</v>
      </c>
      <c r="G45" s="746">
        <v>7</v>
      </c>
      <c r="H45" s="752" t="s">
        <v>80</v>
      </c>
      <c r="I45" s="744">
        <v>7.1400000000000005E-2</v>
      </c>
      <c r="J45" s="748">
        <v>100</v>
      </c>
      <c r="K45" s="729" t="s">
        <v>184</v>
      </c>
      <c r="L45" s="729" t="s">
        <v>81</v>
      </c>
      <c r="M45" s="729" t="s">
        <v>293</v>
      </c>
      <c r="N45" s="749">
        <v>0.5</v>
      </c>
      <c r="O45" s="749">
        <v>0.5</v>
      </c>
      <c r="P45" s="749"/>
      <c r="Q45" s="751"/>
      <c r="R45" s="679">
        <f>N45</f>
        <v>0.5</v>
      </c>
      <c r="S45" s="679"/>
      <c r="T45" s="679"/>
      <c r="U45" s="679"/>
      <c r="V45" s="679"/>
      <c r="W45" s="875">
        <f>IFERROR((S45/R45),0)</f>
        <v>0</v>
      </c>
      <c r="X45" s="705" t="str">
        <f>+IF(AND(W45&gt;=0%,W45&lt;=60%),"MALO",IF(AND(W45&gt;=61%,W45&lt;=80%),"REGULAR",IF(AND(W45&gt;=81%,W45&lt;95%),"BUENO","EXCELENTE")))</f>
        <v>MALO</v>
      </c>
      <c r="Y45" s="733" t="str">
        <f>IF(W45&gt;0,"EN EJECUCIÓN","SIN EJECUTAR")</f>
        <v>SIN EJECUTAR</v>
      </c>
      <c r="Z45" s="704">
        <f>W45*I45</f>
        <v>0</v>
      </c>
      <c r="AA45" s="12">
        <v>1</v>
      </c>
      <c r="AB45" s="222" t="s">
        <v>526</v>
      </c>
      <c r="AC45" s="14">
        <v>0.8</v>
      </c>
      <c r="AD45" s="22">
        <v>43132</v>
      </c>
      <c r="AE45" s="22">
        <v>43250</v>
      </c>
      <c r="AF45" s="14">
        <f>$I$45*AC45</f>
        <v>5.7120000000000004E-2</v>
      </c>
      <c r="AG45" s="15" t="s">
        <v>74</v>
      </c>
      <c r="AH45" s="484">
        <v>1</v>
      </c>
      <c r="AI45" s="290" t="s">
        <v>794</v>
      </c>
      <c r="AJ45" s="81">
        <f t="shared" si="1"/>
        <v>0.8</v>
      </c>
      <c r="AK45" s="14">
        <f t="shared" si="0"/>
        <v>5.7120000000000004E-2</v>
      </c>
      <c r="AL45" s="84">
        <f>AJ45*$I$45</f>
        <v>5.7120000000000004E-2</v>
      </c>
    </row>
    <row r="46" spans="2:38" ht="105.75" thickBot="1" x14ac:dyDescent="0.3">
      <c r="B46" s="57" t="s">
        <v>388</v>
      </c>
      <c r="C46" s="58" t="s">
        <v>390</v>
      </c>
      <c r="D46" s="52" t="s">
        <v>23</v>
      </c>
      <c r="E46" s="229" t="s">
        <v>534</v>
      </c>
      <c r="F46" s="53" t="s">
        <v>59</v>
      </c>
      <c r="G46" s="746"/>
      <c r="H46" s="752"/>
      <c r="I46" s="744"/>
      <c r="J46" s="748"/>
      <c r="K46" s="729"/>
      <c r="L46" s="729"/>
      <c r="M46" s="729"/>
      <c r="N46" s="750"/>
      <c r="O46" s="750"/>
      <c r="P46" s="750"/>
      <c r="Q46" s="734"/>
      <c r="R46" s="679"/>
      <c r="S46" s="679"/>
      <c r="T46" s="679"/>
      <c r="U46" s="679"/>
      <c r="V46" s="679"/>
      <c r="W46" s="876"/>
      <c r="X46" s="707"/>
      <c r="Y46" s="754"/>
      <c r="Z46" s="755"/>
      <c r="AA46" s="12">
        <v>2</v>
      </c>
      <c r="AB46" s="13" t="s">
        <v>82</v>
      </c>
      <c r="AC46" s="14">
        <v>0.2</v>
      </c>
      <c r="AD46" s="22">
        <v>43252</v>
      </c>
      <c r="AE46" s="22">
        <v>43281</v>
      </c>
      <c r="AF46" s="14">
        <f>$I$45*AC46</f>
        <v>1.4280000000000001E-2</v>
      </c>
      <c r="AG46" s="15" t="s">
        <v>74</v>
      </c>
      <c r="AH46" s="564">
        <v>0.95</v>
      </c>
      <c r="AI46" s="560" t="s">
        <v>1015</v>
      </c>
      <c r="AJ46" s="81">
        <f t="shared" si="1"/>
        <v>0.19</v>
      </c>
      <c r="AK46" s="14">
        <f t="shared" si="0"/>
        <v>1.3566E-2</v>
      </c>
      <c r="AL46" s="84">
        <f>AJ46*$I$45</f>
        <v>1.3566000000000002E-2</v>
      </c>
    </row>
    <row r="47" spans="2:38" ht="79.5" customHeight="1" thickBot="1" x14ac:dyDescent="0.3">
      <c r="B47" s="57" t="s">
        <v>388</v>
      </c>
      <c r="C47" s="58" t="s">
        <v>390</v>
      </c>
      <c r="D47" s="52" t="s">
        <v>23</v>
      </c>
      <c r="E47" s="229" t="s">
        <v>534</v>
      </c>
      <c r="F47" s="53" t="s">
        <v>59</v>
      </c>
      <c r="G47" s="746">
        <v>8</v>
      </c>
      <c r="H47" s="752" t="s">
        <v>83</v>
      </c>
      <c r="I47" s="744">
        <v>7.1400000000000005E-2</v>
      </c>
      <c r="J47" s="748">
        <v>100</v>
      </c>
      <c r="K47" s="729" t="s">
        <v>184</v>
      </c>
      <c r="L47" s="729" t="s">
        <v>296</v>
      </c>
      <c r="M47" s="729" t="s">
        <v>293</v>
      </c>
      <c r="N47" s="749">
        <v>0.3</v>
      </c>
      <c r="O47" s="749">
        <v>1</v>
      </c>
      <c r="P47" s="749"/>
      <c r="Q47" s="751"/>
      <c r="R47" s="679">
        <f>N47</f>
        <v>0.3</v>
      </c>
      <c r="S47" s="679"/>
      <c r="T47" s="679"/>
      <c r="U47" s="679"/>
      <c r="V47" s="679"/>
      <c r="W47" s="875">
        <f>IFERROR((S47/R47),0)</f>
        <v>0</v>
      </c>
      <c r="X47" s="705" t="str">
        <f>+IF(AND(W47&gt;=0%,W47&lt;=60%),"MALO",IF(AND(W47&gt;=61%,W47&lt;=80%),"REGULAR",IF(AND(W47&gt;=81%,W47&lt;95%),"BUENO","EXCELENTE")))</f>
        <v>MALO</v>
      </c>
      <c r="Y47" s="293" t="str">
        <f>IF(W47&gt;0,"EN EJECUCIÓN","SIN EJECUTAR")</f>
        <v>SIN EJECUTAR</v>
      </c>
      <c r="Z47" s="704">
        <f>W47*I47</f>
        <v>0</v>
      </c>
      <c r="AA47" s="12">
        <v>1</v>
      </c>
      <c r="AB47" s="13" t="s">
        <v>84</v>
      </c>
      <c r="AC47" s="14">
        <v>0.3</v>
      </c>
      <c r="AD47" s="22">
        <v>43132</v>
      </c>
      <c r="AE47" s="22">
        <v>43190</v>
      </c>
      <c r="AF47" s="14"/>
      <c r="AG47" s="15" t="s">
        <v>85</v>
      </c>
      <c r="AH47" s="591">
        <v>1</v>
      </c>
      <c r="AI47" s="592" t="s">
        <v>1041</v>
      </c>
      <c r="AJ47" s="81">
        <f t="shared" si="1"/>
        <v>0.3</v>
      </c>
      <c r="AK47" s="14">
        <f t="shared" si="0"/>
        <v>0</v>
      </c>
      <c r="AL47" s="84">
        <f>AJ47*$I$47</f>
        <v>2.1420000000000002E-2</v>
      </c>
    </row>
    <row r="48" spans="2:38" ht="195.75" thickBot="1" x14ac:dyDescent="0.3">
      <c r="B48" s="57" t="s">
        <v>388</v>
      </c>
      <c r="C48" s="58" t="s">
        <v>390</v>
      </c>
      <c r="D48" s="52" t="s">
        <v>23</v>
      </c>
      <c r="E48" s="229" t="s">
        <v>534</v>
      </c>
      <c r="F48" s="53" t="s">
        <v>59</v>
      </c>
      <c r="G48" s="746"/>
      <c r="H48" s="752"/>
      <c r="I48" s="744"/>
      <c r="J48" s="748"/>
      <c r="K48" s="729"/>
      <c r="L48" s="729"/>
      <c r="M48" s="729"/>
      <c r="N48" s="750"/>
      <c r="O48" s="750"/>
      <c r="P48" s="750"/>
      <c r="Q48" s="734"/>
      <c r="R48" s="679"/>
      <c r="S48" s="679"/>
      <c r="T48" s="679"/>
      <c r="U48" s="679"/>
      <c r="V48" s="679"/>
      <c r="W48" s="876"/>
      <c r="X48" s="707"/>
      <c r="Y48" s="483"/>
      <c r="Z48" s="755"/>
      <c r="AA48" s="12">
        <v>2</v>
      </c>
      <c r="AB48" s="13" t="s">
        <v>86</v>
      </c>
      <c r="AC48" s="14">
        <v>0.7</v>
      </c>
      <c r="AD48" s="22">
        <v>43191</v>
      </c>
      <c r="AE48" s="22">
        <v>43281</v>
      </c>
      <c r="AF48" s="14">
        <f>$I$47*AC48</f>
        <v>4.9980000000000004E-2</v>
      </c>
      <c r="AG48" s="15" t="s">
        <v>85</v>
      </c>
      <c r="AH48" s="564">
        <v>0.98</v>
      </c>
      <c r="AI48" s="590" t="s">
        <v>1019</v>
      </c>
      <c r="AJ48" s="81">
        <f t="shared" si="1"/>
        <v>0.68599999999999994</v>
      </c>
      <c r="AK48" s="14">
        <f t="shared" si="0"/>
        <v>4.89804E-2</v>
      </c>
      <c r="AL48" s="84">
        <f>AJ48*$I$47</f>
        <v>4.89804E-2</v>
      </c>
    </row>
    <row r="49" spans="2:38" ht="79.5" customHeight="1" thickBot="1" x14ac:dyDescent="0.3">
      <c r="B49" s="57" t="s">
        <v>388</v>
      </c>
      <c r="C49" s="58" t="s">
        <v>390</v>
      </c>
      <c r="D49" s="52" t="s">
        <v>23</v>
      </c>
      <c r="E49" s="229" t="s">
        <v>534</v>
      </c>
      <c r="F49" s="53" t="s">
        <v>59</v>
      </c>
      <c r="G49" s="746">
        <v>9</v>
      </c>
      <c r="H49" s="752" t="s">
        <v>87</v>
      </c>
      <c r="I49" s="744">
        <v>7.1400000000000005E-2</v>
      </c>
      <c r="J49" s="748">
        <v>100</v>
      </c>
      <c r="K49" s="729" t="s">
        <v>184</v>
      </c>
      <c r="L49" s="729" t="s">
        <v>88</v>
      </c>
      <c r="M49" s="729" t="s">
        <v>293</v>
      </c>
      <c r="N49" s="749">
        <v>0.5</v>
      </c>
      <c r="O49" s="749">
        <v>1</v>
      </c>
      <c r="P49" s="749"/>
      <c r="Q49" s="751"/>
      <c r="R49" s="679">
        <f>N49</f>
        <v>0.5</v>
      </c>
      <c r="S49" s="679"/>
      <c r="T49" s="679"/>
      <c r="U49" s="679"/>
      <c r="V49" s="928"/>
      <c r="W49" s="705">
        <f>IFERROR((S49/R49),0)</f>
        <v>0</v>
      </c>
      <c r="X49" s="705" t="str">
        <f>+IF(AND(W49&gt;=0%,W49&lt;=60%),"MALO",IF(AND(W49&gt;=61%,W49&lt;=80%),"REGULAR",IF(AND(W49&gt;=81%,W49&lt;95%),"BUENO","EXCELENTE")))</f>
        <v>MALO</v>
      </c>
      <c r="Y49" s="698" t="str">
        <f>IF(W49&gt;0,"EN EJECUCIÓN","SIN EJECUTAR")</f>
        <v>SIN EJECUTAR</v>
      </c>
      <c r="Z49" s="704">
        <f>W49*I49</f>
        <v>0</v>
      </c>
      <c r="AA49" s="12">
        <v>1</v>
      </c>
      <c r="AB49" s="13" t="s">
        <v>89</v>
      </c>
      <c r="AC49" s="14">
        <v>0.3</v>
      </c>
      <c r="AD49" s="22">
        <v>43132</v>
      </c>
      <c r="AE49" s="22">
        <v>43281</v>
      </c>
      <c r="AF49" s="14">
        <f>$I$49*AC49</f>
        <v>2.1420000000000002E-2</v>
      </c>
      <c r="AG49" s="15" t="s">
        <v>68</v>
      </c>
      <c r="AH49" s="564">
        <v>0.4</v>
      </c>
      <c r="AI49" s="906" t="s">
        <v>1020</v>
      </c>
      <c r="AJ49" s="81">
        <f>AH49*AC49</f>
        <v>0.12</v>
      </c>
      <c r="AK49" s="14">
        <f t="shared" si="0"/>
        <v>8.568000000000001E-3</v>
      </c>
      <c r="AL49" s="84">
        <f>AJ49*$I$49</f>
        <v>8.568000000000001E-3</v>
      </c>
    </row>
    <row r="50" spans="2:38" ht="87" customHeight="1" thickBot="1" x14ac:dyDescent="0.3">
      <c r="B50" s="57" t="s">
        <v>388</v>
      </c>
      <c r="C50" s="58" t="s">
        <v>390</v>
      </c>
      <c r="D50" s="52" t="s">
        <v>23</v>
      </c>
      <c r="E50" s="229" t="s">
        <v>534</v>
      </c>
      <c r="F50" s="53" t="s">
        <v>59</v>
      </c>
      <c r="G50" s="746"/>
      <c r="H50" s="752"/>
      <c r="I50" s="744"/>
      <c r="J50" s="748"/>
      <c r="K50" s="729"/>
      <c r="L50" s="729"/>
      <c r="M50" s="729"/>
      <c r="N50" s="749"/>
      <c r="O50" s="749"/>
      <c r="P50" s="749"/>
      <c r="Q50" s="751"/>
      <c r="R50" s="679"/>
      <c r="S50" s="679"/>
      <c r="T50" s="679"/>
      <c r="U50" s="679"/>
      <c r="V50" s="928"/>
      <c r="W50" s="706"/>
      <c r="X50" s="706"/>
      <c r="Y50" s="699"/>
      <c r="Z50" s="745"/>
      <c r="AA50" s="12">
        <v>2</v>
      </c>
      <c r="AB50" s="224" t="s">
        <v>527</v>
      </c>
      <c r="AC50" s="14">
        <v>0.3</v>
      </c>
      <c r="AD50" s="22">
        <v>43132</v>
      </c>
      <c r="AE50" s="22">
        <v>43281</v>
      </c>
      <c r="AF50" s="14">
        <f>$I$49*AC50</f>
        <v>2.1420000000000002E-2</v>
      </c>
      <c r="AG50" s="15" t="s">
        <v>297</v>
      </c>
      <c r="AH50" s="564">
        <v>0.05</v>
      </c>
      <c r="AI50" s="907"/>
      <c r="AJ50" s="81">
        <f t="shared" si="1"/>
        <v>1.4999999999999999E-2</v>
      </c>
      <c r="AK50" s="14">
        <f t="shared" si="0"/>
        <v>1.0710000000000001E-3</v>
      </c>
      <c r="AL50" s="84">
        <f>AJ50*$I$49</f>
        <v>1.0710000000000001E-3</v>
      </c>
    </row>
    <row r="51" spans="2:38" ht="87" customHeight="1" thickBot="1" x14ac:dyDescent="0.3">
      <c r="B51" s="57" t="s">
        <v>388</v>
      </c>
      <c r="C51" s="58" t="s">
        <v>390</v>
      </c>
      <c r="D51" s="52" t="s">
        <v>23</v>
      </c>
      <c r="E51" s="229" t="s">
        <v>534</v>
      </c>
      <c r="F51" s="53" t="s">
        <v>59</v>
      </c>
      <c r="G51" s="746"/>
      <c r="H51" s="752"/>
      <c r="I51" s="744"/>
      <c r="J51" s="748"/>
      <c r="K51" s="729"/>
      <c r="L51" s="729"/>
      <c r="M51" s="729"/>
      <c r="N51" s="749"/>
      <c r="O51" s="749"/>
      <c r="P51" s="749"/>
      <c r="Q51" s="751"/>
      <c r="R51" s="679"/>
      <c r="S51" s="679"/>
      <c r="T51" s="679"/>
      <c r="U51" s="679"/>
      <c r="V51" s="928"/>
      <c r="W51" s="707"/>
      <c r="X51" s="707"/>
      <c r="Y51" s="700"/>
      <c r="Z51" s="755"/>
      <c r="AA51" s="12">
        <v>3</v>
      </c>
      <c r="AB51" s="13" t="s">
        <v>90</v>
      </c>
      <c r="AC51" s="14">
        <v>0.4</v>
      </c>
      <c r="AD51" s="22">
        <v>43132</v>
      </c>
      <c r="AE51" s="22">
        <v>43281</v>
      </c>
      <c r="AF51" s="14">
        <f>$I$49*AC51</f>
        <v>2.8560000000000002E-2</v>
      </c>
      <c r="AG51" s="15" t="s">
        <v>297</v>
      </c>
      <c r="AH51" s="564">
        <v>0.05</v>
      </c>
      <c r="AI51" s="908"/>
      <c r="AJ51" s="81">
        <f t="shared" si="1"/>
        <v>2.0000000000000004E-2</v>
      </c>
      <c r="AK51" s="14">
        <f t="shared" si="0"/>
        <v>1.4280000000000002E-3</v>
      </c>
      <c r="AL51" s="84">
        <f>AJ51*$I$49</f>
        <v>1.4280000000000004E-3</v>
      </c>
    </row>
    <row r="52" spans="2:38" ht="79.5" customHeight="1" thickBot="1" x14ac:dyDescent="0.3">
      <c r="B52" s="57" t="s">
        <v>388</v>
      </c>
      <c r="C52" s="58" t="s">
        <v>389</v>
      </c>
      <c r="D52" s="52" t="s">
        <v>23</v>
      </c>
      <c r="E52" s="229" t="s">
        <v>535</v>
      </c>
      <c r="F52" s="53" t="s">
        <v>59</v>
      </c>
      <c r="G52" s="716">
        <v>10</v>
      </c>
      <c r="H52" s="742" t="s">
        <v>298</v>
      </c>
      <c r="I52" s="743">
        <v>7.1400000000000005E-2</v>
      </c>
      <c r="J52" s="739">
        <v>2</v>
      </c>
      <c r="K52" s="740" t="s">
        <v>91</v>
      </c>
      <c r="L52" s="740" t="s">
        <v>299</v>
      </c>
      <c r="M52" s="741" t="s">
        <v>92</v>
      </c>
      <c r="N52" s="698">
        <v>1</v>
      </c>
      <c r="O52" s="698">
        <v>0</v>
      </c>
      <c r="P52" s="698">
        <v>2</v>
      </c>
      <c r="Q52" s="733">
        <v>0</v>
      </c>
      <c r="R52" s="726">
        <v>1</v>
      </c>
      <c r="S52" s="726">
        <v>0</v>
      </c>
      <c r="T52" s="726" t="s">
        <v>612</v>
      </c>
      <c r="U52" s="726" t="s">
        <v>607</v>
      </c>
      <c r="V52" s="726" t="s">
        <v>613</v>
      </c>
      <c r="W52" s="875">
        <f>IFERROR((S52/R52),0)</f>
        <v>0</v>
      </c>
      <c r="X52" s="705" t="str">
        <f>+IF(AND(W52&gt;=0%,W52&lt;=60%),"MALO",IF(AND(W52&gt;=61%,W52&lt;=80%),"REGULAR",IF(AND(W52&gt;=81%,W52&lt;95%),"BUENO","EXCELENTE")))</f>
        <v>MALO</v>
      </c>
      <c r="Y52" s="698" t="str">
        <f>IF(W52&gt;0,"EN EJECUCIÓN","SIN EJECUTAR")</f>
        <v>SIN EJECUTAR</v>
      </c>
      <c r="Z52" s="704">
        <f>W52*I52</f>
        <v>0</v>
      </c>
      <c r="AA52" s="12">
        <v>1</v>
      </c>
      <c r="AB52" s="13" t="s">
        <v>93</v>
      </c>
      <c r="AC52" s="14">
        <v>0.25</v>
      </c>
      <c r="AD52" s="22">
        <v>43115</v>
      </c>
      <c r="AE52" s="22">
        <v>43146</v>
      </c>
      <c r="AF52" s="14"/>
      <c r="AG52" s="15" t="s">
        <v>94</v>
      </c>
      <c r="AH52" s="277">
        <v>1</v>
      </c>
      <c r="AI52" s="243" t="s">
        <v>614</v>
      </c>
      <c r="AJ52" s="81">
        <f t="shared" si="1"/>
        <v>0.25</v>
      </c>
      <c r="AK52" s="14">
        <f t="shared" si="0"/>
        <v>0</v>
      </c>
      <c r="AL52" s="84">
        <f t="shared" ref="AL52:AL57" si="8">AJ52*$I$52</f>
        <v>1.7850000000000001E-2</v>
      </c>
    </row>
    <row r="53" spans="2:38" ht="63.75" thickBot="1" x14ac:dyDescent="0.3">
      <c r="B53" s="57" t="s">
        <v>388</v>
      </c>
      <c r="C53" s="58" t="s">
        <v>389</v>
      </c>
      <c r="D53" s="52" t="s">
        <v>23</v>
      </c>
      <c r="E53" s="229" t="s">
        <v>535</v>
      </c>
      <c r="F53" s="53" t="s">
        <v>59</v>
      </c>
      <c r="G53" s="717"/>
      <c r="H53" s="720"/>
      <c r="I53" s="925"/>
      <c r="J53" s="693"/>
      <c r="K53" s="690"/>
      <c r="L53" s="690"/>
      <c r="M53" s="696"/>
      <c r="N53" s="699"/>
      <c r="O53" s="699"/>
      <c r="P53" s="699"/>
      <c r="Q53" s="753"/>
      <c r="R53" s="727"/>
      <c r="S53" s="727"/>
      <c r="T53" s="727"/>
      <c r="U53" s="727"/>
      <c r="V53" s="727"/>
      <c r="W53" s="876"/>
      <c r="X53" s="706"/>
      <c r="Y53" s="699"/>
      <c r="Z53" s="745"/>
      <c r="AA53" s="12">
        <v>2</v>
      </c>
      <c r="AB53" s="13" t="s">
        <v>300</v>
      </c>
      <c r="AC53" s="14">
        <v>0.15</v>
      </c>
      <c r="AD53" s="22">
        <v>43146</v>
      </c>
      <c r="AE53" s="22">
        <v>43174</v>
      </c>
      <c r="AF53" s="14">
        <f>$I$52*AC53</f>
        <v>1.0710000000000001E-2</v>
      </c>
      <c r="AG53" s="15" t="s">
        <v>94</v>
      </c>
      <c r="AH53" s="564">
        <v>1</v>
      </c>
      <c r="AI53" s="561" t="s">
        <v>1052</v>
      </c>
      <c r="AJ53" s="81">
        <f t="shared" si="1"/>
        <v>0.15</v>
      </c>
      <c r="AK53" s="14">
        <f t="shared" si="0"/>
        <v>1.0710000000000001E-2</v>
      </c>
      <c r="AL53" s="84">
        <f t="shared" si="8"/>
        <v>1.0710000000000001E-2</v>
      </c>
    </row>
    <row r="54" spans="2:38" ht="63.75" thickBot="1" x14ac:dyDescent="0.3">
      <c r="B54" s="57" t="s">
        <v>388</v>
      </c>
      <c r="C54" s="58" t="s">
        <v>389</v>
      </c>
      <c r="D54" s="52" t="s">
        <v>23</v>
      </c>
      <c r="E54" s="229" t="s">
        <v>535</v>
      </c>
      <c r="F54" s="53" t="s">
        <v>59</v>
      </c>
      <c r="G54" s="717"/>
      <c r="H54" s="720"/>
      <c r="I54" s="925"/>
      <c r="J54" s="693"/>
      <c r="K54" s="690"/>
      <c r="L54" s="690"/>
      <c r="M54" s="696"/>
      <c r="N54" s="699"/>
      <c r="O54" s="699"/>
      <c r="P54" s="699"/>
      <c r="Q54" s="753"/>
      <c r="R54" s="727"/>
      <c r="S54" s="727"/>
      <c r="T54" s="727"/>
      <c r="U54" s="727"/>
      <c r="V54" s="727"/>
      <c r="W54" s="876"/>
      <c r="X54" s="706"/>
      <c r="Y54" s="699"/>
      <c r="Z54" s="745"/>
      <c r="AA54" s="12">
        <v>3</v>
      </c>
      <c r="AB54" s="13" t="s">
        <v>95</v>
      </c>
      <c r="AC54" s="14">
        <v>0.1</v>
      </c>
      <c r="AD54" s="22">
        <v>43180</v>
      </c>
      <c r="AE54" s="22">
        <v>43181</v>
      </c>
      <c r="AF54" s="14">
        <f>$I$52*AC54</f>
        <v>7.1400000000000005E-3</v>
      </c>
      <c r="AG54" s="15" t="s">
        <v>94</v>
      </c>
      <c r="AH54" s="564">
        <v>1</v>
      </c>
      <c r="AI54" s="561" t="s">
        <v>1053</v>
      </c>
      <c r="AJ54" s="81">
        <f t="shared" si="1"/>
        <v>0.1</v>
      </c>
      <c r="AK54" s="14">
        <f t="shared" si="0"/>
        <v>7.1400000000000005E-3</v>
      </c>
      <c r="AL54" s="84">
        <f t="shared" si="8"/>
        <v>7.1400000000000005E-3</v>
      </c>
    </row>
    <row r="55" spans="2:38" ht="63.75" thickBot="1" x14ac:dyDescent="0.3">
      <c r="B55" s="57" t="s">
        <v>388</v>
      </c>
      <c r="C55" s="58" t="s">
        <v>389</v>
      </c>
      <c r="D55" s="52" t="s">
        <v>23</v>
      </c>
      <c r="E55" s="229" t="s">
        <v>535</v>
      </c>
      <c r="F55" s="53" t="s">
        <v>59</v>
      </c>
      <c r="G55" s="717"/>
      <c r="H55" s="720"/>
      <c r="I55" s="925"/>
      <c r="J55" s="693"/>
      <c r="K55" s="690"/>
      <c r="L55" s="690"/>
      <c r="M55" s="696"/>
      <c r="N55" s="699"/>
      <c r="O55" s="699"/>
      <c r="P55" s="699"/>
      <c r="Q55" s="753"/>
      <c r="R55" s="727"/>
      <c r="S55" s="727"/>
      <c r="T55" s="727"/>
      <c r="U55" s="727"/>
      <c r="V55" s="727"/>
      <c r="W55" s="876"/>
      <c r="X55" s="706"/>
      <c r="Y55" s="699"/>
      <c r="Z55" s="745"/>
      <c r="AA55" s="12">
        <v>4</v>
      </c>
      <c r="AB55" s="13" t="s">
        <v>96</v>
      </c>
      <c r="AC55" s="14">
        <v>0.25</v>
      </c>
      <c r="AD55" s="22">
        <v>43182</v>
      </c>
      <c r="AE55" s="22">
        <v>43186</v>
      </c>
      <c r="AF55" s="14">
        <f>$I$52*AC55</f>
        <v>1.7850000000000001E-2</v>
      </c>
      <c r="AG55" s="15" t="s">
        <v>94</v>
      </c>
      <c r="AH55" s="564">
        <v>0.5</v>
      </c>
      <c r="AI55" s="561" t="s">
        <v>1054</v>
      </c>
      <c r="AJ55" s="81">
        <f t="shared" si="1"/>
        <v>0.125</v>
      </c>
      <c r="AK55" s="14">
        <f t="shared" si="0"/>
        <v>8.9250000000000006E-3</v>
      </c>
      <c r="AL55" s="84">
        <f t="shared" si="8"/>
        <v>8.9250000000000006E-3</v>
      </c>
    </row>
    <row r="56" spans="2:38" ht="63.75" thickBot="1" x14ac:dyDescent="0.3">
      <c r="B56" s="57" t="s">
        <v>388</v>
      </c>
      <c r="C56" s="58" t="s">
        <v>389</v>
      </c>
      <c r="D56" s="52" t="s">
        <v>23</v>
      </c>
      <c r="E56" s="229" t="s">
        <v>535</v>
      </c>
      <c r="F56" s="53" t="s">
        <v>59</v>
      </c>
      <c r="G56" s="717"/>
      <c r="H56" s="720"/>
      <c r="I56" s="925"/>
      <c r="J56" s="693"/>
      <c r="K56" s="690"/>
      <c r="L56" s="690"/>
      <c r="M56" s="696"/>
      <c r="N56" s="699"/>
      <c r="O56" s="699"/>
      <c r="P56" s="699"/>
      <c r="Q56" s="753"/>
      <c r="R56" s="727"/>
      <c r="S56" s="727"/>
      <c r="T56" s="727"/>
      <c r="U56" s="727"/>
      <c r="V56" s="727"/>
      <c r="W56" s="876"/>
      <c r="X56" s="706"/>
      <c r="Y56" s="699"/>
      <c r="Z56" s="745"/>
      <c r="AA56" s="12">
        <v>5</v>
      </c>
      <c r="AB56" s="13" t="s">
        <v>97</v>
      </c>
      <c r="AC56" s="14">
        <v>0.15</v>
      </c>
      <c r="AD56" s="22">
        <v>43270</v>
      </c>
      <c r="AE56" s="22">
        <v>43280</v>
      </c>
      <c r="AF56" s="14">
        <f>$I$52*AC56</f>
        <v>1.0710000000000001E-2</v>
      </c>
      <c r="AG56" s="15" t="s">
        <v>94</v>
      </c>
      <c r="AH56" s="277">
        <v>0</v>
      </c>
      <c r="AI56" s="244" t="s">
        <v>700</v>
      </c>
      <c r="AJ56" s="81">
        <f t="shared" si="1"/>
        <v>0</v>
      </c>
      <c r="AK56" s="14">
        <f t="shared" si="0"/>
        <v>0</v>
      </c>
      <c r="AL56" s="84">
        <f t="shared" si="8"/>
        <v>0</v>
      </c>
    </row>
    <row r="57" spans="2:38" ht="63.75" thickBot="1" x14ac:dyDescent="0.3">
      <c r="B57" s="57" t="s">
        <v>388</v>
      </c>
      <c r="C57" s="58" t="s">
        <v>389</v>
      </c>
      <c r="D57" s="52" t="s">
        <v>23</v>
      </c>
      <c r="E57" s="229" t="s">
        <v>535</v>
      </c>
      <c r="F57" s="53" t="s">
        <v>59</v>
      </c>
      <c r="G57" s="718"/>
      <c r="H57" s="721"/>
      <c r="I57" s="927"/>
      <c r="J57" s="694"/>
      <c r="K57" s="691"/>
      <c r="L57" s="691"/>
      <c r="M57" s="697"/>
      <c r="N57" s="700"/>
      <c r="O57" s="700"/>
      <c r="P57" s="700"/>
      <c r="Q57" s="754"/>
      <c r="R57" s="728"/>
      <c r="S57" s="728"/>
      <c r="T57" s="728"/>
      <c r="U57" s="728"/>
      <c r="V57" s="728"/>
      <c r="W57" s="919"/>
      <c r="X57" s="707"/>
      <c r="Y57" s="700"/>
      <c r="Z57" s="755"/>
      <c r="AA57" s="12">
        <v>6</v>
      </c>
      <c r="AB57" s="13" t="s">
        <v>98</v>
      </c>
      <c r="AC57" s="14">
        <v>0.1</v>
      </c>
      <c r="AD57" s="22">
        <v>43283</v>
      </c>
      <c r="AE57" s="22">
        <v>43312</v>
      </c>
      <c r="AF57" s="14"/>
      <c r="AG57" s="15" t="s">
        <v>94</v>
      </c>
      <c r="AH57" s="245"/>
      <c r="AI57" s="245"/>
      <c r="AJ57" s="81">
        <f t="shared" si="1"/>
        <v>0</v>
      </c>
      <c r="AK57" s="14">
        <f t="shared" si="0"/>
        <v>0</v>
      </c>
      <c r="AL57" s="84">
        <f t="shared" si="8"/>
        <v>0</v>
      </c>
    </row>
    <row r="58" spans="2:38" ht="79.5" customHeight="1" thickBot="1" x14ac:dyDescent="0.3">
      <c r="B58" s="57" t="s">
        <v>388</v>
      </c>
      <c r="C58" s="58" t="s">
        <v>389</v>
      </c>
      <c r="D58" s="52" t="s">
        <v>23</v>
      </c>
      <c r="E58" s="229" t="s">
        <v>535</v>
      </c>
      <c r="F58" s="53" t="s">
        <v>59</v>
      </c>
      <c r="G58" s="716">
        <v>11</v>
      </c>
      <c r="H58" s="719" t="s">
        <v>99</v>
      </c>
      <c r="I58" s="926">
        <v>7.1400000000000005E-2</v>
      </c>
      <c r="J58" s="692">
        <v>1</v>
      </c>
      <c r="K58" s="689" t="s">
        <v>100</v>
      </c>
      <c r="L58" s="689" t="s">
        <v>101</v>
      </c>
      <c r="M58" s="695" t="s">
        <v>92</v>
      </c>
      <c r="N58" s="698">
        <v>0</v>
      </c>
      <c r="O58" s="698">
        <v>1</v>
      </c>
      <c r="P58" s="698">
        <v>0</v>
      </c>
      <c r="Q58" s="733">
        <v>0</v>
      </c>
      <c r="R58" s="929">
        <v>0</v>
      </c>
      <c r="S58" s="929">
        <v>0</v>
      </c>
      <c r="T58" s="929" t="s">
        <v>607</v>
      </c>
      <c r="U58" s="929" t="s">
        <v>607</v>
      </c>
      <c r="V58" s="929" t="s">
        <v>607</v>
      </c>
      <c r="W58" s="931">
        <f>IFERROR((S58/R58),0)</f>
        <v>0</v>
      </c>
      <c r="X58" s="705" t="str">
        <f>+IF(AND(W58&gt;=0%,W58&lt;=60%),"MALO",IF(AND(W58&gt;=61%,W58&lt;=80%),"REGULAR",IF(AND(W58&gt;=81%,W58&lt;95%),"BUENO","EXCELENTE")))</f>
        <v>MALO</v>
      </c>
      <c r="Y58" s="698" t="str">
        <f>IF(W58&gt;0,"EN EJECUCIÓN","SIN EJECUTAR")</f>
        <v>SIN EJECUTAR</v>
      </c>
      <c r="Z58" s="704">
        <f>W58*I58</f>
        <v>0</v>
      </c>
      <c r="AA58" s="12">
        <v>1</v>
      </c>
      <c r="AB58" s="13" t="s">
        <v>102</v>
      </c>
      <c r="AC58" s="14">
        <v>0.6</v>
      </c>
      <c r="AD58" s="22">
        <v>43160</v>
      </c>
      <c r="AE58" s="22">
        <v>43236</v>
      </c>
      <c r="AF58" s="14">
        <f>$I$58*AC58</f>
        <v>4.2840000000000003E-2</v>
      </c>
      <c r="AG58" s="15" t="s">
        <v>92</v>
      </c>
      <c r="AH58" s="564">
        <v>1</v>
      </c>
      <c r="AI58" s="561" t="s">
        <v>1055</v>
      </c>
      <c r="AJ58" s="81">
        <f t="shared" si="1"/>
        <v>0.6</v>
      </c>
      <c r="AK58" s="14">
        <f t="shared" si="0"/>
        <v>4.2840000000000003E-2</v>
      </c>
      <c r="AL58" s="84">
        <f>AJ58*$I$58</f>
        <v>4.2840000000000003E-2</v>
      </c>
    </row>
    <row r="59" spans="2:38" ht="75.75" thickBot="1" x14ac:dyDescent="0.3">
      <c r="B59" s="57" t="s">
        <v>388</v>
      </c>
      <c r="C59" s="58" t="s">
        <v>389</v>
      </c>
      <c r="D59" s="52" t="s">
        <v>23</v>
      </c>
      <c r="E59" s="229" t="s">
        <v>535</v>
      </c>
      <c r="F59" s="53" t="s">
        <v>59</v>
      </c>
      <c r="G59" s="718"/>
      <c r="H59" s="721"/>
      <c r="I59" s="927"/>
      <c r="J59" s="694"/>
      <c r="K59" s="691"/>
      <c r="L59" s="691"/>
      <c r="M59" s="697"/>
      <c r="N59" s="700"/>
      <c r="O59" s="700"/>
      <c r="P59" s="700"/>
      <c r="Q59" s="754"/>
      <c r="R59" s="930"/>
      <c r="S59" s="930"/>
      <c r="T59" s="930"/>
      <c r="U59" s="930"/>
      <c r="V59" s="930"/>
      <c r="W59" s="932"/>
      <c r="X59" s="707"/>
      <c r="Y59" s="700"/>
      <c r="Z59" s="755"/>
      <c r="AA59" s="12">
        <v>2</v>
      </c>
      <c r="AB59" s="13" t="s">
        <v>103</v>
      </c>
      <c r="AC59" s="14">
        <v>0.4</v>
      </c>
      <c r="AD59" s="22">
        <v>43236</v>
      </c>
      <c r="AE59" s="22">
        <v>43250</v>
      </c>
      <c r="AF59" s="14">
        <f>$I$58*AC59</f>
        <v>2.8560000000000002E-2</v>
      </c>
      <c r="AG59" s="15" t="s">
        <v>92</v>
      </c>
      <c r="AH59" s="564">
        <v>1</v>
      </c>
      <c r="AI59" s="561" t="s">
        <v>1050</v>
      </c>
      <c r="AJ59" s="81">
        <f t="shared" si="1"/>
        <v>0.4</v>
      </c>
      <c r="AK59" s="14">
        <f t="shared" si="0"/>
        <v>2.8560000000000002E-2</v>
      </c>
      <c r="AL59" s="84">
        <f>AJ59*$I$58</f>
        <v>2.8560000000000002E-2</v>
      </c>
    </row>
    <row r="60" spans="2:38" ht="90.75" thickBot="1" x14ac:dyDescent="0.3">
      <c r="B60" s="57" t="s">
        <v>388</v>
      </c>
      <c r="C60" s="58" t="s">
        <v>389</v>
      </c>
      <c r="D60" s="52" t="s">
        <v>23</v>
      </c>
      <c r="E60" s="229" t="s">
        <v>535</v>
      </c>
      <c r="F60" s="53" t="s">
        <v>59</v>
      </c>
      <c r="G60" s="716">
        <v>12</v>
      </c>
      <c r="H60" s="719" t="s">
        <v>104</v>
      </c>
      <c r="I60" s="926">
        <v>7.1400000000000005E-2</v>
      </c>
      <c r="J60" s="692">
        <v>2</v>
      </c>
      <c r="K60" s="689" t="s">
        <v>100</v>
      </c>
      <c r="L60" s="689" t="s">
        <v>105</v>
      </c>
      <c r="M60" s="695" t="s">
        <v>92</v>
      </c>
      <c r="N60" s="698">
        <v>0</v>
      </c>
      <c r="O60" s="698">
        <v>1</v>
      </c>
      <c r="P60" s="698">
        <v>1</v>
      </c>
      <c r="Q60" s="733">
        <v>0</v>
      </c>
      <c r="R60" s="929">
        <v>0</v>
      </c>
      <c r="S60" s="929">
        <v>0</v>
      </c>
      <c r="T60" s="929" t="s">
        <v>607</v>
      </c>
      <c r="U60" s="929" t="s">
        <v>607</v>
      </c>
      <c r="V60" s="929" t="s">
        <v>607</v>
      </c>
      <c r="W60" s="931">
        <f>IFERROR((S60/R60),0)</f>
        <v>0</v>
      </c>
      <c r="X60" s="705" t="str">
        <f>+IF(AND(W60&gt;=0%,W60&lt;=60%),"MALO",IF(AND(W60&gt;=61%,W60&lt;=80%),"REGULAR",IF(AND(W60&gt;=81%,W60&lt;95%),"BUENO","EXCELENTE")))</f>
        <v>MALO</v>
      </c>
      <c r="Y60" s="698" t="str">
        <f>IF(W60&gt;0,"EN EJECUCIÓN","SIN EJECUTAR")</f>
        <v>SIN EJECUTAR</v>
      </c>
      <c r="Z60" s="704">
        <f>W60*I60</f>
        <v>0</v>
      </c>
      <c r="AA60" s="12">
        <v>1</v>
      </c>
      <c r="AB60" s="15" t="s">
        <v>106</v>
      </c>
      <c r="AC60" s="14">
        <v>0.5</v>
      </c>
      <c r="AD60" s="22">
        <v>43221</v>
      </c>
      <c r="AE60" s="22">
        <v>43250</v>
      </c>
      <c r="AF60" s="14">
        <f>$I$60*AC60</f>
        <v>3.5700000000000003E-2</v>
      </c>
      <c r="AG60" s="15" t="s">
        <v>94</v>
      </c>
      <c r="AH60" s="564">
        <v>1</v>
      </c>
      <c r="AI60" s="561" t="s">
        <v>1056</v>
      </c>
      <c r="AJ60" s="81">
        <f t="shared" si="1"/>
        <v>0.5</v>
      </c>
      <c r="AK60" s="14">
        <f t="shared" si="0"/>
        <v>3.5700000000000003E-2</v>
      </c>
      <c r="AL60" s="84">
        <f>AJ60*$I$60</f>
        <v>3.5700000000000003E-2</v>
      </c>
    </row>
    <row r="61" spans="2:38" ht="90.75" thickBot="1" x14ac:dyDescent="0.3">
      <c r="B61" s="57" t="s">
        <v>388</v>
      </c>
      <c r="C61" s="58" t="s">
        <v>389</v>
      </c>
      <c r="D61" s="52" t="s">
        <v>23</v>
      </c>
      <c r="E61" s="229" t="s">
        <v>535</v>
      </c>
      <c r="F61" s="53" t="s">
        <v>59</v>
      </c>
      <c r="G61" s="718"/>
      <c r="H61" s="721"/>
      <c r="I61" s="927"/>
      <c r="J61" s="694"/>
      <c r="K61" s="691"/>
      <c r="L61" s="691"/>
      <c r="M61" s="697"/>
      <c r="N61" s="700"/>
      <c r="O61" s="700"/>
      <c r="P61" s="700"/>
      <c r="Q61" s="754"/>
      <c r="R61" s="930"/>
      <c r="S61" s="930"/>
      <c r="T61" s="930"/>
      <c r="U61" s="930"/>
      <c r="V61" s="930"/>
      <c r="W61" s="932"/>
      <c r="X61" s="707"/>
      <c r="Y61" s="700"/>
      <c r="Z61" s="755"/>
      <c r="AA61" s="12">
        <v>2</v>
      </c>
      <c r="AB61" s="15" t="s">
        <v>106</v>
      </c>
      <c r="AC61" s="14">
        <v>0.5</v>
      </c>
      <c r="AD61" s="22">
        <v>43313</v>
      </c>
      <c r="AE61" s="22">
        <v>43342</v>
      </c>
      <c r="AF61" s="14"/>
      <c r="AG61" s="15" t="s">
        <v>94</v>
      </c>
      <c r="AH61" s="245"/>
      <c r="AI61" s="245"/>
      <c r="AJ61" s="81">
        <f t="shared" si="1"/>
        <v>0</v>
      </c>
      <c r="AK61" s="14">
        <f t="shared" si="0"/>
        <v>0</v>
      </c>
      <c r="AL61" s="84">
        <f>AJ61*$I$60</f>
        <v>0</v>
      </c>
    </row>
    <row r="62" spans="2:38" ht="79.5" customHeight="1" thickBot="1" x14ac:dyDescent="0.3">
      <c r="B62" s="57" t="s">
        <v>388</v>
      </c>
      <c r="C62" s="58" t="s">
        <v>389</v>
      </c>
      <c r="D62" s="52" t="s">
        <v>23</v>
      </c>
      <c r="E62" s="229" t="s">
        <v>535</v>
      </c>
      <c r="F62" s="53" t="s">
        <v>59</v>
      </c>
      <c r="G62" s="716">
        <v>13</v>
      </c>
      <c r="H62" s="719" t="s">
        <v>107</v>
      </c>
      <c r="I62" s="926">
        <v>7.1400000000000005E-2</v>
      </c>
      <c r="J62" s="692">
        <v>1</v>
      </c>
      <c r="K62" s="689" t="s">
        <v>100</v>
      </c>
      <c r="L62" s="689" t="s">
        <v>108</v>
      </c>
      <c r="M62" s="695" t="s">
        <v>92</v>
      </c>
      <c r="N62" s="698">
        <v>0</v>
      </c>
      <c r="O62" s="698">
        <v>0</v>
      </c>
      <c r="P62" s="698">
        <v>1</v>
      </c>
      <c r="Q62" s="733">
        <v>0</v>
      </c>
      <c r="R62" s="929">
        <v>0</v>
      </c>
      <c r="S62" s="929">
        <v>0</v>
      </c>
      <c r="T62" s="929" t="s">
        <v>607</v>
      </c>
      <c r="U62" s="929" t="s">
        <v>607</v>
      </c>
      <c r="V62" s="929" t="s">
        <v>607</v>
      </c>
      <c r="W62" s="875">
        <f>IFERROR((S62/R62),0)</f>
        <v>0</v>
      </c>
      <c r="X62" s="705" t="str">
        <f>+IF(AND(W62&gt;=0%,W62&lt;=60%),"MALO",IF(AND(W62&gt;=61%,W62&lt;=80%),"REGULAR",IF(AND(W62&gt;=81%,W62&lt;95%),"BUENO","EXCELENTE")))</f>
        <v>MALO</v>
      </c>
      <c r="Y62" s="698" t="str">
        <f>IF(W62&gt;0,"EN EJECUCIÓN","SIN EJECUTAR")</f>
        <v>SIN EJECUTAR</v>
      </c>
      <c r="Z62" s="704">
        <f>W62*I62</f>
        <v>0</v>
      </c>
      <c r="AA62" s="12">
        <v>1</v>
      </c>
      <c r="AB62" s="13" t="s">
        <v>109</v>
      </c>
      <c r="AC62" s="14">
        <v>0.5</v>
      </c>
      <c r="AD62" s="22">
        <v>43138</v>
      </c>
      <c r="AE62" s="22">
        <v>43313</v>
      </c>
      <c r="AF62" s="14">
        <f>$I$62*AC62</f>
        <v>3.5700000000000003E-2</v>
      </c>
      <c r="AG62" s="15" t="s">
        <v>92</v>
      </c>
      <c r="AH62" s="564">
        <v>0.3</v>
      </c>
      <c r="AI62" s="561" t="s">
        <v>1058</v>
      </c>
      <c r="AJ62" s="81">
        <f t="shared" si="1"/>
        <v>0.15</v>
      </c>
      <c r="AK62" s="14">
        <f t="shared" si="0"/>
        <v>1.0710000000000001E-2</v>
      </c>
      <c r="AL62" s="84">
        <f>AJ62*$I$62</f>
        <v>1.0710000000000001E-2</v>
      </c>
    </row>
    <row r="63" spans="2:38" ht="63.75" thickBot="1" x14ac:dyDescent="0.3">
      <c r="B63" s="57" t="s">
        <v>388</v>
      </c>
      <c r="C63" s="58" t="s">
        <v>389</v>
      </c>
      <c r="D63" s="52" t="s">
        <v>23</v>
      </c>
      <c r="E63" s="229" t="s">
        <v>535</v>
      </c>
      <c r="F63" s="53" t="s">
        <v>59</v>
      </c>
      <c r="G63" s="717"/>
      <c r="H63" s="720"/>
      <c r="I63" s="925"/>
      <c r="J63" s="693"/>
      <c r="K63" s="690"/>
      <c r="L63" s="690"/>
      <c r="M63" s="696"/>
      <c r="N63" s="699"/>
      <c r="O63" s="699"/>
      <c r="P63" s="699"/>
      <c r="Q63" s="753"/>
      <c r="R63" s="933"/>
      <c r="S63" s="933"/>
      <c r="T63" s="933"/>
      <c r="U63" s="933"/>
      <c r="V63" s="933"/>
      <c r="W63" s="876"/>
      <c r="X63" s="706"/>
      <c r="Y63" s="699"/>
      <c r="Z63" s="745"/>
      <c r="AA63" s="12">
        <v>2</v>
      </c>
      <c r="AB63" s="13" t="s">
        <v>301</v>
      </c>
      <c r="AC63" s="14">
        <v>0.4</v>
      </c>
      <c r="AD63" s="22">
        <v>43328</v>
      </c>
      <c r="AE63" s="22">
        <v>43332</v>
      </c>
      <c r="AF63" s="14"/>
      <c r="AG63" s="15" t="s">
        <v>92</v>
      </c>
      <c r="AH63" s="245"/>
      <c r="AI63" s="245"/>
      <c r="AJ63" s="81">
        <f t="shared" si="1"/>
        <v>0</v>
      </c>
      <c r="AK63" s="14">
        <f t="shared" si="0"/>
        <v>0</v>
      </c>
      <c r="AL63" s="84">
        <f>AJ63*$I$62</f>
        <v>0</v>
      </c>
    </row>
    <row r="64" spans="2:38" ht="63.75" thickBot="1" x14ac:dyDescent="0.3">
      <c r="B64" s="57" t="s">
        <v>388</v>
      </c>
      <c r="C64" s="58" t="s">
        <v>389</v>
      </c>
      <c r="D64" s="52" t="s">
        <v>23</v>
      </c>
      <c r="E64" s="229" t="s">
        <v>535</v>
      </c>
      <c r="F64" s="53" t="s">
        <v>59</v>
      </c>
      <c r="G64" s="718"/>
      <c r="H64" s="721"/>
      <c r="I64" s="927"/>
      <c r="J64" s="694"/>
      <c r="K64" s="691"/>
      <c r="L64" s="691"/>
      <c r="M64" s="697"/>
      <c r="N64" s="700"/>
      <c r="O64" s="700"/>
      <c r="P64" s="700"/>
      <c r="Q64" s="754"/>
      <c r="R64" s="930"/>
      <c r="S64" s="930"/>
      <c r="T64" s="930"/>
      <c r="U64" s="930"/>
      <c r="V64" s="930"/>
      <c r="W64" s="919"/>
      <c r="X64" s="707"/>
      <c r="Y64" s="700"/>
      <c r="Z64" s="755"/>
      <c r="AA64" s="12">
        <v>3</v>
      </c>
      <c r="AB64" s="13" t="s">
        <v>302</v>
      </c>
      <c r="AC64" s="14">
        <v>0.1</v>
      </c>
      <c r="AD64" s="22">
        <v>43347</v>
      </c>
      <c r="AE64" s="22">
        <v>43364</v>
      </c>
      <c r="AF64" s="14"/>
      <c r="AG64" s="15" t="s">
        <v>92</v>
      </c>
      <c r="AH64" s="245"/>
      <c r="AI64" s="245"/>
      <c r="AJ64" s="81">
        <f t="shared" si="1"/>
        <v>0</v>
      </c>
      <c r="AK64" s="14">
        <f t="shared" si="0"/>
        <v>0</v>
      </c>
      <c r="AL64" s="84">
        <f>AJ64*$I$62</f>
        <v>0</v>
      </c>
    </row>
    <row r="65" spans="2:43" ht="75.75" thickBot="1" x14ac:dyDescent="0.3">
      <c r="B65" s="57" t="s">
        <v>388</v>
      </c>
      <c r="C65" s="58" t="s">
        <v>389</v>
      </c>
      <c r="D65" s="52" t="s">
        <v>23</v>
      </c>
      <c r="E65" s="229" t="s">
        <v>535</v>
      </c>
      <c r="F65" s="53" t="s">
        <v>59</v>
      </c>
      <c r="G65" s="716">
        <v>14</v>
      </c>
      <c r="H65" s="719" t="s">
        <v>110</v>
      </c>
      <c r="I65" s="926">
        <v>7.1800000000000003E-2</v>
      </c>
      <c r="J65" s="692">
        <v>1</v>
      </c>
      <c r="K65" s="689" t="s">
        <v>100</v>
      </c>
      <c r="L65" s="689" t="s">
        <v>111</v>
      </c>
      <c r="M65" s="695" t="s">
        <v>92</v>
      </c>
      <c r="N65" s="698">
        <v>0</v>
      </c>
      <c r="O65" s="698">
        <v>0</v>
      </c>
      <c r="P65" s="698">
        <v>0</v>
      </c>
      <c r="Q65" s="733">
        <v>1</v>
      </c>
      <c r="R65" s="929">
        <v>0</v>
      </c>
      <c r="S65" s="929">
        <v>0</v>
      </c>
      <c r="T65" s="929" t="s">
        <v>607</v>
      </c>
      <c r="U65" s="929" t="s">
        <v>607</v>
      </c>
      <c r="V65" s="929" t="s">
        <v>607</v>
      </c>
      <c r="W65" s="875">
        <f>IFERROR((S65/R65),0)</f>
        <v>0</v>
      </c>
      <c r="X65" s="705" t="str">
        <f>+IF(AND(W65&gt;=0%,W65&lt;=60%),"MALO",IF(AND(W65&gt;=61%,W65&lt;=80%),"REGULAR",IF(AND(W65&gt;=81%,W65&lt;95%),"BUENO","EXCELENTE")))</f>
        <v>MALO</v>
      </c>
      <c r="Y65" s="698" t="str">
        <f>IF(W65&gt;0,"EN EJECUCIÓN","SIN EJECUTAR")</f>
        <v>SIN EJECUTAR</v>
      </c>
      <c r="Z65" s="704">
        <f>W65*I65</f>
        <v>0</v>
      </c>
      <c r="AA65" s="12">
        <v>1</v>
      </c>
      <c r="AB65" s="13" t="s">
        <v>112</v>
      </c>
      <c r="AC65" s="14">
        <v>0.5</v>
      </c>
      <c r="AD65" s="22">
        <v>43256</v>
      </c>
      <c r="AE65" s="22">
        <v>43404</v>
      </c>
      <c r="AF65" s="14">
        <f>$I$65*AC65</f>
        <v>3.5900000000000001E-2</v>
      </c>
      <c r="AG65" s="15" t="s">
        <v>92</v>
      </c>
      <c r="AH65" s="277">
        <v>0</v>
      </c>
      <c r="AI65" s="244" t="s">
        <v>700</v>
      </c>
      <c r="AJ65" s="81">
        <f t="shared" si="1"/>
        <v>0</v>
      </c>
      <c r="AK65" s="14">
        <f t="shared" si="0"/>
        <v>0</v>
      </c>
      <c r="AL65" s="84">
        <f>AJ65*$I$65</f>
        <v>0</v>
      </c>
    </row>
    <row r="66" spans="2:43" ht="75.75" thickBot="1" x14ac:dyDescent="0.3">
      <c r="B66" s="57" t="s">
        <v>388</v>
      </c>
      <c r="C66" s="58" t="s">
        <v>389</v>
      </c>
      <c r="D66" s="52" t="s">
        <v>23</v>
      </c>
      <c r="E66" s="229" t="s">
        <v>535</v>
      </c>
      <c r="F66" s="53" t="s">
        <v>59</v>
      </c>
      <c r="G66" s="717"/>
      <c r="H66" s="720"/>
      <c r="I66" s="925"/>
      <c r="J66" s="693"/>
      <c r="K66" s="690"/>
      <c r="L66" s="690"/>
      <c r="M66" s="696"/>
      <c r="N66" s="699"/>
      <c r="O66" s="699"/>
      <c r="P66" s="699"/>
      <c r="Q66" s="753"/>
      <c r="R66" s="933"/>
      <c r="S66" s="933"/>
      <c r="T66" s="933"/>
      <c r="U66" s="933"/>
      <c r="V66" s="933"/>
      <c r="W66" s="876"/>
      <c r="X66" s="706"/>
      <c r="Y66" s="699"/>
      <c r="Z66" s="745"/>
      <c r="AA66" s="12">
        <v>2</v>
      </c>
      <c r="AB66" s="13" t="s">
        <v>113</v>
      </c>
      <c r="AC66" s="14">
        <v>0.4</v>
      </c>
      <c r="AD66" s="22">
        <v>43413</v>
      </c>
      <c r="AE66" s="22">
        <v>43417</v>
      </c>
      <c r="AF66" s="14"/>
      <c r="AG66" s="15" t="s">
        <v>92</v>
      </c>
      <c r="AH66" s="245"/>
      <c r="AI66" s="245"/>
      <c r="AJ66" s="81">
        <f t="shared" si="1"/>
        <v>0</v>
      </c>
      <c r="AK66" s="14">
        <f t="shared" si="0"/>
        <v>0</v>
      </c>
      <c r="AL66" s="84">
        <f>AJ66*$I$65</f>
        <v>0</v>
      </c>
    </row>
    <row r="67" spans="2:43" ht="63.75" thickBot="1" x14ac:dyDescent="0.3">
      <c r="B67" s="57" t="s">
        <v>388</v>
      </c>
      <c r="C67" s="58" t="s">
        <v>389</v>
      </c>
      <c r="D67" s="52" t="s">
        <v>23</v>
      </c>
      <c r="E67" s="229" t="s">
        <v>535</v>
      </c>
      <c r="F67" s="53" t="s">
        <v>59</v>
      </c>
      <c r="G67" s="718"/>
      <c r="H67" s="721"/>
      <c r="I67" s="927"/>
      <c r="J67" s="694"/>
      <c r="K67" s="691"/>
      <c r="L67" s="691"/>
      <c r="M67" s="697"/>
      <c r="N67" s="700"/>
      <c r="O67" s="700"/>
      <c r="P67" s="700"/>
      <c r="Q67" s="754"/>
      <c r="R67" s="930"/>
      <c r="S67" s="930"/>
      <c r="T67" s="930"/>
      <c r="U67" s="930"/>
      <c r="V67" s="930"/>
      <c r="W67" s="919"/>
      <c r="X67" s="707"/>
      <c r="Y67" s="700"/>
      <c r="Z67" s="755"/>
      <c r="AA67" s="12">
        <v>3</v>
      </c>
      <c r="AB67" s="13" t="s">
        <v>114</v>
      </c>
      <c r="AC67" s="14">
        <v>0.1</v>
      </c>
      <c r="AD67" s="22">
        <v>43424</v>
      </c>
      <c r="AE67" s="22">
        <v>43440</v>
      </c>
      <c r="AF67" s="14"/>
      <c r="AG67" s="15" t="s">
        <v>92</v>
      </c>
      <c r="AH67" s="245"/>
      <c r="AI67" s="245"/>
      <c r="AJ67" s="81">
        <f t="shared" si="1"/>
        <v>0</v>
      </c>
      <c r="AK67" s="14">
        <f t="shared" si="0"/>
        <v>0</v>
      </c>
      <c r="AL67" s="84">
        <f>AJ67*$I$65</f>
        <v>0</v>
      </c>
    </row>
    <row r="68" spans="2:43" ht="76.5" customHeight="1" thickBot="1" x14ac:dyDescent="0.3">
      <c r="B68" s="59" t="s">
        <v>388</v>
      </c>
      <c r="C68" s="59" t="s">
        <v>389</v>
      </c>
      <c r="D68" s="52" t="s">
        <v>23</v>
      </c>
      <c r="E68" s="229" t="s">
        <v>536</v>
      </c>
      <c r="F68" s="53" t="s">
        <v>115</v>
      </c>
      <c r="G68" s="716">
        <v>1</v>
      </c>
      <c r="H68" s="742" t="s">
        <v>116</v>
      </c>
      <c r="I68" s="740">
        <v>0.25</v>
      </c>
      <c r="J68" s="739">
        <v>100</v>
      </c>
      <c r="K68" s="740" t="s">
        <v>184</v>
      </c>
      <c r="L68" s="740" t="s">
        <v>303</v>
      </c>
      <c r="M68" s="741" t="s">
        <v>117</v>
      </c>
      <c r="N68" s="758">
        <v>0</v>
      </c>
      <c r="O68" s="758">
        <v>0.33329999999999999</v>
      </c>
      <c r="P68" s="758">
        <v>0.66659999999999997</v>
      </c>
      <c r="Q68" s="758">
        <v>1</v>
      </c>
      <c r="R68" s="934">
        <f>N68</f>
        <v>0</v>
      </c>
      <c r="S68" s="726" t="s">
        <v>607</v>
      </c>
      <c r="T68" s="726" t="s">
        <v>607</v>
      </c>
      <c r="U68" s="726" t="s">
        <v>607</v>
      </c>
      <c r="V68" s="726" t="s">
        <v>607</v>
      </c>
      <c r="W68" s="875">
        <f>IFERROR((S68/R68),0)</f>
        <v>0</v>
      </c>
      <c r="X68" s="705" t="str">
        <f>+IF(AND(W68&gt;=0%,W68&lt;=60%),"MALO",IF(AND(W68&gt;=61%,W68&lt;=80%),"REGULAR",IF(AND(W68&gt;=81%,W68&lt;95%),"BUENO","EXCELENTE")))</f>
        <v>MALO</v>
      </c>
      <c r="Y68" s="698" t="str">
        <f>IF(W68&gt;0,"EN EJECUCIÓN","SIN EJECUTAR")</f>
        <v>SIN EJECUTAR</v>
      </c>
      <c r="Z68" s="704">
        <f>W68*I68</f>
        <v>0</v>
      </c>
      <c r="AA68" s="12">
        <v>1</v>
      </c>
      <c r="AB68" s="13" t="s">
        <v>118</v>
      </c>
      <c r="AC68" s="14">
        <v>0.5</v>
      </c>
      <c r="AD68" s="22">
        <v>43191</v>
      </c>
      <c r="AE68" s="22">
        <v>43465</v>
      </c>
      <c r="AF68" s="14">
        <f>$I$68*AC68</f>
        <v>0.125</v>
      </c>
      <c r="AG68" s="15" t="s">
        <v>117</v>
      </c>
      <c r="AH68" s="602">
        <v>0.5</v>
      </c>
      <c r="AI68" s="603" t="s">
        <v>1063</v>
      </c>
      <c r="AJ68" s="81">
        <f t="shared" si="1"/>
        <v>0.25</v>
      </c>
      <c r="AK68" s="14">
        <f t="shared" si="0"/>
        <v>6.25E-2</v>
      </c>
      <c r="AL68" s="84">
        <f>AJ68*$I$68</f>
        <v>6.25E-2</v>
      </c>
      <c r="AN68" s="1"/>
      <c r="AO68" s="1"/>
      <c r="AP68" s="1"/>
      <c r="AQ68" s="1"/>
    </row>
    <row r="69" spans="2:43" ht="76.5" customHeight="1" thickBot="1" x14ac:dyDescent="0.3">
      <c r="B69" s="59" t="s">
        <v>388</v>
      </c>
      <c r="C69" s="59" t="s">
        <v>389</v>
      </c>
      <c r="D69" s="52" t="s">
        <v>23</v>
      </c>
      <c r="E69" s="229" t="s">
        <v>536</v>
      </c>
      <c r="F69" s="53" t="s">
        <v>115</v>
      </c>
      <c r="G69" s="718"/>
      <c r="H69" s="721"/>
      <c r="I69" s="691"/>
      <c r="J69" s="694"/>
      <c r="K69" s="691"/>
      <c r="L69" s="691"/>
      <c r="M69" s="697"/>
      <c r="N69" s="759"/>
      <c r="O69" s="759"/>
      <c r="P69" s="759"/>
      <c r="Q69" s="759"/>
      <c r="R69" s="728"/>
      <c r="S69" s="728"/>
      <c r="T69" s="728"/>
      <c r="U69" s="728"/>
      <c r="V69" s="728"/>
      <c r="W69" s="876"/>
      <c r="X69" s="707"/>
      <c r="Y69" s="700"/>
      <c r="Z69" s="755"/>
      <c r="AA69" s="12">
        <v>2</v>
      </c>
      <c r="AB69" s="13" t="s">
        <v>119</v>
      </c>
      <c r="AC69" s="14">
        <v>0.5</v>
      </c>
      <c r="AD69" s="22">
        <v>43282</v>
      </c>
      <c r="AE69" s="22">
        <v>43465</v>
      </c>
      <c r="AF69" s="14"/>
      <c r="AG69" s="15" t="s">
        <v>117</v>
      </c>
      <c r="AH69" s="278"/>
      <c r="AI69" s="245"/>
      <c r="AJ69" s="81">
        <f t="shared" si="1"/>
        <v>0</v>
      </c>
      <c r="AK69" s="14">
        <f t="shared" si="0"/>
        <v>0</v>
      </c>
      <c r="AL69" s="84">
        <f>AJ69*$I$68</f>
        <v>0</v>
      </c>
      <c r="AN69" s="1"/>
      <c r="AO69" s="1"/>
      <c r="AP69" s="1"/>
      <c r="AQ69" s="1"/>
    </row>
    <row r="70" spans="2:43" ht="76.5" customHeight="1" thickBot="1" x14ac:dyDescent="0.3">
      <c r="B70" s="59" t="s">
        <v>388</v>
      </c>
      <c r="C70" s="59" t="s">
        <v>389</v>
      </c>
      <c r="D70" s="52" t="s">
        <v>23</v>
      </c>
      <c r="E70" s="229" t="s">
        <v>536</v>
      </c>
      <c r="F70" s="53" t="s">
        <v>115</v>
      </c>
      <c r="G70" s="716">
        <v>2</v>
      </c>
      <c r="H70" s="719" t="s">
        <v>120</v>
      </c>
      <c r="I70" s="689">
        <v>0.25</v>
      </c>
      <c r="J70" s="692">
        <v>100</v>
      </c>
      <c r="K70" s="689" t="s">
        <v>184</v>
      </c>
      <c r="L70" s="689" t="s">
        <v>121</v>
      </c>
      <c r="M70" s="695" t="s">
        <v>117</v>
      </c>
      <c r="N70" s="704">
        <v>0</v>
      </c>
      <c r="O70" s="704">
        <v>0</v>
      </c>
      <c r="P70" s="704">
        <v>0.5</v>
      </c>
      <c r="Q70" s="756">
        <v>1</v>
      </c>
      <c r="R70" s="909">
        <f>N70</f>
        <v>0</v>
      </c>
      <c r="S70" s="909" t="s">
        <v>607</v>
      </c>
      <c r="T70" s="726" t="s">
        <v>607</v>
      </c>
      <c r="U70" s="726" t="s">
        <v>607</v>
      </c>
      <c r="V70" s="726" t="s">
        <v>607</v>
      </c>
      <c r="W70" s="875">
        <f>IFERROR((S70/R70),0)</f>
        <v>0</v>
      </c>
      <c r="X70" s="705" t="str">
        <f>+IF(AND(W70&gt;=0%,W70&lt;=60%),"MALO",IF(AND(W70&gt;=61%,W70&lt;=80%),"REGULAR",IF(AND(W70&gt;=81%,W70&lt;95%),"BUENO","EXCELENTE")))</f>
        <v>MALO</v>
      </c>
      <c r="Y70" s="698" t="str">
        <f>IF(W70&gt;0,"EN EJECUCIÓN","SIN EJECUTAR")</f>
        <v>SIN EJECUTAR</v>
      </c>
      <c r="Z70" s="704">
        <f>W70*I70</f>
        <v>0</v>
      </c>
      <c r="AA70" s="12">
        <v>1</v>
      </c>
      <c r="AB70" s="13" t="s">
        <v>122</v>
      </c>
      <c r="AC70" s="14">
        <v>0.9</v>
      </c>
      <c r="AD70" s="22">
        <v>43282</v>
      </c>
      <c r="AE70" s="22">
        <v>43465</v>
      </c>
      <c r="AF70" s="14"/>
      <c r="AG70" s="15" t="s">
        <v>117</v>
      </c>
      <c r="AH70" s="278">
        <v>0</v>
      </c>
      <c r="AI70" s="245" t="s">
        <v>1061</v>
      </c>
      <c r="AJ70" s="81">
        <f t="shared" si="1"/>
        <v>0</v>
      </c>
      <c r="AK70" s="14">
        <f t="shared" si="0"/>
        <v>0</v>
      </c>
      <c r="AL70" s="84">
        <f>AJ70*$I$70</f>
        <v>0</v>
      </c>
      <c r="AN70" s="1"/>
      <c r="AO70" s="1"/>
      <c r="AP70" s="1"/>
      <c r="AQ70" s="1"/>
    </row>
    <row r="71" spans="2:43" ht="76.5" customHeight="1" thickBot="1" x14ac:dyDescent="0.3">
      <c r="B71" s="59" t="s">
        <v>388</v>
      </c>
      <c r="C71" s="59" t="s">
        <v>389</v>
      </c>
      <c r="D71" s="52" t="s">
        <v>23</v>
      </c>
      <c r="E71" s="229" t="s">
        <v>536</v>
      </c>
      <c r="F71" s="53" t="s">
        <v>115</v>
      </c>
      <c r="G71" s="718"/>
      <c r="H71" s="721"/>
      <c r="I71" s="691"/>
      <c r="J71" s="694"/>
      <c r="K71" s="691"/>
      <c r="L71" s="691"/>
      <c r="M71" s="697"/>
      <c r="N71" s="700"/>
      <c r="O71" s="700"/>
      <c r="P71" s="755"/>
      <c r="Q71" s="757"/>
      <c r="R71" s="911"/>
      <c r="S71" s="911"/>
      <c r="T71" s="728"/>
      <c r="U71" s="728"/>
      <c r="V71" s="728"/>
      <c r="W71" s="876"/>
      <c r="X71" s="707"/>
      <c r="Y71" s="700"/>
      <c r="Z71" s="755"/>
      <c r="AA71" s="12">
        <v>2</v>
      </c>
      <c r="AB71" s="13" t="s">
        <v>123</v>
      </c>
      <c r="AC71" s="14">
        <v>0.1</v>
      </c>
      <c r="AD71" s="22">
        <v>43405</v>
      </c>
      <c r="AE71" s="22">
        <v>43465</v>
      </c>
      <c r="AF71" s="14"/>
      <c r="AG71" s="15" t="s">
        <v>117</v>
      </c>
      <c r="AH71" s="278"/>
      <c r="AI71" s="245"/>
      <c r="AJ71" s="81">
        <f t="shared" si="1"/>
        <v>0</v>
      </c>
      <c r="AK71" s="14">
        <f t="shared" si="0"/>
        <v>0</v>
      </c>
      <c r="AL71" s="84">
        <f>AJ71*$I$70</f>
        <v>0</v>
      </c>
      <c r="AN71" s="1"/>
      <c r="AO71" s="1"/>
      <c r="AP71" s="1"/>
      <c r="AQ71" s="1"/>
    </row>
    <row r="72" spans="2:43" ht="76.5" customHeight="1" thickBot="1" x14ac:dyDescent="0.3">
      <c r="B72" s="59" t="s">
        <v>388</v>
      </c>
      <c r="C72" s="59" t="s">
        <v>389</v>
      </c>
      <c r="D72" s="52" t="s">
        <v>23</v>
      </c>
      <c r="E72" s="229" t="s">
        <v>536</v>
      </c>
      <c r="F72" s="53" t="s">
        <v>115</v>
      </c>
      <c r="G72" s="716">
        <v>3</v>
      </c>
      <c r="H72" s="719" t="s">
        <v>304</v>
      </c>
      <c r="I72" s="689">
        <v>0.25</v>
      </c>
      <c r="J72" s="692">
        <v>100</v>
      </c>
      <c r="K72" s="689" t="s">
        <v>184</v>
      </c>
      <c r="L72" s="689" t="s">
        <v>124</v>
      </c>
      <c r="M72" s="695" t="s">
        <v>117</v>
      </c>
      <c r="N72" s="758">
        <v>0.33329999999999999</v>
      </c>
      <c r="O72" s="758">
        <v>0.66659999999999997</v>
      </c>
      <c r="P72" s="704">
        <v>1</v>
      </c>
      <c r="Q72" s="733"/>
      <c r="R72" s="934">
        <f>N72</f>
        <v>0.33329999999999999</v>
      </c>
      <c r="S72" s="935">
        <f>(50%*33%)/100%</f>
        <v>0.16500000000000001</v>
      </c>
      <c r="T72" s="726" t="s">
        <v>750</v>
      </c>
      <c r="U72" s="726" t="s">
        <v>751</v>
      </c>
      <c r="V72" s="726" t="s">
        <v>752</v>
      </c>
      <c r="W72" s="875">
        <f>IFERROR((S72/R72),0)</f>
        <v>0.4950495049504951</v>
      </c>
      <c r="X72" s="705" t="str">
        <f>+IF(AND(W72&gt;=0%,W72&lt;=60%),"MALO",IF(AND(W72&gt;=61%,W72&lt;=80%),"REGULAR",IF(AND(W72&gt;=81%,W72&lt;95%),"BUENO","EXCELENTE")))</f>
        <v>MALO</v>
      </c>
      <c r="Y72" s="698" t="str">
        <f>IF(W72&gt;0,"EN EJECUCIÓN","SIN EJECUTAR")</f>
        <v>EN EJECUCIÓN</v>
      </c>
      <c r="Z72" s="704">
        <f>W72*I72</f>
        <v>0.12376237623762378</v>
      </c>
      <c r="AA72" s="12">
        <v>1</v>
      </c>
      <c r="AB72" s="13" t="s">
        <v>305</v>
      </c>
      <c r="AC72" s="14">
        <v>0.9</v>
      </c>
      <c r="AD72" s="22">
        <v>43132</v>
      </c>
      <c r="AE72" s="22">
        <v>43312</v>
      </c>
      <c r="AF72" s="14">
        <f>$I$72*AC72</f>
        <v>0.22500000000000001</v>
      </c>
      <c r="AG72" s="15" t="s">
        <v>117</v>
      </c>
      <c r="AH72" s="602">
        <v>0.7</v>
      </c>
      <c r="AI72" s="604" t="s">
        <v>616</v>
      </c>
      <c r="AJ72" s="81">
        <f t="shared" ref="AJ72:AJ135" si="9">AH72*AC72</f>
        <v>0.63</v>
      </c>
      <c r="AK72" s="14">
        <f t="shared" si="0"/>
        <v>0.1575</v>
      </c>
      <c r="AL72" s="84">
        <f>AJ72*$I$72</f>
        <v>0.1575</v>
      </c>
      <c r="AN72" s="1"/>
      <c r="AO72" s="1"/>
      <c r="AP72" s="1"/>
      <c r="AQ72" s="1"/>
    </row>
    <row r="73" spans="2:43" ht="76.5" customHeight="1" thickBot="1" x14ac:dyDescent="0.3">
      <c r="B73" s="59" t="s">
        <v>388</v>
      </c>
      <c r="C73" s="59" t="s">
        <v>389</v>
      </c>
      <c r="D73" s="52" t="s">
        <v>23</v>
      </c>
      <c r="E73" s="229" t="s">
        <v>536</v>
      </c>
      <c r="F73" s="53" t="s">
        <v>115</v>
      </c>
      <c r="G73" s="718"/>
      <c r="H73" s="721"/>
      <c r="I73" s="691"/>
      <c r="J73" s="694"/>
      <c r="K73" s="691"/>
      <c r="L73" s="691"/>
      <c r="M73" s="697"/>
      <c r="N73" s="759"/>
      <c r="O73" s="759"/>
      <c r="P73" s="755"/>
      <c r="Q73" s="754"/>
      <c r="R73" s="728"/>
      <c r="S73" s="936"/>
      <c r="T73" s="728"/>
      <c r="U73" s="728"/>
      <c r="V73" s="728"/>
      <c r="W73" s="876"/>
      <c r="X73" s="707"/>
      <c r="Y73" s="700"/>
      <c r="Z73" s="755"/>
      <c r="AA73" s="12">
        <v>2</v>
      </c>
      <c r="AB73" s="13" t="s">
        <v>125</v>
      </c>
      <c r="AC73" s="14">
        <v>0.1</v>
      </c>
      <c r="AD73" s="22">
        <v>43313</v>
      </c>
      <c r="AE73" s="22">
        <v>43373</v>
      </c>
      <c r="AF73" s="14"/>
      <c r="AG73" s="15" t="s">
        <v>117</v>
      </c>
      <c r="AH73" s="278"/>
      <c r="AI73" s="245"/>
      <c r="AJ73" s="81">
        <f t="shared" si="9"/>
        <v>0</v>
      </c>
      <c r="AK73" s="14">
        <f t="shared" ref="AK73:AK136" si="10">AF73*AH73</f>
        <v>0</v>
      </c>
      <c r="AL73" s="84">
        <f>AJ73*$I$72</f>
        <v>0</v>
      </c>
      <c r="AN73" s="1"/>
      <c r="AO73" s="1"/>
      <c r="AP73" s="1"/>
      <c r="AQ73" s="1"/>
    </row>
    <row r="74" spans="2:43" ht="76.5" customHeight="1" thickBot="1" x14ac:dyDescent="0.3">
      <c r="B74" s="59" t="s">
        <v>388</v>
      </c>
      <c r="C74" s="59" t="s">
        <v>389</v>
      </c>
      <c r="D74" s="52" t="s">
        <v>23</v>
      </c>
      <c r="E74" s="229" t="s">
        <v>536</v>
      </c>
      <c r="F74" s="53" t="s">
        <v>115</v>
      </c>
      <c r="G74" s="716">
        <v>4</v>
      </c>
      <c r="H74" s="719" t="s">
        <v>126</v>
      </c>
      <c r="I74" s="689">
        <v>0.25</v>
      </c>
      <c r="J74" s="692">
        <f>J72</f>
        <v>100</v>
      </c>
      <c r="K74" s="689" t="str">
        <f>K72</f>
        <v>Porcentaje</v>
      </c>
      <c r="L74" s="689" t="s">
        <v>127</v>
      </c>
      <c r="M74" s="695" t="s">
        <v>117</v>
      </c>
      <c r="N74" s="758">
        <v>0.33329999999999999</v>
      </c>
      <c r="O74" s="758">
        <v>0.66659999999999997</v>
      </c>
      <c r="P74" s="704">
        <v>1</v>
      </c>
      <c r="Q74" s="733"/>
      <c r="R74" s="934">
        <f>N74</f>
        <v>0.33329999999999999</v>
      </c>
      <c r="S74" s="935">
        <f>(50%*33%)/100%</f>
        <v>0.16500000000000001</v>
      </c>
      <c r="T74" s="726" t="s">
        <v>753</v>
      </c>
      <c r="U74" s="726" t="s">
        <v>751</v>
      </c>
      <c r="V74" s="726" t="s">
        <v>752</v>
      </c>
      <c r="W74" s="875">
        <f>IFERROR((S74/R74),0)</f>
        <v>0.4950495049504951</v>
      </c>
      <c r="X74" s="705" t="str">
        <f>+IF(AND(W74&gt;=0%,W74&lt;=60%),"MALO",IF(AND(W74&gt;=61%,W74&lt;=80%),"REGULAR",IF(AND(W74&gt;=81%,W74&lt;95%),"BUENO","EXCELENTE")))</f>
        <v>MALO</v>
      </c>
      <c r="Y74" s="698" t="str">
        <f>IF(W74&gt;0,"EN EJECUCIÓN","SIN EJECUTAR")</f>
        <v>EN EJECUCIÓN</v>
      </c>
      <c r="Z74" s="704">
        <f>W74*I74</f>
        <v>0.12376237623762378</v>
      </c>
      <c r="AA74" s="12">
        <v>1</v>
      </c>
      <c r="AB74" s="13" t="s">
        <v>128</v>
      </c>
      <c r="AC74" s="14">
        <v>0.9</v>
      </c>
      <c r="AD74" s="22">
        <v>43132</v>
      </c>
      <c r="AE74" s="22">
        <v>43312</v>
      </c>
      <c r="AF74" s="14">
        <f>$I$74*AC74</f>
        <v>0.22500000000000001</v>
      </c>
      <c r="AG74" s="15" t="s">
        <v>117</v>
      </c>
      <c r="AH74" s="602">
        <v>0.7</v>
      </c>
      <c r="AI74" s="604" t="s">
        <v>617</v>
      </c>
      <c r="AJ74" s="81">
        <f t="shared" si="9"/>
        <v>0.63</v>
      </c>
      <c r="AK74" s="14">
        <f t="shared" si="10"/>
        <v>0.1575</v>
      </c>
      <c r="AL74" s="84">
        <f>AJ74*$I$74</f>
        <v>0.1575</v>
      </c>
      <c r="AN74" s="1"/>
      <c r="AO74" s="1"/>
      <c r="AP74" s="1"/>
      <c r="AQ74" s="1"/>
    </row>
    <row r="75" spans="2:43" ht="76.5" customHeight="1" thickBot="1" x14ac:dyDescent="0.3">
      <c r="B75" s="59" t="s">
        <v>388</v>
      </c>
      <c r="C75" s="59" t="s">
        <v>389</v>
      </c>
      <c r="D75" s="52" t="s">
        <v>23</v>
      </c>
      <c r="E75" s="229" t="s">
        <v>536</v>
      </c>
      <c r="F75" s="53" t="s">
        <v>115</v>
      </c>
      <c r="G75" s="718"/>
      <c r="H75" s="721"/>
      <c r="I75" s="691"/>
      <c r="J75" s="694"/>
      <c r="K75" s="691"/>
      <c r="L75" s="691"/>
      <c r="M75" s="697"/>
      <c r="N75" s="759"/>
      <c r="O75" s="759"/>
      <c r="P75" s="755"/>
      <c r="Q75" s="754"/>
      <c r="R75" s="728"/>
      <c r="S75" s="936"/>
      <c r="T75" s="728"/>
      <c r="U75" s="728"/>
      <c r="V75" s="728"/>
      <c r="W75" s="876"/>
      <c r="X75" s="707"/>
      <c r="Y75" s="700"/>
      <c r="Z75" s="755"/>
      <c r="AA75" s="12">
        <v>2</v>
      </c>
      <c r="AB75" s="13" t="s">
        <v>129</v>
      </c>
      <c r="AC75" s="14">
        <v>0.1</v>
      </c>
      <c r="AD75" s="22">
        <v>43313</v>
      </c>
      <c r="AE75" s="22">
        <v>43373</v>
      </c>
      <c r="AF75" s="14"/>
      <c r="AG75" s="15" t="s">
        <v>117</v>
      </c>
      <c r="AH75" s="278"/>
      <c r="AI75" s="245"/>
      <c r="AJ75" s="81">
        <f t="shared" si="9"/>
        <v>0</v>
      </c>
      <c r="AK75" s="14">
        <f t="shared" si="10"/>
        <v>0</v>
      </c>
      <c r="AL75" s="84">
        <f>AJ75*$I$74</f>
        <v>0</v>
      </c>
      <c r="AN75" s="1"/>
      <c r="AO75" s="1"/>
      <c r="AP75" s="1"/>
      <c r="AQ75" s="1"/>
    </row>
    <row r="76" spans="2:43" ht="105.75" customHeight="1" thickBot="1" x14ac:dyDescent="0.3">
      <c r="B76" s="59" t="s">
        <v>391</v>
      </c>
      <c r="C76" s="58" t="s">
        <v>392</v>
      </c>
      <c r="D76" s="54" t="s">
        <v>130</v>
      </c>
      <c r="E76" s="229" t="s">
        <v>537</v>
      </c>
      <c r="F76" s="54" t="s">
        <v>131</v>
      </c>
      <c r="G76" s="716">
        <v>1</v>
      </c>
      <c r="H76" s="771" t="s">
        <v>132</v>
      </c>
      <c r="I76" s="774">
        <v>7.1400000000000005E-2</v>
      </c>
      <c r="J76" s="692">
        <v>100</v>
      </c>
      <c r="K76" s="689" t="s">
        <v>184</v>
      </c>
      <c r="L76" s="760" t="s">
        <v>306</v>
      </c>
      <c r="M76" s="689" t="s">
        <v>133</v>
      </c>
      <c r="N76" s="769">
        <v>0.35</v>
      </c>
      <c r="O76" s="769">
        <v>0.9</v>
      </c>
      <c r="P76" s="769">
        <v>1</v>
      </c>
      <c r="Q76" s="770"/>
      <c r="R76" s="937">
        <v>0.35</v>
      </c>
      <c r="S76" s="937">
        <v>0.35</v>
      </c>
      <c r="T76" s="937" t="s">
        <v>676</v>
      </c>
      <c r="U76" s="937" t="s">
        <v>677</v>
      </c>
      <c r="V76" s="940" t="s">
        <v>607</v>
      </c>
      <c r="W76" s="705">
        <f>IFERROR((S76/R76),0)</f>
        <v>1</v>
      </c>
      <c r="X76" s="705" t="str">
        <f>+IF(AND(W76&gt;=0%,W76&lt;=60%),"MALO",IF(AND(W76&gt;=61%,W76&lt;=80%),"REGULAR",IF(AND(W76&gt;=81%,W76&lt;95%),"BUENO","EXCELENTE")))</f>
        <v>EXCELENTE</v>
      </c>
      <c r="Y76" s="698" t="str">
        <f>IF(W76&gt;0,"EN EJECUCIÓN","SIN EJECUTAR")</f>
        <v>EN EJECUCIÓN</v>
      </c>
      <c r="Z76" s="704">
        <f>W76*I76</f>
        <v>7.1400000000000005E-2</v>
      </c>
      <c r="AA76" s="12">
        <v>1</v>
      </c>
      <c r="AB76" s="13" t="s">
        <v>134</v>
      </c>
      <c r="AC76" s="14">
        <v>0.35</v>
      </c>
      <c r="AD76" s="23">
        <v>43115</v>
      </c>
      <c r="AE76" s="22">
        <v>43159</v>
      </c>
      <c r="AF76" s="14"/>
      <c r="AG76" s="15" t="s">
        <v>135</v>
      </c>
      <c r="AH76" s="280">
        <v>1</v>
      </c>
      <c r="AI76" s="246" t="s">
        <v>618</v>
      </c>
      <c r="AJ76" s="81">
        <f t="shared" si="9"/>
        <v>0.35</v>
      </c>
      <c r="AK76" s="14">
        <f t="shared" si="10"/>
        <v>0</v>
      </c>
      <c r="AL76" s="84">
        <f>AJ76*$I$76</f>
        <v>2.4990000000000002E-2</v>
      </c>
    </row>
    <row r="77" spans="2:43" ht="105.75" thickBot="1" x14ac:dyDescent="0.3">
      <c r="B77" s="59" t="s">
        <v>391</v>
      </c>
      <c r="C77" s="58" t="s">
        <v>392</v>
      </c>
      <c r="D77" s="54" t="s">
        <v>130</v>
      </c>
      <c r="E77" s="229" t="s">
        <v>537</v>
      </c>
      <c r="F77" s="54" t="s">
        <v>131</v>
      </c>
      <c r="G77" s="717"/>
      <c r="H77" s="772"/>
      <c r="I77" s="775"/>
      <c r="J77" s="693"/>
      <c r="K77" s="690"/>
      <c r="L77" s="761"/>
      <c r="M77" s="690"/>
      <c r="N77" s="764"/>
      <c r="O77" s="764"/>
      <c r="P77" s="764"/>
      <c r="Q77" s="767"/>
      <c r="R77" s="938"/>
      <c r="S77" s="938"/>
      <c r="T77" s="938"/>
      <c r="U77" s="938"/>
      <c r="V77" s="941"/>
      <c r="W77" s="706"/>
      <c r="X77" s="706"/>
      <c r="Y77" s="699"/>
      <c r="Z77" s="745"/>
      <c r="AA77" s="12">
        <v>2</v>
      </c>
      <c r="AB77" s="13" t="s">
        <v>136</v>
      </c>
      <c r="AC77" s="14">
        <v>0.15</v>
      </c>
      <c r="AD77" s="22">
        <v>43160</v>
      </c>
      <c r="AE77" s="22">
        <v>43190</v>
      </c>
      <c r="AF77" s="14"/>
      <c r="AG77" s="15" t="s">
        <v>135</v>
      </c>
      <c r="AH77" s="280">
        <v>1</v>
      </c>
      <c r="AI77" s="246" t="s">
        <v>619</v>
      </c>
      <c r="AJ77" s="81">
        <f t="shared" si="9"/>
        <v>0.15</v>
      </c>
      <c r="AK77" s="14">
        <f t="shared" si="10"/>
        <v>0</v>
      </c>
      <c r="AL77" s="84">
        <f>AJ77*$I$76</f>
        <v>1.0710000000000001E-2</v>
      </c>
    </row>
    <row r="78" spans="2:43" ht="150.75" thickBot="1" x14ac:dyDescent="0.3">
      <c r="B78" s="59" t="s">
        <v>391</v>
      </c>
      <c r="C78" s="58" t="s">
        <v>392</v>
      </c>
      <c r="D78" s="54" t="s">
        <v>130</v>
      </c>
      <c r="E78" s="229" t="s">
        <v>537</v>
      </c>
      <c r="F78" s="54" t="s">
        <v>131</v>
      </c>
      <c r="G78" s="718"/>
      <c r="H78" s="773"/>
      <c r="I78" s="776"/>
      <c r="J78" s="694"/>
      <c r="K78" s="691"/>
      <c r="L78" s="762"/>
      <c r="M78" s="691"/>
      <c r="N78" s="765"/>
      <c r="O78" s="765"/>
      <c r="P78" s="765"/>
      <c r="Q78" s="768"/>
      <c r="R78" s="939"/>
      <c r="S78" s="939"/>
      <c r="T78" s="939"/>
      <c r="U78" s="939"/>
      <c r="V78" s="942"/>
      <c r="W78" s="707"/>
      <c r="X78" s="707"/>
      <c r="Y78" s="700"/>
      <c r="Z78" s="755"/>
      <c r="AA78" s="12">
        <v>3</v>
      </c>
      <c r="AB78" s="156" t="s">
        <v>471</v>
      </c>
      <c r="AC78" s="14">
        <v>0.5</v>
      </c>
      <c r="AD78" s="22">
        <v>43191</v>
      </c>
      <c r="AE78" s="22">
        <v>43312</v>
      </c>
      <c r="AF78" s="14">
        <f>$I$76*AC78</f>
        <v>3.5700000000000003E-2</v>
      </c>
      <c r="AG78" s="15" t="s">
        <v>137</v>
      </c>
      <c r="AH78" s="558">
        <v>1</v>
      </c>
      <c r="AI78" s="559" t="s">
        <v>874</v>
      </c>
      <c r="AJ78" s="81">
        <f t="shared" si="9"/>
        <v>0.5</v>
      </c>
      <c r="AK78" s="14">
        <f t="shared" si="10"/>
        <v>3.5700000000000003E-2</v>
      </c>
      <c r="AL78" s="84">
        <f>AJ78*$I$76</f>
        <v>3.5700000000000003E-2</v>
      </c>
    </row>
    <row r="79" spans="2:43" ht="75.75" customHeight="1" thickBot="1" x14ac:dyDescent="0.3">
      <c r="B79" s="59" t="s">
        <v>391</v>
      </c>
      <c r="C79" s="58" t="s">
        <v>392</v>
      </c>
      <c r="D79" s="54" t="s">
        <v>23</v>
      </c>
      <c r="E79" s="229" t="s">
        <v>537</v>
      </c>
      <c r="F79" s="54" t="s">
        <v>131</v>
      </c>
      <c r="G79" s="716">
        <v>2</v>
      </c>
      <c r="H79" s="771" t="s">
        <v>307</v>
      </c>
      <c r="I79" s="774">
        <v>7.1400000000000005E-2</v>
      </c>
      <c r="J79" s="692">
        <v>100</v>
      </c>
      <c r="K79" s="689" t="s">
        <v>184</v>
      </c>
      <c r="L79" s="760" t="s">
        <v>308</v>
      </c>
      <c r="M79" s="689" t="s">
        <v>133</v>
      </c>
      <c r="N79" s="763">
        <v>0.25</v>
      </c>
      <c r="O79" s="763">
        <v>0.5</v>
      </c>
      <c r="P79" s="763">
        <v>0.75</v>
      </c>
      <c r="Q79" s="766">
        <v>1</v>
      </c>
      <c r="R79" s="937">
        <v>0.25</v>
      </c>
      <c r="S79" s="937">
        <v>0.25</v>
      </c>
      <c r="T79" s="937" t="s">
        <v>678</v>
      </c>
      <c r="U79" s="937" t="s">
        <v>679</v>
      </c>
      <c r="V79" s="940" t="s">
        <v>607</v>
      </c>
      <c r="W79" s="705">
        <f>IFERROR((S79/R79),0)</f>
        <v>1</v>
      </c>
      <c r="X79" s="705" t="str">
        <f>+IF(AND(W79&gt;=0%,W79&lt;=60%),"MALO",IF(AND(W79&gt;=61%,W79&lt;=80%),"REGULAR",IF(AND(W79&gt;=81%,W79&lt;95%),"BUENO","EXCELENTE")))</f>
        <v>EXCELENTE</v>
      </c>
      <c r="Y79" s="698" t="str">
        <f>IF(W79&gt;0,"EN EJECUCIÓN","SIN EJECUTAR")</f>
        <v>EN EJECUCIÓN</v>
      </c>
      <c r="Z79" s="704">
        <f>W79*I79</f>
        <v>7.1400000000000005E-2</v>
      </c>
      <c r="AA79" s="12">
        <v>1</v>
      </c>
      <c r="AB79" s="24" t="s">
        <v>138</v>
      </c>
      <c r="AC79" s="14">
        <v>0.33</v>
      </c>
      <c r="AD79" s="23">
        <v>43115</v>
      </c>
      <c r="AE79" s="22">
        <v>43465</v>
      </c>
      <c r="AF79" s="14">
        <f>$I$79*AC79</f>
        <v>2.3562000000000003E-2</v>
      </c>
      <c r="AG79" s="15" t="s">
        <v>139</v>
      </c>
      <c r="AH79" s="558">
        <v>0</v>
      </c>
      <c r="AI79" s="559" t="s">
        <v>875</v>
      </c>
      <c r="AJ79" s="81">
        <f t="shared" si="9"/>
        <v>0</v>
      </c>
      <c r="AK79" s="14">
        <f t="shared" si="10"/>
        <v>0</v>
      </c>
      <c r="AL79" s="84">
        <f>AJ79*$I$79</f>
        <v>0</v>
      </c>
    </row>
    <row r="80" spans="2:43" ht="196.5" customHeight="1" thickBot="1" x14ac:dyDescent="0.3">
      <c r="B80" s="59" t="s">
        <v>391</v>
      </c>
      <c r="C80" s="58" t="s">
        <v>392</v>
      </c>
      <c r="D80" s="54" t="s">
        <v>23</v>
      </c>
      <c r="E80" s="229" t="s">
        <v>537</v>
      </c>
      <c r="F80" s="54" t="s">
        <v>131</v>
      </c>
      <c r="G80" s="717"/>
      <c r="H80" s="772"/>
      <c r="I80" s="775"/>
      <c r="J80" s="693"/>
      <c r="K80" s="690"/>
      <c r="L80" s="761"/>
      <c r="M80" s="690"/>
      <c r="N80" s="764"/>
      <c r="O80" s="764"/>
      <c r="P80" s="764"/>
      <c r="Q80" s="767"/>
      <c r="R80" s="938"/>
      <c r="S80" s="938"/>
      <c r="T80" s="938"/>
      <c r="U80" s="938"/>
      <c r="V80" s="941"/>
      <c r="W80" s="706"/>
      <c r="X80" s="706"/>
      <c r="Y80" s="699"/>
      <c r="Z80" s="745"/>
      <c r="AA80" s="12">
        <v>2</v>
      </c>
      <c r="AB80" s="13" t="s">
        <v>140</v>
      </c>
      <c r="AC80" s="14">
        <v>0.33</v>
      </c>
      <c r="AD80" s="23">
        <v>43115</v>
      </c>
      <c r="AE80" s="22">
        <v>43465</v>
      </c>
      <c r="AF80" s="14">
        <f>$I$79*AC80</f>
        <v>2.3562000000000003E-2</v>
      </c>
      <c r="AG80" s="15" t="s">
        <v>139</v>
      </c>
      <c r="AH80" s="558">
        <v>1</v>
      </c>
      <c r="AI80" s="559" t="s">
        <v>875</v>
      </c>
      <c r="AJ80" s="81">
        <f t="shared" si="9"/>
        <v>0.33</v>
      </c>
      <c r="AK80" s="14">
        <f t="shared" si="10"/>
        <v>2.3562000000000003E-2</v>
      </c>
      <c r="AL80" s="84">
        <f>AJ80*$I$79</f>
        <v>2.3562000000000003E-2</v>
      </c>
    </row>
    <row r="81" spans="2:38" ht="315.75" thickBot="1" x14ac:dyDescent="0.3">
      <c r="B81" s="59" t="s">
        <v>391</v>
      </c>
      <c r="C81" s="58" t="s">
        <v>392</v>
      </c>
      <c r="D81" s="54" t="s">
        <v>23</v>
      </c>
      <c r="E81" s="229" t="s">
        <v>537</v>
      </c>
      <c r="F81" s="54" t="s">
        <v>131</v>
      </c>
      <c r="G81" s="718"/>
      <c r="H81" s="773"/>
      <c r="I81" s="776"/>
      <c r="J81" s="694"/>
      <c r="K81" s="691"/>
      <c r="L81" s="762"/>
      <c r="M81" s="691"/>
      <c r="N81" s="765"/>
      <c r="O81" s="765"/>
      <c r="P81" s="765"/>
      <c r="Q81" s="768"/>
      <c r="R81" s="939"/>
      <c r="S81" s="939"/>
      <c r="T81" s="939"/>
      <c r="U81" s="939"/>
      <c r="V81" s="942"/>
      <c r="W81" s="707"/>
      <c r="X81" s="707"/>
      <c r="Y81" s="700"/>
      <c r="Z81" s="755"/>
      <c r="AA81" s="12">
        <v>3</v>
      </c>
      <c r="AB81" s="13" t="s">
        <v>141</v>
      </c>
      <c r="AC81" s="14">
        <v>0.34</v>
      </c>
      <c r="AD81" s="23">
        <v>43115</v>
      </c>
      <c r="AE81" s="22">
        <v>43465</v>
      </c>
      <c r="AF81" s="14">
        <f>$I$79*AC81</f>
        <v>2.4276000000000002E-2</v>
      </c>
      <c r="AG81" s="15" t="s">
        <v>139</v>
      </c>
      <c r="AH81" s="558">
        <v>1</v>
      </c>
      <c r="AI81" s="559" t="s">
        <v>875</v>
      </c>
      <c r="AJ81" s="81">
        <f t="shared" si="9"/>
        <v>0.34</v>
      </c>
      <c r="AK81" s="14">
        <f t="shared" si="10"/>
        <v>2.4276000000000002E-2</v>
      </c>
      <c r="AL81" s="84">
        <f>AJ81*$I$79</f>
        <v>2.4276000000000002E-2</v>
      </c>
    </row>
    <row r="82" spans="2:38" ht="48" customHeight="1" thickBot="1" x14ac:dyDescent="0.3">
      <c r="B82" s="59" t="s">
        <v>391</v>
      </c>
      <c r="C82" s="58" t="s">
        <v>392</v>
      </c>
      <c r="D82" s="54" t="s">
        <v>142</v>
      </c>
      <c r="E82" s="229" t="s">
        <v>537</v>
      </c>
      <c r="F82" s="54" t="s">
        <v>131</v>
      </c>
      <c r="G82" s="716">
        <v>3</v>
      </c>
      <c r="H82" s="780" t="s">
        <v>309</v>
      </c>
      <c r="I82" s="774">
        <v>7.1400000000000005E-2</v>
      </c>
      <c r="J82" s="692">
        <v>100</v>
      </c>
      <c r="K82" s="689" t="s">
        <v>184</v>
      </c>
      <c r="L82" s="760" t="s">
        <v>310</v>
      </c>
      <c r="M82" s="689" t="s">
        <v>133</v>
      </c>
      <c r="N82" s="763">
        <v>0</v>
      </c>
      <c r="O82" s="763">
        <v>0.45</v>
      </c>
      <c r="P82" s="763">
        <v>0.9</v>
      </c>
      <c r="Q82" s="766">
        <v>1</v>
      </c>
      <c r="R82" s="937">
        <v>0</v>
      </c>
      <c r="S82" s="937">
        <v>0</v>
      </c>
      <c r="T82" s="937" t="s">
        <v>607</v>
      </c>
      <c r="U82" s="937" t="s">
        <v>607</v>
      </c>
      <c r="V82" s="940" t="s">
        <v>607</v>
      </c>
      <c r="W82" s="705">
        <f>IFERROR((S82/R82),0)</f>
        <v>0</v>
      </c>
      <c r="X82" s="705" t="str">
        <f>+IF(AND(W82&gt;=0%,W82&lt;=60%),"MALO",IF(AND(W82&gt;=61%,W82&lt;=80%),"REGULAR",IF(AND(W82&gt;=81%,W82&lt;95%),"BUENO","EXCELENTE")))</f>
        <v>MALO</v>
      </c>
      <c r="Y82" s="698" t="str">
        <f>IF(W82&gt;0,"EN EJECUCIÓN","SIN EJECUTAR")</f>
        <v>SIN EJECUTAR</v>
      </c>
      <c r="Z82" s="704">
        <f>W82*I82</f>
        <v>0</v>
      </c>
      <c r="AA82" s="294">
        <v>1</v>
      </c>
      <c r="AB82" s="13" t="s">
        <v>311</v>
      </c>
      <c r="AC82" s="14">
        <v>0.45</v>
      </c>
      <c r="AD82" s="23">
        <v>43191</v>
      </c>
      <c r="AE82" s="22" t="s">
        <v>143</v>
      </c>
      <c r="AF82" s="14">
        <f>$I$82*AC82</f>
        <v>3.2130000000000006E-2</v>
      </c>
      <c r="AG82" s="15" t="s">
        <v>144</v>
      </c>
      <c r="AH82" s="558">
        <v>1</v>
      </c>
      <c r="AI82" s="559" t="s">
        <v>876</v>
      </c>
      <c r="AJ82" s="81">
        <f t="shared" si="9"/>
        <v>0.45</v>
      </c>
      <c r="AK82" s="14">
        <f t="shared" si="10"/>
        <v>3.2130000000000006E-2</v>
      </c>
      <c r="AL82" s="84">
        <f>AJ82*$I$82</f>
        <v>3.2130000000000006E-2</v>
      </c>
    </row>
    <row r="83" spans="2:38" ht="51.75" thickBot="1" x14ac:dyDescent="0.3">
      <c r="B83" s="59" t="s">
        <v>391</v>
      </c>
      <c r="C83" s="58" t="s">
        <v>392</v>
      </c>
      <c r="D83" s="54" t="s">
        <v>142</v>
      </c>
      <c r="E83" s="229" t="s">
        <v>537</v>
      </c>
      <c r="F83" s="54" t="s">
        <v>131</v>
      </c>
      <c r="G83" s="717"/>
      <c r="H83" s="781"/>
      <c r="I83" s="775"/>
      <c r="J83" s="693"/>
      <c r="K83" s="690"/>
      <c r="L83" s="761"/>
      <c r="M83" s="690"/>
      <c r="N83" s="764"/>
      <c r="O83" s="764"/>
      <c r="P83" s="764"/>
      <c r="Q83" s="767"/>
      <c r="R83" s="938"/>
      <c r="S83" s="938"/>
      <c r="T83" s="938"/>
      <c r="U83" s="938"/>
      <c r="V83" s="941"/>
      <c r="W83" s="706"/>
      <c r="X83" s="706"/>
      <c r="Y83" s="699"/>
      <c r="Z83" s="745"/>
      <c r="AA83" s="294">
        <v>2</v>
      </c>
      <c r="AB83" s="13" t="s">
        <v>312</v>
      </c>
      <c r="AC83" s="14">
        <v>0.45</v>
      </c>
      <c r="AD83" s="23">
        <v>43282</v>
      </c>
      <c r="AE83" s="22">
        <v>43434</v>
      </c>
      <c r="AF83" s="14"/>
      <c r="AG83" s="15" t="s">
        <v>144</v>
      </c>
      <c r="AH83" s="280"/>
      <c r="AI83" s="245"/>
      <c r="AJ83" s="81">
        <f t="shared" si="9"/>
        <v>0</v>
      </c>
      <c r="AK83" s="14">
        <f t="shared" si="10"/>
        <v>0</v>
      </c>
      <c r="AL83" s="84">
        <f>AJ83*$I$82</f>
        <v>0</v>
      </c>
    </row>
    <row r="84" spans="2:38" ht="51.75" thickBot="1" x14ac:dyDescent="0.3">
      <c r="B84" s="59" t="s">
        <v>391</v>
      </c>
      <c r="C84" s="58" t="s">
        <v>392</v>
      </c>
      <c r="D84" s="54" t="s">
        <v>142</v>
      </c>
      <c r="E84" s="229" t="s">
        <v>537</v>
      </c>
      <c r="F84" s="54" t="s">
        <v>131</v>
      </c>
      <c r="G84" s="718"/>
      <c r="H84" s="782"/>
      <c r="I84" s="776"/>
      <c r="J84" s="694"/>
      <c r="K84" s="691"/>
      <c r="L84" s="762"/>
      <c r="M84" s="691"/>
      <c r="N84" s="765"/>
      <c r="O84" s="765"/>
      <c r="P84" s="765"/>
      <c r="Q84" s="768"/>
      <c r="R84" s="939"/>
      <c r="S84" s="939"/>
      <c r="T84" s="939"/>
      <c r="U84" s="939"/>
      <c r="V84" s="942"/>
      <c r="W84" s="707"/>
      <c r="X84" s="707"/>
      <c r="Y84" s="700"/>
      <c r="Z84" s="755"/>
      <c r="AA84" s="294">
        <v>3</v>
      </c>
      <c r="AB84" s="13" t="s">
        <v>313</v>
      </c>
      <c r="AC84" s="14">
        <v>0.1</v>
      </c>
      <c r="AD84" s="23">
        <v>43435</v>
      </c>
      <c r="AE84" s="22">
        <v>43465</v>
      </c>
      <c r="AF84" s="14"/>
      <c r="AG84" s="15" t="s">
        <v>144</v>
      </c>
      <c r="AH84" s="280"/>
      <c r="AI84" s="245"/>
      <c r="AJ84" s="81">
        <f t="shared" si="9"/>
        <v>0</v>
      </c>
      <c r="AK84" s="14">
        <f t="shared" si="10"/>
        <v>0</v>
      </c>
      <c r="AL84" s="84">
        <f>AJ84*$I$82</f>
        <v>0</v>
      </c>
    </row>
    <row r="85" spans="2:38" ht="120.75" customHeight="1" thickBot="1" x14ac:dyDescent="0.3">
      <c r="B85" s="59" t="s">
        <v>391</v>
      </c>
      <c r="C85" s="58" t="s">
        <v>392</v>
      </c>
      <c r="D85" s="54" t="s">
        <v>130</v>
      </c>
      <c r="E85" s="229" t="s">
        <v>538</v>
      </c>
      <c r="F85" s="54" t="s">
        <v>131</v>
      </c>
      <c r="G85" s="716">
        <v>4</v>
      </c>
      <c r="H85" s="780" t="s">
        <v>314</v>
      </c>
      <c r="I85" s="774">
        <v>7.1400000000000005E-2</v>
      </c>
      <c r="J85" s="692">
        <v>100</v>
      </c>
      <c r="K85" s="689" t="s">
        <v>184</v>
      </c>
      <c r="L85" s="777" t="s">
        <v>315</v>
      </c>
      <c r="M85" s="689" t="s">
        <v>133</v>
      </c>
      <c r="N85" s="763">
        <v>0.2</v>
      </c>
      <c r="O85" s="763">
        <v>0.5</v>
      </c>
      <c r="P85" s="763">
        <v>0.75</v>
      </c>
      <c r="Q85" s="766">
        <v>1</v>
      </c>
      <c r="R85" s="937">
        <v>0.2</v>
      </c>
      <c r="S85" s="937">
        <v>0.2</v>
      </c>
      <c r="T85" s="937" t="s">
        <v>680</v>
      </c>
      <c r="U85" s="937" t="s">
        <v>681</v>
      </c>
      <c r="V85" s="940" t="s">
        <v>607</v>
      </c>
      <c r="W85" s="705">
        <f>IFERROR((S85/R85),0)</f>
        <v>1</v>
      </c>
      <c r="X85" s="705" t="str">
        <f>+IF(AND(W85&gt;=0%,W85&lt;=60%),"MALO",IF(AND(W85&gt;=61%,W85&lt;=80%),"REGULAR",IF(AND(W85&gt;=81%,W85&lt;95%),"BUENO","EXCELENTE")))</f>
        <v>EXCELENTE</v>
      </c>
      <c r="Y85" s="698" t="str">
        <f>IF(W85&gt;0,"EN EJECUCIÓN","SIN EJECUTAR")</f>
        <v>EN EJECUCIÓN</v>
      </c>
      <c r="Z85" s="704">
        <f>W85*I85</f>
        <v>7.1400000000000005E-2</v>
      </c>
      <c r="AA85" s="294">
        <v>1</v>
      </c>
      <c r="AB85" s="13" t="s">
        <v>316</v>
      </c>
      <c r="AC85" s="14">
        <v>0.2</v>
      </c>
      <c r="AD85" s="23">
        <v>43132</v>
      </c>
      <c r="AE85" s="22">
        <v>43159</v>
      </c>
      <c r="AF85" s="14"/>
      <c r="AG85" s="15" t="s">
        <v>145</v>
      </c>
      <c r="AH85" s="280">
        <v>1</v>
      </c>
      <c r="AI85" s="290" t="s">
        <v>680</v>
      </c>
      <c r="AJ85" s="81">
        <f t="shared" si="9"/>
        <v>0.2</v>
      </c>
      <c r="AK85" s="14">
        <f t="shared" si="10"/>
        <v>0</v>
      </c>
      <c r="AL85" s="84">
        <f>AJ85*$I$85</f>
        <v>1.4280000000000001E-2</v>
      </c>
    </row>
    <row r="86" spans="2:38" ht="150.75" thickBot="1" x14ac:dyDescent="0.3">
      <c r="B86" s="59" t="s">
        <v>391</v>
      </c>
      <c r="C86" s="58" t="s">
        <v>392</v>
      </c>
      <c r="D86" s="54" t="s">
        <v>130</v>
      </c>
      <c r="E86" s="229" t="s">
        <v>538</v>
      </c>
      <c r="F86" s="54" t="s">
        <v>131</v>
      </c>
      <c r="G86" s="717"/>
      <c r="H86" s="781"/>
      <c r="I86" s="775"/>
      <c r="J86" s="693"/>
      <c r="K86" s="690"/>
      <c r="L86" s="778"/>
      <c r="M86" s="690"/>
      <c r="N86" s="764"/>
      <c r="O86" s="764"/>
      <c r="P86" s="764"/>
      <c r="Q86" s="767"/>
      <c r="R86" s="938"/>
      <c r="S86" s="938"/>
      <c r="T86" s="938"/>
      <c r="U86" s="938"/>
      <c r="V86" s="941"/>
      <c r="W86" s="706"/>
      <c r="X86" s="706"/>
      <c r="Y86" s="699"/>
      <c r="Z86" s="745"/>
      <c r="AA86" s="294">
        <v>2</v>
      </c>
      <c r="AB86" s="527" t="s">
        <v>146</v>
      </c>
      <c r="AC86" s="14">
        <v>0.3</v>
      </c>
      <c r="AD86" s="22">
        <v>43160</v>
      </c>
      <c r="AE86" s="22">
        <v>43281</v>
      </c>
      <c r="AF86" s="14">
        <f>$I$85*AC86</f>
        <v>2.1420000000000002E-2</v>
      </c>
      <c r="AG86" s="15" t="s">
        <v>145</v>
      </c>
      <c r="AH86" s="558">
        <v>1</v>
      </c>
      <c r="AI86" s="559" t="s">
        <v>877</v>
      </c>
      <c r="AJ86" s="81">
        <f t="shared" si="9"/>
        <v>0.3</v>
      </c>
      <c r="AK86" s="14">
        <f t="shared" si="10"/>
        <v>2.1420000000000002E-2</v>
      </c>
      <c r="AL86" s="84">
        <f>AJ86*$I$85</f>
        <v>2.1420000000000002E-2</v>
      </c>
    </row>
    <row r="87" spans="2:38" ht="215.25" customHeight="1" thickBot="1" x14ac:dyDescent="0.3">
      <c r="B87" s="59" t="s">
        <v>391</v>
      </c>
      <c r="C87" s="58" t="s">
        <v>392</v>
      </c>
      <c r="D87" s="54" t="s">
        <v>130</v>
      </c>
      <c r="E87" s="229" t="s">
        <v>538</v>
      </c>
      <c r="F87" s="54" t="s">
        <v>131</v>
      </c>
      <c r="G87" s="718"/>
      <c r="H87" s="782"/>
      <c r="I87" s="776"/>
      <c r="J87" s="694"/>
      <c r="K87" s="691"/>
      <c r="L87" s="779"/>
      <c r="M87" s="691"/>
      <c r="N87" s="765"/>
      <c r="O87" s="765"/>
      <c r="P87" s="765"/>
      <c r="Q87" s="768"/>
      <c r="R87" s="939"/>
      <c r="S87" s="939"/>
      <c r="T87" s="939"/>
      <c r="U87" s="939"/>
      <c r="V87" s="942"/>
      <c r="W87" s="707"/>
      <c r="X87" s="707"/>
      <c r="Y87" s="700"/>
      <c r="Z87" s="755"/>
      <c r="AA87" s="294">
        <v>3</v>
      </c>
      <c r="AB87" s="13" t="s">
        <v>317</v>
      </c>
      <c r="AC87" s="14">
        <v>0.5</v>
      </c>
      <c r="AD87" s="22">
        <v>43282</v>
      </c>
      <c r="AE87" s="22">
        <v>43465</v>
      </c>
      <c r="AF87" s="14"/>
      <c r="AG87" s="15" t="s">
        <v>145</v>
      </c>
      <c r="AH87" s="558">
        <v>0.3</v>
      </c>
      <c r="AI87" s="560" t="s">
        <v>878</v>
      </c>
      <c r="AJ87" s="81">
        <f t="shared" si="9"/>
        <v>0.15</v>
      </c>
      <c r="AK87" s="14">
        <f t="shared" si="10"/>
        <v>0</v>
      </c>
      <c r="AL87" s="84">
        <f>AJ87*$I$85</f>
        <v>1.0710000000000001E-2</v>
      </c>
    </row>
    <row r="88" spans="2:38" ht="77.25" customHeight="1" thickBot="1" x14ac:dyDescent="0.3">
      <c r="B88" s="59" t="s">
        <v>391</v>
      </c>
      <c r="C88" s="58" t="s">
        <v>392</v>
      </c>
      <c r="D88" s="54" t="s">
        <v>130</v>
      </c>
      <c r="E88" s="229" t="s">
        <v>538</v>
      </c>
      <c r="F88" s="54" t="s">
        <v>131</v>
      </c>
      <c r="G88" s="716">
        <v>5</v>
      </c>
      <c r="H88" s="771" t="s">
        <v>318</v>
      </c>
      <c r="I88" s="774">
        <v>7.1400000000000005E-2</v>
      </c>
      <c r="J88" s="692">
        <v>100</v>
      </c>
      <c r="K88" s="689" t="s">
        <v>184</v>
      </c>
      <c r="L88" s="777" t="s">
        <v>315</v>
      </c>
      <c r="M88" s="689" t="s">
        <v>133</v>
      </c>
      <c r="N88" s="783">
        <v>0.1</v>
      </c>
      <c r="O88" s="783">
        <v>0.35</v>
      </c>
      <c r="P88" s="783">
        <v>0.55000000000000004</v>
      </c>
      <c r="Q88" s="785">
        <v>1</v>
      </c>
      <c r="R88" s="909">
        <v>0.1</v>
      </c>
      <c r="S88" s="909">
        <v>0.1</v>
      </c>
      <c r="T88" s="909" t="s">
        <v>682</v>
      </c>
      <c r="U88" s="909" t="s">
        <v>683</v>
      </c>
      <c r="V88" s="943" t="s">
        <v>607</v>
      </c>
      <c r="W88" s="945">
        <f>IFERROR((S88/R88),0)</f>
        <v>1</v>
      </c>
      <c r="X88" s="945" t="str">
        <f>+IF(AND(W88&gt;=0%,W88&lt;=60%),"MALO",IF(AND(W88&gt;=61%,W88&lt;=80%),"REGULAR",IF(AND(W88&gt;=81%,W88&lt;95%),"BUENO","EXCELENTE")))</f>
        <v>EXCELENTE</v>
      </c>
      <c r="Y88" s="698" t="str">
        <f>IF(W88&gt;0,"EN EJECUCIÓN","SIN EJECUTAR")</f>
        <v>EN EJECUCIÓN</v>
      </c>
      <c r="Z88" s="946">
        <f>W88*I88</f>
        <v>7.1400000000000005E-2</v>
      </c>
      <c r="AA88" s="294">
        <v>1</v>
      </c>
      <c r="AB88" s="13" t="s">
        <v>319</v>
      </c>
      <c r="AC88" s="14">
        <v>0.1</v>
      </c>
      <c r="AD88" s="23">
        <v>43115</v>
      </c>
      <c r="AE88" s="22">
        <v>43159</v>
      </c>
      <c r="AF88" s="14"/>
      <c r="AG88" s="15" t="s">
        <v>145</v>
      </c>
      <c r="AH88" s="280">
        <v>1</v>
      </c>
      <c r="AI88" s="290" t="s">
        <v>682</v>
      </c>
      <c r="AJ88" s="81">
        <f t="shared" si="9"/>
        <v>0.1</v>
      </c>
      <c r="AK88" s="14">
        <f t="shared" si="10"/>
        <v>0</v>
      </c>
      <c r="AL88" s="84">
        <f>AJ88*$I$88</f>
        <v>7.1400000000000005E-3</v>
      </c>
    </row>
    <row r="89" spans="2:38" ht="120.75" thickBot="1" x14ac:dyDescent="0.3">
      <c r="B89" s="59" t="s">
        <v>391</v>
      </c>
      <c r="C89" s="58" t="s">
        <v>392</v>
      </c>
      <c r="D89" s="54" t="s">
        <v>130</v>
      </c>
      <c r="E89" s="229" t="s">
        <v>538</v>
      </c>
      <c r="F89" s="54" t="s">
        <v>131</v>
      </c>
      <c r="G89" s="718"/>
      <c r="H89" s="773"/>
      <c r="I89" s="776"/>
      <c r="J89" s="694"/>
      <c r="K89" s="691"/>
      <c r="L89" s="779"/>
      <c r="M89" s="691"/>
      <c r="N89" s="784"/>
      <c r="O89" s="784"/>
      <c r="P89" s="784"/>
      <c r="Q89" s="786"/>
      <c r="R89" s="911"/>
      <c r="S89" s="911"/>
      <c r="T89" s="911"/>
      <c r="U89" s="911"/>
      <c r="V89" s="944"/>
      <c r="W89" s="945"/>
      <c r="X89" s="945"/>
      <c r="Y89" s="700"/>
      <c r="Z89" s="946"/>
      <c r="AA89" s="294">
        <v>2</v>
      </c>
      <c r="AB89" s="527" t="s">
        <v>320</v>
      </c>
      <c r="AC89" s="14">
        <v>0.9</v>
      </c>
      <c r="AD89" s="22">
        <v>43160</v>
      </c>
      <c r="AE89" s="22">
        <v>43465</v>
      </c>
      <c r="AF89" s="14">
        <f>$I$88*AC89</f>
        <v>6.4260000000000012E-2</v>
      </c>
      <c r="AG89" s="15" t="s">
        <v>145</v>
      </c>
      <c r="AH89" s="558">
        <v>0.15</v>
      </c>
      <c r="AI89" s="560" t="s">
        <v>879</v>
      </c>
      <c r="AJ89" s="81">
        <f t="shared" si="9"/>
        <v>0.13500000000000001</v>
      </c>
      <c r="AK89" s="14">
        <f t="shared" si="10"/>
        <v>9.6390000000000017E-3</v>
      </c>
      <c r="AL89" s="84">
        <f>AJ89*$I$88</f>
        <v>9.6390000000000017E-3</v>
      </c>
    </row>
    <row r="90" spans="2:38" ht="48" customHeight="1" thickBot="1" x14ac:dyDescent="0.3">
      <c r="B90" s="59" t="s">
        <v>391</v>
      </c>
      <c r="C90" s="58" t="s">
        <v>392</v>
      </c>
      <c r="D90" s="54" t="s">
        <v>142</v>
      </c>
      <c r="E90" s="229" t="s">
        <v>538</v>
      </c>
      <c r="F90" s="54" t="s">
        <v>131</v>
      </c>
      <c r="G90" s="716">
        <v>6</v>
      </c>
      <c r="H90" s="780" t="s">
        <v>321</v>
      </c>
      <c r="I90" s="774">
        <v>7.1400000000000005E-2</v>
      </c>
      <c r="J90" s="692">
        <v>100</v>
      </c>
      <c r="K90" s="689" t="s">
        <v>184</v>
      </c>
      <c r="L90" s="777" t="s">
        <v>322</v>
      </c>
      <c r="M90" s="689" t="s">
        <v>133</v>
      </c>
      <c r="N90" s="763">
        <v>0.1</v>
      </c>
      <c r="O90" s="763">
        <v>0.4</v>
      </c>
      <c r="P90" s="763">
        <v>0.7</v>
      </c>
      <c r="Q90" s="766">
        <v>1</v>
      </c>
      <c r="R90" s="937">
        <v>0.1</v>
      </c>
      <c r="S90" s="937">
        <v>0.1</v>
      </c>
      <c r="T90" s="937" t="s">
        <v>684</v>
      </c>
      <c r="U90" s="937" t="s">
        <v>685</v>
      </c>
      <c r="V90" s="940" t="s">
        <v>607</v>
      </c>
      <c r="W90" s="705">
        <f>IFERROR((S90/R90),0)</f>
        <v>1</v>
      </c>
      <c r="X90" s="705" t="str">
        <f>+IF(AND(W90&gt;=0%,W90&lt;=60%),"MALO",IF(AND(W90&gt;=61%,W90&lt;=80%),"REGULAR",IF(AND(W90&gt;=81%,W90&lt;95%),"BUENO","EXCELENTE")))</f>
        <v>EXCELENTE</v>
      </c>
      <c r="Y90" s="698" t="str">
        <f>IF(W90&gt;0,"EN EJECUCIÓN","SIN EJECUTAR")</f>
        <v>EN EJECUCIÓN</v>
      </c>
      <c r="Z90" s="704">
        <f>W90*I90</f>
        <v>7.1400000000000005E-2</v>
      </c>
      <c r="AA90" s="294">
        <v>1</v>
      </c>
      <c r="AB90" s="13" t="s">
        <v>323</v>
      </c>
      <c r="AC90" s="14">
        <v>0.1</v>
      </c>
      <c r="AD90" s="23">
        <v>43115</v>
      </c>
      <c r="AE90" s="22">
        <v>43189</v>
      </c>
      <c r="AF90" s="14"/>
      <c r="AG90" s="15" t="s">
        <v>147</v>
      </c>
      <c r="AH90" s="280">
        <v>1</v>
      </c>
      <c r="AI90" s="290" t="s">
        <v>684</v>
      </c>
      <c r="AJ90" s="81">
        <f t="shared" si="9"/>
        <v>0.1</v>
      </c>
      <c r="AK90" s="14">
        <f t="shared" si="10"/>
        <v>0</v>
      </c>
      <c r="AL90" s="84">
        <f>AJ90*$I$90</f>
        <v>7.1400000000000005E-3</v>
      </c>
    </row>
    <row r="91" spans="2:38" ht="255.75" thickBot="1" x14ac:dyDescent="0.3">
      <c r="B91" s="59" t="s">
        <v>391</v>
      </c>
      <c r="C91" s="58" t="s">
        <v>392</v>
      </c>
      <c r="D91" s="54" t="s">
        <v>142</v>
      </c>
      <c r="E91" s="229" t="s">
        <v>538</v>
      </c>
      <c r="F91" s="54" t="s">
        <v>131</v>
      </c>
      <c r="G91" s="717"/>
      <c r="H91" s="781"/>
      <c r="I91" s="775"/>
      <c r="J91" s="693"/>
      <c r="K91" s="690"/>
      <c r="L91" s="778"/>
      <c r="M91" s="690"/>
      <c r="N91" s="764"/>
      <c r="O91" s="764"/>
      <c r="P91" s="764"/>
      <c r="Q91" s="767"/>
      <c r="R91" s="938"/>
      <c r="S91" s="938"/>
      <c r="T91" s="938"/>
      <c r="U91" s="938"/>
      <c r="V91" s="941"/>
      <c r="W91" s="706"/>
      <c r="X91" s="706"/>
      <c r="Y91" s="699"/>
      <c r="Z91" s="745"/>
      <c r="AA91" s="294">
        <v>2</v>
      </c>
      <c r="AB91" s="13" t="s">
        <v>324</v>
      </c>
      <c r="AC91" s="14">
        <v>0.2</v>
      </c>
      <c r="AD91" s="22">
        <v>43191</v>
      </c>
      <c r="AE91" s="22">
        <v>43312</v>
      </c>
      <c r="AF91" s="14">
        <f>$I$90*AC91</f>
        <v>1.4280000000000001E-2</v>
      </c>
      <c r="AG91" s="15" t="s">
        <v>147</v>
      </c>
      <c r="AH91" s="558">
        <v>1</v>
      </c>
      <c r="AI91" s="560" t="s">
        <v>880</v>
      </c>
      <c r="AJ91" s="81">
        <f t="shared" si="9"/>
        <v>0.2</v>
      </c>
      <c r="AK91" s="14">
        <f t="shared" si="10"/>
        <v>1.4280000000000001E-2</v>
      </c>
      <c r="AL91" s="84">
        <f>AJ91*$I$90</f>
        <v>1.4280000000000001E-2</v>
      </c>
    </row>
    <row r="92" spans="2:38" ht="51.75" thickBot="1" x14ac:dyDescent="0.3">
      <c r="B92" s="59" t="s">
        <v>391</v>
      </c>
      <c r="C92" s="58" t="s">
        <v>392</v>
      </c>
      <c r="D92" s="54" t="s">
        <v>142</v>
      </c>
      <c r="E92" s="229" t="s">
        <v>538</v>
      </c>
      <c r="F92" s="54" t="s">
        <v>131</v>
      </c>
      <c r="G92" s="718"/>
      <c r="H92" s="782"/>
      <c r="I92" s="776"/>
      <c r="J92" s="694"/>
      <c r="K92" s="691"/>
      <c r="L92" s="779"/>
      <c r="M92" s="691"/>
      <c r="N92" s="765"/>
      <c r="O92" s="765"/>
      <c r="P92" s="765"/>
      <c r="Q92" s="768"/>
      <c r="R92" s="939"/>
      <c r="S92" s="939"/>
      <c r="T92" s="939"/>
      <c r="U92" s="939"/>
      <c r="V92" s="942"/>
      <c r="W92" s="707"/>
      <c r="X92" s="707"/>
      <c r="Y92" s="700"/>
      <c r="Z92" s="755"/>
      <c r="AA92" s="294">
        <v>3</v>
      </c>
      <c r="AB92" s="13" t="s">
        <v>325</v>
      </c>
      <c r="AC92" s="14">
        <v>0.7</v>
      </c>
      <c r="AD92" s="22">
        <v>43313</v>
      </c>
      <c r="AE92" s="22">
        <v>43465</v>
      </c>
      <c r="AF92" s="14"/>
      <c r="AG92" s="15" t="s">
        <v>147</v>
      </c>
      <c r="AH92" s="280"/>
      <c r="AI92" s="245"/>
      <c r="AJ92" s="81">
        <f t="shared" si="9"/>
        <v>0</v>
      </c>
      <c r="AK92" s="14">
        <f t="shared" si="10"/>
        <v>0</v>
      </c>
      <c r="AL92" s="84">
        <f>AJ92*$I$90</f>
        <v>0</v>
      </c>
    </row>
    <row r="93" spans="2:38" ht="60.75" customHeight="1" thickBot="1" x14ac:dyDescent="0.3">
      <c r="B93" s="59" t="s">
        <v>391</v>
      </c>
      <c r="C93" s="58" t="s">
        <v>392</v>
      </c>
      <c r="D93" s="54" t="s">
        <v>142</v>
      </c>
      <c r="E93" s="229" t="s">
        <v>538</v>
      </c>
      <c r="F93" s="54" t="s">
        <v>131</v>
      </c>
      <c r="G93" s="716">
        <v>7</v>
      </c>
      <c r="H93" s="780" t="s">
        <v>326</v>
      </c>
      <c r="I93" s="774">
        <v>7.1400000000000005E-2</v>
      </c>
      <c r="J93" s="692">
        <v>100</v>
      </c>
      <c r="K93" s="689" t="s">
        <v>184</v>
      </c>
      <c r="L93" s="777" t="s">
        <v>327</v>
      </c>
      <c r="M93" s="689" t="s">
        <v>133</v>
      </c>
      <c r="N93" s="763">
        <v>0.2</v>
      </c>
      <c r="O93" s="763">
        <v>0.5</v>
      </c>
      <c r="P93" s="763">
        <v>0.7</v>
      </c>
      <c r="Q93" s="766">
        <v>1</v>
      </c>
      <c r="R93" s="937">
        <v>0.2</v>
      </c>
      <c r="S93" s="937">
        <v>0.2</v>
      </c>
      <c r="T93" s="937" t="s">
        <v>686</v>
      </c>
      <c r="U93" s="937" t="s">
        <v>687</v>
      </c>
      <c r="V93" s="940" t="s">
        <v>607</v>
      </c>
      <c r="W93" s="705">
        <f>IFERROR((S93/R93),0)</f>
        <v>1</v>
      </c>
      <c r="X93" s="705" t="str">
        <f>+IF(AND(W93&gt;=0%,W93&lt;=60%),"MALO",IF(AND(W93&gt;=61%,W93&lt;=80%),"REGULAR",IF(AND(W93&gt;=81%,W93&lt;95%),"BUENO","EXCELENTE")))</f>
        <v>EXCELENTE</v>
      </c>
      <c r="Y93" s="698" t="str">
        <f>IF(W93&gt;0,"EN EJECUCIÓN","SIN EJECUTAR")</f>
        <v>EN EJECUCIÓN</v>
      </c>
      <c r="Z93" s="704">
        <f>W93*I93</f>
        <v>7.1400000000000005E-2</v>
      </c>
      <c r="AA93" s="294">
        <v>1</v>
      </c>
      <c r="AB93" s="13" t="s">
        <v>328</v>
      </c>
      <c r="AC93" s="14">
        <v>0.2</v>
      </c>
      <c r="AD93" s="23">
        <v>43115</v>
      </c>
      <c r="AE93" s="22">
        <v>43189</v>
      </c>
      <c r="AF93" s="14"/>
      <c r="AG93" s="15" t="s">
        <v>329</v>
      </c>
      <c r="AH93" s="280">
        <v>1</v>
      </c>
      <c r="AI93" s="290" t="s">
        <v>686</v>
      </c>
      <c r="AJ93" s="81">
        <f t="shared" si="9"/>
        <v>0.2</v>
      </c>
      <c r="AK93" s="14">
        <f t="shared" si="10"/>
        <v>0</v>
      </c>
      <c r="AL93" s="84">
        <f>AJ93*$I$93</f>
        <v>1.4280000000000001E-2</v>
      </c>
    </row>
    <row r="94" spans="2:38" ht="330.75" thickBot="1" x14ac:dyDescent="0.3">
      <c r="B94" s="59" t="s">
        <v>391</v>
      </c>
      <c r="C94" s="58" t="s">
        <v>392</v>
      </c>
      <c r="D94" s="54" t="s">
        <v>142</v>
      </c>
      <c r="E94" s="229" t="s">
        <v>538</v>
      </c>
      <c r="F94" s="54" t="s">
        <v>131</v>
      </c>
      <c r="G94" s="717"/>
      <c r="H94" s="781"/>
      <c r="I94" s="775"/>
      <c r="J94" s="693"/>
      <c r="K94" s="690"/>
      <c r="L94" s="778"/>
      <c r="M94" s="690"/>
      <c r="N94" s="764"/>
      <c r="O94" s="764"/>
      <c r="P94" s="764"/>
      <c r="Q94" s="767"/>
      <c r="R94" s="938"/>
      <c r="S94" s="938"/>
      <c r="T94" s="938"/>
      <c r="U94" s="938"/>
      <c r="V94" s="941"/>
      <c r="W94" s="706"/>
      <c r="X94" s="706"/>
      <c r="Y94" s="699"/>
      <c r="Z94" s="745"/>
      <c r="AA94" s="294">
        <v>2</v>
      </c>
      <c r="AB94" s="13" t="s">
        <v>330</v>
      </c>
      <c r="AC94" s="14">
        <v>0.5</v>
      </c>
      <c r="AD94" s="22">
        <v>43191</v>
      </c>
      <c r="AE94" s="22">
        <v>43465</v>
      </c>
      <c r="AF94" s="14">
        <f>$I$93*AC94</f>
        <v>3.5700000000000003E-2</v>
      </c>
      <c r="AG94" s="15" t="s">
        <v>329</v>
      </c>
      <c r="AH94" s="558">
        <v>0.6</v>
      </c>
      <c r="AI94" s="560" t="s">
        <v>881</v>
      </c>
      <c r="AJ94" s="81">
        <f t="shared" si="9"/>
        <v>0.3</v>
      </c>
      <c r="AK94" s="14">
        <f t="shared" si="10"/>
        <v>2.1420000000000002E-2</v>
      </c>
      <c r="AL94" s="84">
        <f>AJ94*$I$93</f>
        <v>2.1420000000000002E-2</v>
      </c>
    </row>
    <row r="95" spans="2:38" ht="51.75" thickBot="1" x14ac:dyDescent="0.3">
      <c r="B95" s="59" t="s">
        <v>391</v>
      </c>
      <c r="C95" s="58" t="s">
        <v>392</v>
      </c>
      <c r="D95" s="54" t="s">
        <v>142</v>
      </c>
      <c r="E95" s="229" t="s">
        <v>538</v>
      </c>
      <c r="F95" s="54" t="s">
        <v>131</v>
      </c>
      <c r="G95" s="718"/>
      <c r="H95" s="782"/>
      <c r="I95" s="776"/>
      <c r="J95" s="694"/>
      <c r="K95" s="691"/>
      <c r="L95" s="779"/>
      <c r="M95" s="691"/>
      <c r="N95" s="765"/>
      <c r="O95" s="765"/>
      <c r="P95" s="765"/>
      <c r="Q95" s="768"/>
      <c r="R95" s="939"/>
      <c r="S95" s="939"/>
      <c r="T95" s="939"/>
      <c r="U95" s="939"/>
      <c r="V95" s="942"/>
      <c r="W95" s="707"/>
      <c r="X95" s="707"/>
      <c r="Y95" s="700"/>
      <c r="Z95" s="755"/>
      <c r="AA95" s="294">
        <v>3</v>
      </c>
      <c r="AB95" s="13" t="s">
        <v>150</v>
      </c>
      <c r="AC95" s="14">
        <v>0.3</v>
      </c>
      <c r="AD95" s="22">
        <v>43191</v>
      </c>
      <c r="AE95" s="22">
        <v>43465</v>
      </c>
      <c r="AF95" s="14">
        <f>$I$93*AC95</f>
        <v>2.1420000000000002E-2</v>
      </c>
      <c r="AG95" s="15" t="s">
        <v>329</v>
      </c>
      <c r="AH95" s="280"/>
      <c r="AI95" s="245"/>
      <c r="AJ95" s="81">
        <f t="shared" si="9"/>
        <v>0</v>
      </c>
      <c r="AK95" s="14">
        <f t="shared" si="10"/>
        <v>0</v>
      </c>
      <c r="AL95" s="84">
        <f>AJ95*$I$93</f>
        <v>0</v>
      </c>
    </row>
    <row r="96" spans="2:38" ht="90.75" customHeight="1" thickBot="1" x14ac:dyDescent="0.3">
      <c r="B96" s="59" t="s">
        <v>391</v>
      </c>
      <c r="C96" s="58" t="s">
        <v>392</v>
      </c>
      <c r="D96" s="54" t="s">
        <v>142</v>
      </c>
      <c r="E96" s="229" t="s">
        <v>538</v>
      </c>
      <c r="F96" s="54" t="s">
        <v>131</v>
      </c>
      <c r="G96" s="716">
        <v>8</v>
      </c>
      <c r="H96" s="771" t="s">
        <v>331</v>
      </c>
      <c r="I96" s="774">
        <v>7.1400000000000005E-2</v>
      </c>
      <c r="J96" s="692">
        <v>100</v>
      </c>
      <c r="K96" s="689" t="s">
        <v>184</v>
      </c>
      <c r="L96" s="777" t="s">
        <v>332</v>
      </c>
      <c r="M96" s="689" t="s">
        <v>133</v>
      </c>
      <c r="N96" s="763">
        <v>0</v>
      </c>
      <c r="O96" s="763">
        <v>0.33</v>
      </c>
      <c r="P96" s="763">
        <v>0.66</v>
      </c>
      <c r="Q96" s="766">
        <v>1</v>
      </c>
      <c r="R96" s="937">
        <v>0</v>
      </c>
      <c r="S96" s="937">
        <v>0.2</v>
      </c>
      <c r="T96" s="937" t="s">
        <v>688</v>
      </c>
      <c r="U96" s="937" t="s">
        <v>685</v>
      </c>
      <c r="V96" s="940" t="s">
        <v>607</v>
      </c>
      <c r="W96" s="705">
        <f>IFERROR((S96/R96),0)</f>
        <v>0</v>
      </c>
      <c r="X96" s="705" t="str">
        <f>+IF(AND(W96&gt;=0%,W96&lt;=60%),"MALO",IF(AND(W96&gt;=61%,W96&lt;=80%),"REGULAR",IF(AND(W96&gt;=81%,W96&lt;95%),"BUENO","EXCELENTE")))</f>
        <v>MALO</v>
      </c>
      <c r="Y96" s="698" t="str">
        <f>IF(W96&gt;0,"EN EJECUCIÓN","SIN EJECUTAR")</f>
        <v>SIN EJECUTAR</v>
      </c>
      <c r="Z96" s="704">
        <f>W96*I96</f>
        <v>0</v>
      </c>
      <c r="AA96" s="294">
        <v>1</v>
      </c>
      <c r="AB96" s="13" t="s">
        <v>151</v>
      </c>
      <c r="AC96" s="14">
        <v>0.33</v>
      </c>
      <c r="AD96" s="23">
        <v>43115</v>
      </c>
      <c r="AE96" s="22">
        <v>43220</v>
      </c>
      <c r="AF96" s="14">
        <f>$I$96*AC96</f>
        <v>2.3562000000000003E-2</v>
      </c>
      <c r="AG96" s="15" t="s">
        <v>152</v>
      </c>
      <c r="AH96" s="558">
        <v>1</v>
      </c>
      <c r="AI96" s="560" t="s">
        <v>688</v>
      </c>
      <c r="AJ96" s="81">
        <f t="shared" si="9"/>
        <v>0.33</v>
      </c>
      <c r="AK96" s="14">
        <f t="shared" si="10"/>
        <v>2.3562000000000003E-2</v>
      </c>
      <c r="AL96" s="84">
        <f>AJ96*$I$96</f>
        <v>2.3562000000000003E-2</v>
      </c>
    </row>
    <row r="97" spans="2:38" ht="300.75" thickBot="1" x14ac:dyDescent="0.3">
      <c r="B97" s="59" t="s">
        <v>391</v>
      </c>
      <c r="C97" s="58" t="s">
        <v>392</v>
      </c>
      <c r="D97" s="54" t="s">
        <v>142</v>
      </c>
      <c r="E97" s="229" t="s">
        <v>538</v>
      </c>
      <c r="F97" s="54" t="s">
        <v>131</v>
      </c>
      <c r="G97" s="717"/>
      <c r="H97" s="772"/>
      <c r="I97" s="775"/>
      <c r="J97" s="693"/>
      <c r="K97" s="690"/>
      <c r="L97" s="778"/>
      <c r="M97" s="690"/>
      <c r="N97" s="764"/>
      <c r="O97" s="764"/>
      <c r="P97" s="764"/>
      <c r="Q97" s="767"/>
      <c r="R97" s="938"/>
      <c r="S97" s="938"/>
      <c r="T97" s="938"/>
      <c r="U97" s="938"/>
      <c r="V97" s="941"/>
      <c r="W97" s="706"/>
      <c r="X97" s="706"/>
      <c r="Y97" s="699"/>
      <c r="Z97" s="745"/>
      <c r="AA97" s="294">
        <v>2</v>
      </c>
      <c r="AB97" s="13" t="s">
        <v>153</v>
      </c>
      <c r="AC97" s="14">
        <v>0.33</v>
      </c>
      <c r="AD97" s="23">
        <v>43221</v>
      </c>
      <c r="AE97" s="22">
        <v>43312</v>
      </c>
      <c r="AF97" s="14">
        <f>$I$96*AC97</f>
        <v>2.3562000000000003E-2</v>
      </c>
      <c r="AG97" s="15" t="s">
        <v>152</v>
      </c>
      <c r="AH97" s="558">
        <v>1</v>
      </c>
      <c r="AI97" s="560" t="s">
        <v>882</v>
      </c>
      <c r="AJ97" s="81">
        <f t="shared" si="9"/>
        <v>0.33</v>
      </c>
      <c r="AK97" s="14">
        <f t="shared" si="10"/>
        <v>2.3562000000000003E-2</v>
      </c>
      <c r="AL97" s="84">
        <f>AJ97*$I$96</f>
        <v>2.3562000000000003E-2</v>
      </c>
    </row>
    <row r="98" spans="2:38" ht="51.75" thickBot="1" x14ac:dyDescent="0.3">
      <c r="B98" s="59" t="s">
        <v>391</v>
      </c>
      <c r="C98" s="58" t="s">
        <v>392</v>
      </c>
      <c r="D98" s="54" t="s">
        <v>142</v>
      </c>
      <c r="E98" s="229" t="s">
        <v>538</v>
      </c>
      <c r="F98" s="54" t="s">
        <v>131</v>
      </c>
      <c r="G98" s="718"/>
      <c r="H98" s="773"/>
      <c r="I98" s="776"/>
      <c r="J98" s="694"/>
      <c r="K98" s="691"/>
      <c r="L98" s="779"/>
      <c r="M98" s="691"/>
      <c r="N98" s="765"/>
      <c r="O98" s="765"/>
      <c r="P98" s="765"/>
      <c r="Q98" s="768"/>
      <c r="R98" s="939"/>
      <c r="S98" s="939"/>
      <c r="T98" s="939"/>
      <c r="U98" s="939"/>
      <c r="V98" s="942"/>
      <c r="W98" s="707"/>
      <c r="X98" s="707"/>
      <c r="Y98" s="700"/>
      <c r="Z98" s="755"/>
      <c r="AA98" s="294">
        <v>3</v>
      </c>
      <c r="AB98" s="13" t="s">
        <v>154</v>
      </c>
      <c r="AC98" s="14">
        <v>0.34</v>
      </c>
      <c r="AD98" s="23">
        <v>43313</v>
      </c>
      <c r="AE98" s="22">
        <v>43465</v>
      </c>
      <c r="AF98" s="14"/>
      <c r="AG98" s="15" t="s">
        <v>152</v>
      </c>
      <c r="AH98" s="280"/>
      <c r="AI98" s="245"/>
      <c r="AJ98" s="81">
        <f t="shared" si="9"/>
        <v>0</v>
      </c>
      <c r="AK98" s="14">
        <f t="shared" si="10"/>
        <v>0</v>
      </c>
      <c r="AL98" s="84">
        <f>AJ98*$I$96</f>
        <v>0</v>
      </c>
    </row>
    <row r="99" spans="2:38" ht="51.75" customHeight="1" thickBot="1" x14ac:dyDescent="0.3">
      <c r="B99" s="59" t="s">
        <v>391</v>
      </c>
      <c r="C99" s="58" t="s">
        <v>392</v>
      </c>
      <c r="D99" s="54" t="s">
        <v>23</v>
      </c>
      <c r="E99" s="229" t="s">
        <v>538</v>
      </c>
      <c r="F99" s="54" t="s">
        <v>131</v>
      </c>
      <c r="G99" s="716">
        <v>9</v>
      </c>
      <c r="H99" s="771" t="s">
        <v>155</v>
      </c>
      <c r="I99" s="787">
        <v>7.1400000000000005E-2</v>
      </c>
      <c r="J99" s="692">
        <v>100</v>
      </c>
      <c r="K99" s="689" t="s">
        <v>184</v>
      </c>
      <c r="L99" s="760" t="s">
        <v>156</v>
      </c>
      <c r="M99" s="689" t="s">
        <v>133</v>
      </c>
      <c r="N99" s="763">
        <v>0.5</v>
      </c>
      <c r="O99" s="763">
        <v>1</v>
      </c>
      <c r="P99" s="763"/>
      <c r="Q99" s="766"/>
      <c r="R99" s="937">
        <v>0.5</v>
      </c>
      <c r="S99" s="937">
        <v>1</v>
      </c>
      <c r="T99" s="937" t="s">
        <v>689</v>
      </c>
      <c r="U99" s="937" t="s">
        <v>690</v>
      </c>
      <c r="V99" s="940" t="s">
        <v>607</v>
      </c>
      <c r="W99" s="705">
        <f>IFERROR((S99/R99),0)</f>
        <v>2</v>
      </c>
      <c r="X99" s="705" t="str">
        <f>+IF(AND(W99&gt;=0%,W99&lt;=60%),"MALO",IF(AND(W99&gt;=61%,W99&lt;=80%),"REGULAR",IF(AND(W99&gt;=81%,W99&lt;95%),"BUENO","EXCELENTE")))</f>
        <v>EXCELENTE</v>
      </c>
      <c r="Y99" s="698" t="str">
        <f>IF(W99&gt;0,"EN EJECUCIÓN","SIN EJECUTAR")</f>
        <v>EN EJECUCIÓN</v>
      </c>
      <c r="Z99" s="704">
        <f>W99*I99</f>
        <v>0.14280000000000001</v>
      </c>
      <c r="AA99" s="294">
        <v>1</v>
      </c>
      <c r="AB99" s="13" t="s">
        <v>333</v>
      </c>
      <c r="AC99" s="14">
        <v>0.25</v>
      </c>
      <c r="AD99" s="23">
        <v>43115</v>
      </c>
      <c r="AE99" s="22">
        <v>43159</v>
      </c>
      <c r="AF99" s="14"/>
      <c r="AG99" s="15" t="s">
        <v>157</v>
      </c>
      <c r="AH99" s="280">
        <v>1</v>
      </c>
      <c r="AI99" s="246" t="s">
        <v>701</v>
      </c>
      <c r="AJ99" s="81">
        <f t="shared" si="9"/>
        <v>0.25</v>
      </c>
      <c r="AK99" s="14">
        <f t="shared" si="10"/>
        <v>0</v>
      </c>
      <c r="AL99" s="84">
        <f>AJ99*$I$99</f>
        <v>1.7850000000000001E-2</v>
      </c>
    </row>
    <row r="100" spans="2:38" ht="150.75" thickBot="1" x14ac:dyDescent="0.3">
      <c r="B100" s="59" t="s">
        <v>391</v>
      </c>
      <c r="C100" s="58" t="s">
        <v>392</v>
      </c>
      <c r="D100" s="54" t="s">
        <v>23</v>
      </c>
      <c r="E100" s="229" t="s">
        <v>538</v>
      </c>
      <c r="F100" s="54" t="s">
        <v>131</v>
      </c>
      <c r="G100" s="717"/>
      <c r="H100" s="772"/>
      <c r="I100" s="788"/>
      <c r="J100" s="693"/>
      <c r="K100" s="690"/>
      <c r="L100" s="761"/>
      <c r="M100" s="690"/>
      <c r="N100" s="764"/>
      <c r="O100" s="764"/>
      <c r="P100" s="764"/>
      <c r="Q100" s="767"/>
      <c r="R100" s="938"/>
      <c r="S100" s="938"/>
      <c r="T100" s="938"/>
      <c r="U100" s="938"/>
      <c r="V100" s="941"/>
      <c r="W100" s="706"/>
      <c r="X100" s="706"/>
      <c r="Y100" s="699"/>
      <c r="Z100" s="745"/>
      <c r="AA100" s="294">
        <v>2</v>
      </c>
      <c r="AB100" s="13" t="s">
        <v>158</v>
      </c>
      <c r="AC100" s="14">
        <v>0.25</v>
      </c>
      <c r="AD100" s="22">
        <v>43160</v>
      </c>
      <c r="AE100" s="22">
        <v>43190</v>
      </c>
      <c r="AF100" s="14"/>
      <c r="AG100" s="15" t="s">
        <v>157</v>
      </c>
      <c r="AH100" s="280">
        <v>1</v>
      </c>
      <c r="AI100" s="246" t="s">
        <v>702</v>
      </c>
      <c r="AJ100" s="81">
        <f t="shared" si="9"/>
        <v>0.25</v>
      </c>
      <c r="AK100" s="14">
        <f t="shared" si="10"/>
        <v>0</v>
      </c>
      <c r="AL100" s="84">
        <f>AJ100*$I$99</f>
        <v>1.7850000000000001E-2</v>
      </c>
    </row>
    <row r="101" spans="2:38" ht="409.6" thickBot="1" x14ac:dyDescent="0.3">
      <c r="B101" s="59" t="s">
        <v>391</v>
      </c>
      <c r="C101" s="58" t="s">
        <v>392</v>
      </c>
      <c r="D101" s="54" t="s">
        <v>23</v>
      </c>
      <c r="E101" s="229" t="s">
        <v>538</v>
      </c>
      <c r="F101" s="54" t="s">
        <v>131</v>
      </c>
      <c r="G101" s="718"/>
      <c r="H101" s="773"/>
      <c r="I101" s="789"/>
      <c r="J101" s="694"/>
      <c r="K101" s="691"/>
      <c r="L101" s="762"/>
      <c r="M101" s="691"/>
      <c r="N101" s="765"/>
      <c r="O101" s="765"/>
      <c r="P101" s="765"/>
      <c r="Q101" s="768"/>
      <c r="R101" s="939"/>
      <c r="S101" s="939"/>
      <c r="T101" s="939"/>
      <c r="U101" s="939"/>
      <c r="V101" s="942"/>
      <c r="W101" s="707"/>
      <c r="X101" s="707"/>
      <c r="Y101" s="700"/>
      <c r="Z101" s="755"/>
      <c r="AA101" s="294">
        <v>3</v>
      </c>
      <c r="AB101" s="13" t="s">
        <v>334</v>
      </c>
      <c r="AC101" s="14">
        <v>0.5</v>
      </c>
      <c r="AD101" s="22">
        <v>43191</v>
      </c>
      <c r="AE101" s="22" t="s">
        <v>143</v>
      </c>
      <c r="AF101" s="14">
        <f>$I$99*AC101</f>
        <v>3.5700000000000003E-2</v>
      </c>
      <c r="AG101" s="15" t="s">
        <v>157</v>
      </c>
      <c r="AH101" s="558">
        <v>1</v>
      </c>
      <c r="AI101" s="559" t="s">
        <v>883</v>
      </c>
      <c r="AJ101" s="81">
        <f t="shared" si="9"/>
        <v>0.5</v>
      </c>
      <c r="AK101" s="14">
        <f t="shared" si="10"/>
        <v>3.5700000000000003E-2</v>
      </c>
      <c r="AL101" s="84">
        <f>AJ101*$I$99</f>
        <v>3.5700000000000003E-2</v>
      </c>
    </row>
    <row r="102" spans="2:38" ht="90.75" customHeight="1" thickBot="1" x14ac:dyDescent="0.3">
      <c r="B102" s="59" t="s">
        <v>391</v>
      </c>
      <c r="C102" s="58" t="s">
        <v>392</v>
      </c>
      <c r="D102" s="54" t="s">
        <v>23</v>
      </c>
      <c r="E102" s="229" t="s">
        <v>538</v>
      </c>
      <c r="F102" s="54" t="s">
        <v>131</v>
      </c>
      <c r="G102" s="716">
        <v>10</v>
      </c>
      <c r="H102" s="780" t="s">
        <v>335</v>
      </c>
      <c r="I102" s="774">
        <v>7.1400000000000005E-2</v>
      </c>
      <c r="J102" s="692">
        <v>100</v>
      </c>
      <c r="K102" s="689" t="s">
        <v>184</v>
      </c>
      <c r="L102" s="777" t="s">
        <v>159</v>
      </c>
      <c r="M102" s="689" t="s">
        <v>133</v>
      </c>
      <c r="N102" s="763">
        <v>0.1</v>
      </c>
      <c r="O102" s="763">
        <v>0.4</v>
      </c>
      <c r="P102" s="763">
        <v>0.7</v>
      </c>
      <c r="Q102" s="766">
        <v>1</v>
      </c>
      <c r="R102" s="937">
        <v>0.1</v>
      </c>
      <c r="S102" s="937">
        <v>0.1</v>
      </c>
      <c r="T102" s="937" t="s">
        <v>691</v>
      </c>
      <c r="U102" s="937" t="s">
        <v>692</v>
      </c>
      <c r="V102" s="940" t="s">
        <v>607</v>
      </c>
      <c r="W102" s="705">
        <f>IFERROR((S102/R102),0)</f>
        <v>1</v>
      </c>
      <c r="X102" s="705" t="str">
        <f>+IF(AND(W102&gt;=0%,W102&lt;=60%),"MALO",IF(AND(W102&gt;=61%,W102&lt;=80%),"REGULAR",IF(AND(W102&gt;=81%,W102&lt;95%),"BUENO","EXCELENTE")))</f>
        <v>EXCELENTE</v>
      </c>
      <c r="Y102" s="698" t="str">
        <f>IF(W102&gt;0,"EN EJECUCIÓN","SIN EJECUTAR")</f>
        <v>EN EJECUCIÓN</v>
      </c>
      <c r="Z102" s="704">
        <f>W102*I102</f>
        <v>7.1400000000000005E-2</v>
      </c>
      <c r="AA102" s="294">
        <v>1</v>
      </c>
      <c r="AB102" s="13" t="s">
        <v>336</v>
      </c>
      <c r="AC102" s="14">
        <v>0.1</v>
      </c>
      <c r="AD102" s="23">
        <v>43115</v>
      </c>
      <c r="AE102" s="22">
        <v>43190</v>
      </c>
      <c r="AF102" s="14"/>
      <c r="AG102" s="15" t="s">
        <v>160</v>
      </c>
      <c r="AH102" s="280">
        <v>1</v>
      </c>
      <c r="AI102" s="246" t="s">
        <v>691</v>
      </c>
      <c r="AJ102" s="81">
        <f t="shared" si="9"/>
        <v>0.1</v>
      </c>
      <c r="AK102" s="14">
        <f t="shared" si="10"/>
        <v>0</v>
      </c>
      <c r="AL102" s="84">
        <f>AJ102*$I$102</f>
        <v>7.1400000000000005E-3</v>
      </c>
    </row>
    <row r="103" spans="2:38" ht="51.75" thickBot="1" x14ac:dyDescent="0.3">
      <c r="B103" s="59" t="s">
        <v>391</v>
      </c>
      <c r="C103" s="58" t="s">
        <v>392</v>
      </c>
      <c r="D103" s="54" t="s">
        <v>23</v>
      </c>
      <c r="E103" s="229" t="s">
        <v>538</v>
      </c>
      <c r="F103" s="54" t="s">
        <v>131</v>
      </c>
      <c r="G103" s="717"/>
      <c r="H103" s="781"/>
      <c r="I103" s="775"/>
      <c r="J103" s="693"/>
      <c r="K103" s="690"/>
      <c r="L103" s="778"/>
      <c r="M103" s="690"/>
      <c r="N103" s="764"/>
      <c r="O103" s="764"/>
      <c r="P103" s="764"/>
      <c r="Q103" s="767"/>
      <c r="R103" s="938"/>
      <c r="S103" s="938"/>
      <c r="T103" s="938"/>
      <c r="U103" s="938"/>
      <c r="V103" s="941"/>
      <c r="W103" s="706"/>
      <c r="X103" s="706"/>
      <c r="Y103" s="699"/>
      <c r="Z103" s="745"/>
      <c r="AA103" s="294">
        <v>2</v>
      </c>
      <c r="AB103" s="13" t="s">
        <v>337</v>
      </c>
      <c r="AC103" s="14">
        <v>0.2</v>
      </c>
      <c r="AD103" s="22">
        <v>43191</v>
      </c>
      <c r="AE103" s="22">
        <v>43250</v>
      </c>
      <c r="AF103" s="14">
        <f>$I$102*AC103</f>
        <v>1.4280000000000001E-2</v>
      </c>
      <c r="AG103" s="15" t="s">
        <v>160</v>
      </c>
      <c r="AH103" s="558">
        <v>1</v>
      </c>
      <c r="AI103" s="559" t="s">
        <v>884</v>
      </c>
      <c r="AJ103" s="81">
        <f t="shared" si="9"/>
        <v>0.2</v>
      </c>
      <c r="AK103" s="14">
        <f t="shared" si="10"/>
        <v>1.4280000000000001E-2</v>
      </c>
      <c r="AL103" s="84">
        <f>AJ103*$I$102</f>
        <v>1.4280000000000001E-2</v>
      </c>
    </row>
    <row r="104" spans="2:38" ht="135.75" thickBot="1" x14ac:dyDescent="0.3">
      <c r="B104" s="59" t="s">
        <v>391</v>
      </c>
      <c r="C104" s="58" t="s">
        <v>392</v>
      </c>
      <c r="D104" s="54" t="s">
        <v>23</v>
      </c>
      <c r="E104" s="229" t="s">
        <v>538</v>
      </c>
      <c r="F104" s="54" t="s">
        <v>131</v>
      </c>
      <c r="G104" s="718"/>
      <c r="H104" s="782"/>
      <c r="I104" s="776"/>
      <c r="J104" s="694"/>
      <c r="K104" s="691"/>
      <c r="L104" s="779"/>
      <c r="M104" s="691"/>
      <c r="N104" s="765"/>
      <c r="O104" s="765"/>
      <c r="P104" s="765"/>
      <c r="Q104" s="768"/>
      <c r="R104" s="939"/>
      <c r="S104" s="939"/>
      <c r="T104" s="939"/>
      <c r="U104" s="939"/>
      <c r="V104" s="942"/>
      <c r="W104" s="707"/>
      <c r="X104" s="707"/>
      <c r="Y104" s="700"/>
      <c r="Z104" s="755"/>
      <c r="AA104" s="294">
        <v>3</v>
      </c>
      <c r="AB104" s="13" t="s">
        <v>161</v>
      </c>
      <c r="AC104" s="14">
        <v>0.7</v>
      </c>
      <c r="AD104" s="22">
        <v>43252</v>
      </c>
      <c r="AE104" s="22">
        <v>43465</v>
      </c>
      <c r="AF104" s="14">
        <f>$I$102*AC104</f>
        <v>4.9980000000000004E-2</v>
      </c>
      <c r="AG104" s="15" t="s">
        <v>160</v>
      </c>
      <c r="AH104" s="558">
        <v>7.0000000000000007E-2</v>
      </c>
      <c r="AI104" s="559" t="s">
        <v>885</v>
      </c>
      <c r="AJ104" s="81">
        <f t="shared" si="9"/>
        <v>4.9000000000000002E-2</v>
      </c>
      <c r="AK104" s="14">
        <f t="shared" si="10"/>
        <v>3.4986000000000006E-3</v>
      </c>
      <c r="AL104" s="84">
        <f>AJ104*$I$102</f>
        <v>3.4986000000000006E-3</v>
      </c>
    </row>
    <row r="105" spans="2:38" ht="77.25" customHeight="1" thickBot="1" x14ac:dyDescent="0.3">
      <c r="B105" s="59" t="s">
        <v>391</v>
      </c>
      <c r="C105" s="58" t="s">
        <v>392</v>
      </c>
      <c r="D105" s="54" t="s">
        <v>130</v>
      </c>
      <c r="E105" s="229" t="s">
        <v>537</v>
      </c>
      <c r="F105" s="54" t="s">
        <v>131</v>
      </c>
      <c r="G105" s="716">
        <v>11</v>
      </c>
      <c r="H105" s="771" t="s">
        <v>338</v>
      </c>
      <c r="I105" s="774">
        <v>7.1400000000000005E-2</v>
      </c>
      <c r="J105" s="692">
        <v>100</v>
      </c>
      <c r="K105" s="689" t="s">
        <v>184</v>
      </c>
      <c r="L105" s="777" t="s">
        <v>339</v>
      </c>
      <c r="M105" s="689" t="s">
        <v>133</v>
      </c>
      <c r="N105" s="793">
        <v>0.25</v>
      </c>
      <c r="O105" s="793">
        <v>0.5</v>
      </c>
      <c r="P105" s="793">
        <v>0.75</v>
      </c>
      <c r="Q105" s="794">
        <v>1</v>
      </c>
      <c r="R105" s="937">
        <v>0.25</v>
      </c>
      <c r="S105" s="937">
        <v>0.25</v>
      </c>
      <c r="T105" s="937" t="s">
        <v>693</v>
      </c>
      <c r="U105" s="937" t="s">
        <v>694</v>
      </c>
      <c r="V105" s="940"/>
      <c r="W105" s="705">
        <f>IFERROR((S105/R105),0)</f>
        <v>1</v>
      </c>
      <c r="X105" s="705" t="str">
        <f>+IF(AND(W105&gt;=0%,W105&lt;=60%),"MALO",IF(AND(W105&gt;=61%,W105&lt;=80%),"REGULAR",IF(AND(W105&gt;=81%,W105&lt;95%),"BUENO","EXCELENTE")))</f>
        <v>EXCELENTE</v>
      </c>
      <c r="Y105" s="698" t="str">
        <f>IF(W105&gt;0,"EN EJECUCIÓN","SIN EJECUTAR")</f>
        <v>EN EJECUCIÓN</v>
      </c>
      <c r="Z105" s="704">
        <f>W105*I105</f>
        <v>7.1400000000000005E-2</v>
      </c>
      <c r="AA105" s="294">
        <v>1</v>
      </c>
      <c r="AB105" s="13" t="s">
        <v>340</v>
      </c>
      <c r="AC105" s="14">
        <v>0.2</v>
      </c>
      <c r="AD105" s="23">
        <v>43132</v>
      </c>
      <c r="AE105" s="22">
        <v>43220</v>
      </c>
      <c r="AF105" s="14">
        <f>$I$105*AC105</f>
        <v>1.4280000000000001E-2</v>
      </c>
      <c r="AG105" s="15" t="s">
        <v>163</v>
      </c>
      <c r="AH105" s="280">
        <v>1</v>
      </c>
      <c r="AI105" s="243" t="s">
        <v>693</v>
      </c>
      <c r="AJ105" s="81">
        <f t="shared" si="9"/>
        <v>0.2</v>
      </c>
      <c r="AK105" s="14">
        <f t="shared" si="10"/>
        <v>1.4280000000000001E-2</v>
      </c>
      <c r="AL105" s="84">
        <f>AJ105*$I$105</f>
        <v>1.4280000000000001E-2</v>
      </c>
    </row>
    <row r="106" spans="2:38" ht="240.75" thickBot="1" x14ac:dyDescent="0.3">
      <c r="B106" s="59" t="s">
        <v>391</v>
      </c>
      <c r="C106" s="58" t="s">
        <v>392</v>
      </c>
      <c r="D106" s="54" t="s">
        <v>130</v>
      </c>
      <c r="E106" s="229" t="s">
        <v>537</v>
      </c>
      <c r="F106" s="54" t="s">
        <v>131</v>
      </c>
      <c r="G106" s="717"/>
      <c r="H106" s="772"/>
      <c r="I106" s="775"/>
      <c r="J106" s="693"/>
      <c r="K106" s="690"/>
      <c r="L106" s="778"/>
      <c r="M106" s="690"/>
      <c r="N106" s="793"/>
      <c r="O106" s="793"/>
      <c r="P106" s="793"/>
      <c r="Q106" s="794"/>
      <c r="R106" s="938"/>
      <c r="S106" s="938"/>
      <c r="T106" s="938"/>
      <c r="U106" s="938"/>
      <c r="V106" s="941"/>
      <c r="W106" s="706"/>
      <c r="X106" s="706"/>
      <c r="Y106" s="699"/>
      <c r="Z106" s="745"/>
      <c r="AA106" s="294">
        <v>2</v>
      </c>
      <c r="AB106" s="13" t="s">
        <v>341</v>
      </c>
      <c r="AC106" s="14">
        <v>0.5</v>
      </c>
      <c r="AD106" s="22">
        <v>43221</v>
      </c>
      <c r="AE106" s="22">
        <v>43373</v>
      </c>
      <c r="AF106" s="14">
        <f>$I$105*AC106</f>
        <v>3.5700000000000003E-2</v>
      </c>
      <c r="AG106" s="15" t="s">
        <v>163</v>
      </c>
      <c r="AH106" s="558">
        <v>0.6</v>
      </c>
      <c r="AI106" s="561" t="s">
        <v>886</v>
      </c>
      <c r="AJ106" s="81">
        <f t="shared" si="9"/>
        <v>0.3</v>
      </c>
      <c r="AK106" s="14">
        <f t="shared" si="10"/>
        <v>2.1420000000000002E-2</v>
      </c>
      <c r="AL106" s="84">
        <f>AJ106*$I$105</f>
        <v>2.1420000000000002E-2</v>
      </c>
    </row>
    <row r="107" spans="2:38" ht="51.75" thickBot="1" x14ac:dyDescent="0.3">
      <c r="B107" s="59" t="s">
        <v>391</v>
      </c>
      <c r="C107" s="58" t="s">
        <v>392</v>
      </c>
      <c r="D107" s="54" t="s">
        <v>130</v>
      </c>
      <c r="E107" s="229" t="s">
        <v>537</v>
      </c>
      <c r="F107" s="54" t="s">
        <v>131</v>
      </c>
      <c r="G107" s="717"/>
      <c r="H107" s="772"/>
      <c r="I107" s="775"/>
      <c r="J107" s="693"/>
      <c r="K107" s="690"/>
      <c r="L107" s="778"/>
      <c r="M107" s="690"/>
      <c r="N107" s="793"/>
      <c r="O107" s="793"/>
      <c r="P107" s="793"/>
      <c r="Q107" s="794"/>
      <c r="R107" s="938"/>
      <c r="S107" s="938"/>
      <c r="T107" s="938"/>
      <c r="U107" s="938"/>
      <c r="V107" s="941"/>
      <c r="W107" s="706"/>
      <c r="X107" s="706"/>
      <c r="Y107" s="699"/>
      <c r="Z107" s="745"/>
      <c r="AA107" s="294">
        <v>3</v>
      </c>
      <c r="AB107" s="13" t="s">
        <v>342</v>
      </c>
      <c r="AC107" s="14">
        <v>0.1</v>
      </c>
      <c r="AD107" s="22">
        <v>43374</v>
      </c>
      <c r="AE107" s="22">
        <v>43404</v>
      </c>
      <c r="AF107" s="14"/>
      <c r="AG107" s="15" t="s">
        <v>163</v>
      </c>
      <c r="AH107" s="280"/>
      <c r="AI107" s="245"/>
      <c r="AJ107" s="81">
        <f t="shared" si="9"/>
        <v>0</v>
      </c>
      <c r="AK107" s="14">
        <f t="shared" si="10"/>
        <v>0</v>
      </c>
      <c r="AL107" s="84">
        <f>AJ107*$I$105</f>
        <v>0</v>
      </c>
    </row>
    <row r="108" spans="2:38" ht="75.75" thickBot="1" x14ac:dyDescent="0.3">
      <c r="B108" s="59" t="s">
        <v>391</v>
      </c>
      <c r="C108" s="58" t="s">
        <v>392</v>
      </c>
      <c r="D108" s="54" t="s">
        <v>130</v>
      </c>
      <c r="E108" s="229" t="s">
        <v>537</v>
      </c>
      <c r="F108" s="54" t="s">
        <v>131</v>
      </c>
      <c r="G108" s="718"/>
      <c r="H108" s="773"/>
      <c r="I108" s="776"/>
      <c r="J108" s="694"/>
      <c r="K108" s="691"/>
      <c r="L108" s="779"/>
      <c r="M108" s="691"/>
      <c r="N108" s="793"/>
      <c r="O108" s="793"/>
      <c r="P108" s="793"/>
      <c r="Q108" s="794"/>
      <c r="R108" s="939"/>
      <c r="S108" s="939"/>
      <c r="T108" s="939"/>
      <c r="U108" s="939"/>
      <c r="V108" s="942"/>
      <c r="W108" s="707"/>
      <c r="X108" s="707"/>
      <c r="Y108" s="700"/>
      <c r="Z108" s="755"/>
      <c r="AA108" s="294">
        <v>4</v>
      </c>
      <c r="AB108" s="13" t="s">
        <v>343</v>
      </c>
      <c r="AC108" s="14">
        <v>0.2</v>
      </c>
      <c r="AD108" s="22">
        <v>43405</v>
      </c>
      <c r="AE108" s="22">
        <v>43465</v>
      </c>
      <c r="AF108" s="14"/>
      <c r="AG108" s="15" t="s">
        <v>163</v>
      </c>
      <c r="AH108" s="280"/>
      <c r="AI108" s="245"/>
      <c r="AJ108" s="81">
        <f t="shared" si="9"/>
        <v>0</v>
      </c>
      <c r="AK108" s="14">
        <f t="shared" si="10"/>
        <v>0</v>
      </c>
      <c r="AL108" s="84">
        <f>AJ108*$I$105</f>
        <v>0</v>
      </c>
    </row>
    <row r="109" spans="2:38" ht="77.25" customHeight="1" thickBot="1" x14ac:dyDescent="0.3">
      <c r="B109" s="59" t="s">
        <v>391</v>
      </c>
      <c r="C109" s="58" t="s">
        <v>392</v>
      </c>
      <c r="D109" s="54" t="s">
        <v>130</v>
      </c>
      <c r="E109" s="229" t="s">
        <v>537</v>
      </c>
      <c r="F109" s="54" t="s">
        <v>131</v>
      </c>
      <c r="G109" s="716">
        <v>12</v>
      </c>
      <c r="H109" s="719" t="s">
        <v>164</v>
      </c>
      <c r="I109" s="774">
        <v>7.1400000000000005E-2</v>
      </c>
      <c r="J109" s="692">
        <v>100</v>
      </c>
      <c r="K109" s="689" t="s">
        <v>184</v>
      </c>
      <c r="L109" s="760" t="s">
        <v>165</v>
      </c>
      <c r="M109" s="689" t="s">
        <v>133</v>
      </c>
      <c r="N109" s="689">
        <v>0.25</v>
      </c>
      <c r="O109" s="689">
        <v>0.5</v>
      </c>
      <c r="P109" s="689">
        <v>0.75</v>
      </c>
      <c r="Q109" s="790">
        <v>1</v>
      </c>
      <c r="R109" s="947">
        <v>0.25</v>
      </c>
      <c r="S109" s="947">
        <v>0.25</v>
      </c>
      <c r="T109" s="947" t="s">
        <v>695</v>
      </c>
      <c r="U109" s="947" t="s">
        <v>696</v>
      </c>
      <c r="V109" s="950" t="s">
        <v>607</v>
      </c>
      <c r="W109" s="705">
        <f>IFERROR((S109/R109),0)</f>
        <v>1</v>
      </c>
      <c r="X109" s="705" t="str">
        <f>+IF(AND(W109&gt;=0%,W109&lt;=60%),"MALO",IF(AND(W109&gt;=61%,W109&lt;=80%),"REGULAR",IF(AND(W109&gt;=81%,W109&lt;95%),"BUENO","EXCELENTE")))</f>
        <v>EXCELENTE</v>
      </c>
      <c r="Y109" s="698" t="str">
        <f>IF(W109&gt;0,"EN EJECUCIÓN","SIN EJECUTAR")</f>
        <v>EN EJECUCIÓN</v>
      </c>
      <c r="Z109" s="704">
        <f>W109*I109</f>
        <v>7.1400000000000005E-2</v>
      </c>
      <c r="AA109" s="294">
        <v>1</v>
      </c>
      <c r="AB109" s="13" t="s">
        <v>166</v>
      </c>
      <c r="AC109" s="14">
        <v>0.25</v>
      </c>
      <c r="AD109" s="22">
        <v>43115</v>
      </c>
      <c r="AE109" s="22">
        <v>43159</v>
      </c>
      <c r="AF109" s="14"/>
      <c r="AG109" s="15" t="s">
        <v>167</v>
      </c>
      <c r="AH109" s="280">
        <v>1</v>
      </c>
      <c r="AI109" s="246" t="s">
        <v>695</v>
      </c>
      <c r="AJ109" s="81">
        <f t="shared" si="9"/>
        <v>0.25</v>
      </c>
      <c r="AK109" s="14">
        <f t="shared" si="10"/>
        <v>0</v>
      </c>
      <c r="AL109" s="84">
        <f>AJ109*$I$109</f>
        <v>1.7850000000000001E-2</v>
      </c>
    </row>
    <row r="110" spans="2:38" ht="165.75" thickBot="1" x14ac:dyDescent="0.3">
      <c r="B110" s="59" t="s">
        <v>391</v>
      </c>
      <c r="C110" s="58" t="s">
        <v>392</v>
      </c>
      <c r="D110" s="54" t="s">
        <v>130</v>
      </c>
      <c r="E110" s="229" t="s">
        <v>537</v>
      </c>
      <c r="F110" s="54" t="s">
        <v>131</v>
      </c>
      <c r="G110" s="717"/>
      <c r="H110" s="720"/>
      <c r="I110" s="775"/>
      <c r="J110" s="693"/>
      <c r="K110" s="690"/>
      <c r="L110" s="761"/>
      <c r="M110" s="690"/>
      <c r="N110" s="690"/>
      <c r="O110" s="690"/>
      <c r="P110" s="690"/>
      <c r="Q110" s="791"/>
      <c r="R110" s="948"/>
      <c r="S110" s="948"/>
      <c r="T110" s="948"/>
      <c r="U110" s="948"/>
      <c r="V110" s="951"/>
      <c r="W110" s="706"/>
      <c r="X110" s="706"/>
      <c r="Y110" s="699"/>
      <c r="Z110" s="745"/>
      <c r="AA110" s="294">
        <v>2</v>
      </c>
      <c r="AB110" s="13" t="s">
        <v>168</v>
      </c>
      <c r="AC110" s="14">
        <v>0.25</v>
      </c>
      <c r="AD110" s="22">
        <v>43160</v>
      </c>
      <c r="AE110" s="22">
        <v>43251</v>
      </c>
      <c r="AF110" s="14">
        <f>$I$109*AC110</f>
        <v>1.7850000000000001E-2</v>
      </c>
      <c r="AG110" s="15" t="s">
        <v>167</v>
      </c>
      <c r="AH110" s="558">
        <v>1</v>
      </c>
      <c r="AI110" s="559" t="s">
        <v>887</v>
      </c>
      <c r="AJ110" s="81">
        <f t="shared" si="9"/>
        <v>0.25</v>
      </c>
      <c r="AK110" s="14">
        <f t="shared" si="10"/>
        <v>1.7850000000000001E-2</v>
      </c>
      <c r="AL110" s="84">
        <f>AJ110*$I$109</f>
        <v>1.7850000000000001E-2</v>
      </c>
    </row>
    <row r="111" spans="2:38" ht="120.75" thickBot="1" x14ac:dyDescent="0.3">
      <c r="B111" s="59" t="s">
        <v>391</v>
      </c>
      <c r="C111" s="58" t="s">
        <v>392</v>
      </c>
      <c r="D111" s="54" t="s">
        <v>130</v>
      </c>
      <c r="E111" s="229" t="s">
        <v>537</v>
      </c>
      <c r="F111" s="54" t="s">
        <v>131</v>
      </c>
      <c r="G111" s="718"/>
      <c r="H111" s="721"/>
      <c r="I111" s="776"/>
      <c r="J111" s="694"/>
      <c r="K111" s="691"/>
      <c r="L111" s="762"/>
      <c r="M111" s="691"/>
      <c r="N111" s="691"/>
      <c r="O111" s="691"/>
      <c r="P111" s="691"/>
      <c r="Q111" s="792"/>
      <c r="R111" s="949"/>
      <c r="S111" s="949"/>
      <c r="T111" s="949"/>
      <c r="U111" s="949"/>
      <c r="V111" s="952"/>
      <c r="W111" s="707"/>
      <c r="X111" s="707"/>
      <c r="Y111" s="700"/>
      <c r="Z111" s="755"/>
      <c r="AA111" s="294">
        <v>3</v>
      </c>
      <c r="AB111" s="13" t="s">
        <v>169</v>
      </c>
      <c r="AC111" s="14">
        <v>0.5</v>
      </c>
      <c r="AD111" s="22">
        <v>43252</v>
      </c>
      <c r="AE111" s="22">
        <v>43465</v>
      </c>
      <c r="AF111" s="14">
        <f>$I$109*AC111</f>
        <v>3.5700000000000003E-2</v>
      </c>
      <c r="AG111" s="15" t="s">
        <v>167</v>
      </c>
      <c r="AH111" s="558">
        <v>0.1</v>
      </c>
      <c r="AI111" s="559" t="s">
        <v>888</v>
      </c>
      <c r="AJ111" s="81">
        <f t="shared" si="9"/>
        <v>0.05</v>
      </c>
      <c r="AK111" s="14">
        <f t="shared" si="10"/>
        <v>3.5700000000000003E-3</v>
      </c>
      <c r="AL111" s="84">
        <f>AJ111*$I$109</f>
        <v>3.5700000000000003E-3</v>
      </c>
    </row>
    <row r="112" spans="2:38" ht="77.25" customHeight="1" thickBot="1" x14ac:dyDescent="0.3">
      <c r="B112" s="59" t="s">
        <v>391</v>
      </c>
      <c r="C112" s="58" t="s">
        <v>392</v>
      </c>
      <c r="D112" s="54" t="s">
        <v>130</v>
      </c>
      <c r="E112" s="229" t="s">
        <v>537</v>
      </c>
      <c r="F112" s="54" t="s">
        <v>131</v>
      </c>
      <c r="G112" s="716">
        <v>13</v>
      </c>
      <c r="H112" s="771" t="s">
        <v>344</v>
      </c>
      <c r="I112" s="774">
        <v>7.1400000000000005E-2</v>
      </c>
      <c r="J112" s="692">
        <v>100</v>
      </c>
      <c r="K112" s="689" t="s">
        <v>184</v>
      </c>
      <c r="L112" s="777" t="s">
        <v>345</v>
      </c>
      <c r="M112" s="689" t="s">
        <v>133</v>
      </c>
      <c r="N112" s="689">
        <v>0.25</v>
      </c>
      <c r="O112" s="689">
        <v>0.5</v>
      </c>
      <c r="P112" s="689">
        <v>0.75</v>
      </c>
      <c r="Q112" s="790">
        <v>1</v>
      </c>
      <c r="R112" s="947">
        <v>0.25</v>
      </c>
      <c r="S112" s="947">
        <v>0.25</v>
      </c>
      <c r="T112" s="947" t="s">
        <v>697</v>
      </c>
      <c r="U112" s="947" t="s">
        <v>696</v>
      </c>
      <c r="V112" s="950" t="s">
        <v>607</v>
      </c>
      <c r="W112" s="705">
        <f>IFERROR((S112/R112),0)</f>
        <v>1</v>
      </c>
      <c r="X112" s="705" t="str">
        <f>+IF(AND(W112&gt;=0%,W112&lt;=60%),"MALO",IF(AND(W112&gt;=61%,W112&lt;=80%),"REGULAR",IF(AND(W112&gt;=81%,W112&lt;95%),"BUENO","EXCELENTE")))</f>
        <v>EXCELENTE</v>
      </c>
      <c r="Y112" s="698" t="str">
        <f>IF(W112&gt;0,"EN EJECUCIÓN","SIN EJECUTAR")</f>
        <v>EN EJECUCIÓN</v>
      </c>
      <c r="Z112" s="704">
        <f>W112*I112</f>
        <v>7.1400000000000005E-2</v>
      </c>
      <c r="AA112" s="294">
        <v>1</v>
      </c>
      <c r="AB112" s="13" t="s">
        <v>170</v>
      </c>
      <c r="AC112" s="14">
        <v>0.35</v>
      </c>
      <c r="AD112" s="22">
        <v>43115</v>
      </c>
      <c r="AE112" s="22">
        <v>43251</v>
      </c>
      <c r="AF112" s="14">
        <f>$I$112*AC112</f>
        <v>2.4990000000000002E-2</v>
      </c>
      <c r="AG112" s="15" t="s">
        <v>171</v>
      </c>
      <c r="AH112" s="558">
        <v>1</v>
      </c>
      <c r="AI112" s="559" t="s">
        <v>697</v>
      </c>
      <c r="AJ112" s="81">
        <f t="shared" si="9"/>
        <v>0.35</v>
      </c>
      <c r="AK112" s="14">
        <f t="shared" si="10"/>
        <v>2.4990000000000002E-2</v>
      </c>
      <c r="AL112" s="84">
        <f>AJ112*$I$112</f>
        <v>2.4990000000000002E-2</v>
      </c>
    </row>
    <row r="113" spans="2:38" ht="90.75" thickBot="1" x14ac:dyDescent="0.3">
      <c r="B113" s="59" t="s">
        <v>391</v>
      </c>
      <c r="C113" s="58" t="s">
        <v>392</v>
      </c>
      <c r="D113" s="54" t="s">
        <v>130</v>
      </c>
      <c r="E113" s="229" t="s">
        <v>537</v>
      </c>
      <c r="F113" s="54" t="s">
        <v>131</v>
      </c>
      <c r="G113" s="717"/>
      <c r="H113" s="772"/>
      <c r="I113" s="775"/>
      <c r="J113" s="693"/>
      <c r="K113" s="690"/>
      <c r="L113" s="778"/>
      <c r="M113" s="690"/>
      <c r="N113" s="690"/>
      <c r="O113" s="690"/>
      <c r="P113" s="690"/>
      <c r="Q113" s="791"/>
      <c r="R113" s="948"/>
      <c r="S113" s="948"/>
      <c r="T113" s="948"/>
      <c r="U113" s="948"/>
      <c r="V113" s="951"/>
      <c r="W113" s="706"/>
      <c r="X113" s="706"/>
      <c r="Y113" s="699"/>
      <c r="Z113" s="745"/>
      <c r="AA113" s="294">
        <v>2</v>
      </c>
      <c r="AB113" s="13" t="s">
        <v>172</v>
      </c>
      <c r="AC113" s="14">
        <v>0.15</v>
      </c>
      <c r="AD113" s="22">
        <v>43252</v>
      </c>
      <c r="AE113" s="22">
        <v>43281</v>
      </c>
      <c r="AF113" s="14">
        <f>$I$112*AC113</f>
        <v>1.0710000000000001E-2</v>
      </c>
      <c r="AG113" s="15" t="s">
        <v>171</v>
      </c>
      <c r="AH113" s="558">
        <v>1</v>
      </c>
      <c r="AI113" s="559" t="s">
        <v>889</v>
      </c>
      <c r="AJ113" s="81">
        <f t="shared" si="9"/>
        <v>0.15</v>
      </c>
      <c r="AK113" s="14">
        <f t="shared" si="10"/>
        <v>1.0710000000000001E-2</v>
      </c>
      <c r="AL113" s="84">
        <f>AJ113*$I$112</f>
        <v>1.0710000000000001E-2</v>
      </c>
    </row>
    <row r="114" spans="2:38" ht="120.75" thickBot="1" x14ac:dyDescent="0.3">
      <c r="B114" s="59" t="s">
        <v>391</v>
      </c>
      <c r="C114" s="58" t="s">
        <v>392</v>
      </c>
      <c r="D114" s="54" t="s">
        <v>130</v>
      </c>
      <c r="E114" s="229" t="s">
        <v>537</v>
      </c>
      <c r="F114" s="54" t="s">
        <v>131</v>
      </c>
      <c r="G114" s="718"/>
      <c r="H114" s="773"/>
      <c r="I114" s="776"/>
      <c r="J114" s="694"/>
      <c r="K114" s="691"/>
      <c r="L114" s="779"/>
      <c r="M114" s="691"/>
      <c r="N114" s="691"/>
      <c r="O114" s="691"/>
      <c r="P114" s="691"/>
      <c r="Q114" s="792"/>
      <c r="R114" s="949"/>
      <c r="S114" s="949"/>
      <c r="T114" s="949"/>
      <c r="U114" s="949"/>
      <c r="V114" s="952"/>
      <c r="W114" s="707"/>
      <c r="X114" s="707"/>
      <c r="Y114" s="700"/>
      <c r="Z114" s="755"/>
      <c r="AA114" s="294">
        <v>3</v>
      </c>
      <c r="AB114" s="156" t="s">
        <v>173</v>
      </c>
      <c r="AC114" s="14">
        <v>0.5</v>
      </c>
      <c r="AD114" s="22">
        <v>43282</v>
      </c>
      <c r="AE114" s="22">
        <v>43465</v>
      </c>
      <c r="AF114" s="14"/>
      <c r="AG114" s="15" t="s">
        <v>171</v>
      </c>
      <c r="AH114" s="558">
        <v>1</v>
      </c>
      <c r="AI114" s="560" t="s">
        <v>890</v>
      </c>
      <c r="AJ114" s="81">
        <f t="shared" si="9"/>
        <v>0.5</v>
      </c>
      <c r="AK114" s="14">
        <f t="shared" si="10"/>
        <v>0</v>
      </c>
      <c r="AL114" s="84">
        <f>AJ114*$I$112</f>
        <v>3.5700000000000003E-2</v>
      </c>
    </row>
    <row r="115" spans="2:38" ht="77.25" customHeight="1" thickBot="1" x14ac:dyDescent="0.3">
      <c r="B115" s="59" t="s">
        <v>391</v>
      </c>
      <c r="C115" s="58" t="s">
        <v>392</v>
      </c>
      <c r="D115" s="54" t="s">
        <v>130</v>
      </c>
      <c r="E115" s="229" t="s">
        <v>537</v>
      </c>
      <c r="F115" s="54" t="s">
        <v>131</v>
      </c>
      <c r="G115" s="796">
        <v>14</v>
      </c>
      <c r="H115" s="750" t="s">
        <v>346</v>
      </c>
      <c r="I115" s="798">
        <v>7.1800000000000003E-2</v>
      </c>
      <c r="J115" s="748">
        <v>100</v>
      </c>
      <c r="K115" s="729" t="s">
        <v>184</v>
      </c>
      <c r="L115" s="750" t="s">
        <v>174</v>
      </c>
      <c r="M115" s="729" t="s">
        <v>133</v>
      </c>
      <c r="N115" s="729">
        <v>0.25</v>
      </c>
      <c r="O115" s="729">
        <v>0.5</v>
      </c>
      <c r="P115" s="729">
        <v>0.75</v>
      </c>
      <c r="Q115" s="795">
        <v>1</v>
      </c>
      <c r="R115" s="947">
        <v>0.25</v>
      </c>
      <c r="S115" s="947">
        <v>0.25</v>
      </c>
      <c r="T115" s="947" t="s">
        <v>698</v>
      </c>
      <c r="U115" s="947" t="s">
        <v>696</v>
      </c>
      <c r="V115" s="950" t="s">
        <v>607</v>
      </c>
      <c r="W115" s="945">
        <f>IFERROR((S115/R115),0)</f>
        <v>1</v>
      </c>
      <c r="X115" s="945" t="str">
        <f>+IF(AND(W115&gt;=0%,W115&lt;=60%),"MALO",IF(AND(W115&gt;=61%,W115&lt;=80%),"REGULAR",IF(AND(W115&gt;=81%,W115&lt;95%),"BUENO","EXCELENTE")))</f>
        <v>EXCELENTE</v>
      </c>
      <c r="Y115" s="698" t="str">
        <f>IF(W115&gt;0,"EN EJECUCIÓN","SIN EJECUTAR")</f>
        <v>EN EJECUCIÓN</v>
      </c>
      <c r="Z115" s="946">
        <f>W115*I115</f>
        <v>7.1800000000000003E-2</v>
      </c>
      <c r="AA115" s="294">
        <v>1</v>
      </c>
      <c r="AB115" s="13" t="s">
        <v>347</v>
      </c>
      <c r="AC115" s="14">
        <v>0.5</v>
      </c>
      <c r="AD115" s="22">
        <v>43115</v>
      </c>
      <c r="AE115" s="22">
        <v>43281</v>
      </c>
      <c r="AF115" s="14">
        <f>$I$115*AC115</f>
        <v>3.5900000000000001E-2</v>
      </c>
      <c r="AG115" s="15" t="s">
        <v>175</v>
      </c>
      <c r="AH115" s="558">
        <v>1</v>
      </c>
      <c r="AI115" s="560" t="s">
        <v>891</v>
      </c>
      <c r="AJ115" s="81">
        <f t="shared" si="9"/>
        <v>0.5</v>
      </c>
      <c r="AK115" s="14">
        <f t="shared" si="10"/>
        <v>3.5900000000000001E-2</v>
      </c>
      <c r="AL115" s="84">
        <f>AJ115*$I$115</f>
        <v>3.5900000000000001E-2</v>
      </c>
    </row>
    <row r="116" spans="2:38" ht="51.75" thickBot="1" x14ac:dyDescent="0.3">
      <c r="B116" s="59" t="s">
        <v>391</v>
      </c>
      <c r="C116" s="58" t="s">
        <v>392</v>
      </c>
      <c r="D116" s="54" t="s">
        <v>130</v>
      </c>
      <c r="E116" s="229" t="s">
        <v>537</v>
      </c>
      <c r="F116" s="54" t="s">
        <v>131</v>
      </c>
      <c r="G116" s="797"/>
      <c r="H116" s="750"/>
      <c r="I116" s="798"/>
      <c r="J116" s="748"/>
      <c r="K116" s="729"/>
      <c r="L116" s="750"/>
      <c r="M116" s="729"/>
      <c r="N116" s="729"/>
      <c r="O116" s="729"/>
      <c r="P116" s="729"/>
      <c r="Q116" s="795"/>
      <c r="R116" s="949"/>
      <c r="S116" s="949"/>
      <c r="T116" s="949"/>
      <c r="U116" s="949"/>
      <c r="V116" s="952"/>
      <c r="W116" s="945"/>
      <c r="X116" s="945"/>
      <c r="Y116" s="700"/>
      <c r="Z116" s="946"/>
      <c r="AA116" s="295">
        <v>2</v>
      </c>
      <c r="AB116" s="13" t="s">
        <v>348</v>
      </c>
      <c r="AC116" s="14">
        <v>0.5</v>
      </c>
      <c r="AD116" s="22">
        <v>43282</v>
      </c>
      <c r="AE116" s="22">
        <v>43465</v>
      </c>
      <c r="AF116" s="14"/>
      <c r="AG116" s="15" t="s">
        <v>175</v>
      </c>
      <c r="AH116" s="280"/>
      <c r="AI116" s="245"/>
      <c r="AJ116" s="81">
        <f t="shared" si="9"/>
        <v>0</v>
      </c>
      <c r="AK116" s="14">
        <f t="shared" si="10"/>
        <v>0</v>
      </c>
      <c r="AL116" s="84">
        <f>AJ116*$I$115</f>
        <v>0</v>
      </c>
    </row>
    <row r="117" spans="2:38" ht="45" customHeight="1" thickBot="1" x14ac:dyDescent="0.3">
      <c r="B117" s="57" t="s">
        <v>391</v>
      </c>
      <c r="C117" s="58" t="s">
        <v>392</v>
      </c>
      <c r="D117" s="52" t="s">
        <v>52</v>
      </c>
      <c r="E117" s="229" t="s">
        <v>539</v>
      </c>
      <c r="F117" s="53" t="s">
        <v>176</v>
      </c>
      <c r="G117" s="638">
        <v>1</v>
      </c>
      <c r="H117" s="670" t="s">
        <v>480</v>
      </c>
      <c r="I117" s="671">
        <f>100%/12</f>
        <v>8.3333333333333329E-2</v>
      </c>
      <c r="J117" s="672">
        <v>100</v>
      </c>
      <c r="K117" s="673" t="s">
        <v>481</v>
      </c>
      <c r="L117" s="674" t="s">
        <v>482</v>
      </c>
      <c r="M117" s="677" t="s">
        <v>483</v>
      </c>
      <c r="N117" s="630">
        <v>0.25</v>
      </c>
      <c r="O117" s="634">
        <v>0.5</v>
      </c>
      <c r="P117" s="634">
        <v>0.75</v>
      </c>
      <c r="Q117" s="634">
        <v>1</v>
      </c>
      <c r="R117" s="953">
        <f>N117</f>
        <v>0.25</v>
      </c>
      <c r="S117" s="953">
        <v>0.25</v>
      </c>
      <c r="T117" s="953" t="s">
        <v>709</v>
      </c>
      <c r="U117" s="953" t="s">
        <v>710</v>
      </c>
      <c r="V117" s="956" t="s">
        <v>607</v>
      </c>
      <c r="W117" s="705">
        <f>IFERROR((S117/R117),0)</f>
        <v>1</v>
      </c>
      <c r="X117" s="705" t="str">
        <f>+IF(AND(W117&gt;=0%,W117&lt;=60%),"MALO",IF(AND(W117&gt;=61%,W117&lt;=80%),"REGULAR",IF(AND(W117&gt;=81%,W117&lt;95%),"BUENO","EXCELENTE")))</f>
        <v>EXCELENTE</v>
      </c>
      <c r="Y117" s="698" t="str">
        <f>IF(W117&gt;0,"EN EJECUCIÓN","SIN EJECUTAR")</f>
        <v>EN EJECUCIÓN</v>
      </c>
      <c r="Z117" s="704">
        <f>W117*I117</f>
        <v>8.3333333333333329E-2</v>
      </c>
      <c r="AA117" s="296">
        <v>1</v>
      </c>
      <c r="AB117" s="207" t="s">
        <v>484</v>
      </c>
      <c r="AC117" s="186">
        <v>0.25</v>
      </c>
      <c r="AD117" s="187">
        <v>43132</v>
      </c>
      <c r="AE117" s="187">
        <v>43190</v>
      </c>
      <c r="AF117" s="14"/>
      <c r="AG117" s="188" t="s">
        <v>483</v>
      </c>
      <c r="AH117" s="277">
        <v>1</v>
      </c>
      <c r="AI117" s="246" t="s">
        <v>709</v>
      </c>
      <c r="AJ117" s="81">
        <f t="shared" si="9"/>
        <v>0.25</v>
      </c>
      <c r="AK117" s="14">
        <f t="shared" si="10"/>
        <v>0</v>
      </c>
      <c r="AL117" s="84">
        <f>AJ117*$I$117</f>
        <v>2.0833333333333332E-2</v>
      </c>
    </row>
    <row r="118" spans="2:38" ht="60.75" customHeight="1" thickBot="1" x14ac:dyDescent="0.3">
      <c r="B118" s="57" t="s">
        <v>391</v>
      </c>
      <c r="C118" s="58" t="s">
        <v>392</v>
      </c>
      <c r="D118" s="52" t="s">
        <v>52</v>
      </c>
      <c r="E118" s="229" t="s">
        <v>539</v>
      </c>
      <c r="F118" s="53" t="s">
        <v>176</v>
      </c>
      <c r="G118" s="639"/>
      <c r="H118" s="662"/>
      <c r="I118" s="645"/>
      <c r="J118" s="648"/>
      <c r="K118" s="651"/>
      <c r="L118" s="675"/>
      <c r="M118" s="657"/>
      <c r="N118" s="633"/>
      <c r="O118" s="635"/>
      <c r="P118" s="635"/>
      <c r="Q118" s="635"/>
      <c r="R118" s="954"/>
      <c r="S118" s="954"/>
      <c r="T118" s="954"/>
      <c r="U118" s="954"/>
      <c r="V118" s="957"/>
      <c r="W118" s="706"/>
      <c r="X118" s="706"/>
      <c r="Y118" s="699"/>
      <c r="Z118" s="745"/>
      <c r="AA118" s="296">
        <v>2</v>
      </c>
      <c r="AB118" s="208" t="s">
        <v>485</v>
      </c>
      <c r="AC118" s="189">
        <v>0.65</v>
      </c>
      <c r="AD118" s="190">
        <v>43191</v>
      </c>
      <c r="AE118" s="190">
        <v>43373</v>
      </c>
      <c r="AF118" s="14">
        <f>$I$117*AC118</f>
        <v>5.4166666666666669E-2</v>
      </c>
      <c r="AG118" s="188" t="s">
        <v>483</v>
      </c>
      <c r="AH118" s="564">
        <v>1</v>
      </c>
      <c r="AI118" s="560" t="s">
        <v>980</v>
      </c>
      <c r="AJ118" s="81">
        <f t="shared" si="9"/>
        <v>0.65</v>
      </c>
      <c r="AK118" s="14">
        <f t="shared" si="10"/>
        <v>5.4166666666666669E-2</v>
      </c>
      <c r="AL118" s="84">
        <f>AJ118*$I$117</f>
        <v>5.4166666666666669E-2</v>
      </c>
    </row>
    <row r="119" spans="2:38" ht="126.75" thickBot="1" x14ac:dyDescent="0.3">
      <c r="B119" s="57" t="s">
        <v>391</v>
      </c>
      <c r="C119" s="58" t="s">
        <v>392</v>
      </c>
      <c r="D119" s="52" t="s">
        <v>52</v>
      </c>
      <c r="E119" s="229" t="s">
        <v>539</v>
      </c>
      <c r="F119" s="53" t="s">
        <v>176</v>
      </c>
      <c r="G119" s="640"/>
      <c r="H119" s="663"/>
      <c r="I119" s="646"/>
      <c r="J119" s="649"/>
      <c r="K119" s="652"/>
      <c r="L119" s="676"/>
      <c r="M119" s="658"/>
      <c r="N119" s="629"/>
      <c r="O119" s="636"/>
      <c r="P119" s="636"/>
      <c r="Q119" s="636"/>
      <c r="R119" s="955"/>
      <c r="S119" s="955"/>
      <c r="T119" s="955"/>
      <c r="U119" s="955"/>
      <c r="V119" s="958"/>
      <c r="W119" s="707"/>
      <c r="X119" s="707"/>
      <c r="Y119" s="700"/>
      <c r="Z119" s="755"/>
      <c r="AA119" s="296">
        <v>3</v>
      </c>
      <c r="AB119" s="209" t="s">
        <v>478</v>
      </c>
      <c r="AC119" s="191">
        <v>0.1</v>
      </c>
      <c r="AD119" s="192">
        <v>43374</v>
      </c>
      <c r="AE119" s="192">
        <v>43404</v>
      </c>
      <c r="AF119" s="14"/>
      <c r="AG119" s="188" t="s">
        <v>483</v>
      </c>
      <c r="AH119" s="274"/>
      <c r="AI119" s="245"/>
      <c r="AJ119" s="81">
        <f t="shared" si="9"/>
        <v>0</v>
      </c>
      <c r="AK119" s="14">
        <f t="shared" si="10"/>
        <v>0</v>
      </c>
      <c r="AL119" s="84">
        <f>AJ119*$I$117</f>
        <v>0</v>
      </c>
    </row>
    <row r="120" spans="2:38" ht="74.25" customHeight="1" thickBot="1" x14ac:dyDescent="0.3">
      <c r="B120" s="57" t="s">
        <v>391</v>
      </c>
      <c r="C120" s="58" t="s">
        <v>392</v>
      </c>
      <c r="D120" s="52" t="s">
        <v>52</v>
      </c>
      <c r="E120" s="229" t="s">
        <v>540</v>
      </c>
      <c r="F120" s="53" t="s">
        <v>176</v>
      </c>
      <c r="G120" s="638">
        <v>2</v>
      </c>
      <c r="H120" s="641" t="s">
        <v>491</v>
      </c>
      <c r="I120" s="671">
        <f>100%/12</f>
        <v>8.3333333333333329E-2</v>
      </c>
      <c r="J120" s="647">
        <v>100</v>
      </c>
      <c r="K120" s="650" t="s">
        <v>481</v>
      </c>
      <c r="L120" s="667" t="s">
        <v>492</v>
      </c>
      <c r="M120" s="656" t="s">
        <v>493</v>
      </c>
      <c r="N120" s="630">
        <v>0.25</v>
      </c>
      <c r="O120" s="634">
        <v>0.5</v>
      </c>
      <c r="P120" s="634">
        <v>0.75</v>
      </c>
      <c r="Q120" s="634">
        <v>1</v>
      </c>
      <c r="R120" s="953">
        <f>N120</f>
        <v>0.25</v>
      </c>
      <c r="S120" s="953">
        <v>0</v>
      </c>
      <c r="T120" s="953" t="s">
        <v>711</v>
      </c>
      <c r="U120" s="953" t="s">
        <v>607</v>
      </c>
      <c r="V120" s="956" t="s">
        <v>712</v>
      </c>
      <c r="W120" s="705">
        <f>IFERROR((S120/R120),0)</f>
        <v>0</v>
      </c>
      <c r="X120" s="705" t="str">
        <f>+IF(AND(W120&gt;=0%,W120&lt;=60%),"MALO",IF(AND(W120&gt;=61%,W120&lt;=80%),"REGULAR",IF(AND(W120&gt;=81%,W120&lt;95%),"BUENO","EXCELENTE")))</f>
        <v>MALO</v>
      </c>
      <c r="Y120" s="698" t="str">
        <f>IF(W120&gt;0,"EN EJECUCIÓN","SIN EJECUTAR")</f>
        <v>SIN EJECUTAR</v>
      </c>
      <c r="Z120" s="704">
        <f>W120*I120</f>
        <v>0</v>
      </c>
      <c r="AA120" s="296">
        <v>1</v>
      </c>
      <c r="AB120" s="528" t="s">
        <v>484</v>
      </c>
      <c r="AC120" s="186">
        <v>0.25</v>
      </c>
      <c r="AD120" s="187">
        <v>43132</v>
      </c>
      <c r="AE120" s="187">
        <v>43190</v>
      </c>
      <c r="AF120" s="14"/>
      <c r="AG120" s="188" t="s">
        <v>493</v>
      </c>
      <c r="AH120" s="277">
        <v>1</v>
      </c>
      <c r="AI120" s="246" t="s">
        <v>712</v>
      </c>
      <c r="AJ120" s="81">
        <f t="shared" si="9"/>
        <v>0.25</v>
      </c>
      <c r="AK120" s="14">
        <f t="shared" si="10"/>
        <v>0</v>
      </c>
      <c r="AL120" s="84">
        <f>AJ120*$I$120</f>
        <v>2.0833333333333332E-2</v>
      </c>
    </row>
    <row r="121" spans="2:38" ht="74.25" customHeight="1" thickBot="1" x14ac:dyDescent="0.3">
      <c r="B121" s="57" t="s">
        <v>391</v>
      </c>
      <c r="C121" s="58" t="s">
        <v>392</v>
      </c>
      <c r="D121" s="52" t="s">
        <v>52</v>
      </c>
      <c r="E121" s="229" t="s">
        <v>540</v>
      </c>
      <c r="F121" s="53" t="s">
        <v>176</v>
      </c>
      <c r="G121" s="639"/>
      <c r="H121" s="642"/>
      <c r="I121" s="645"/>
      <c r="J121" s="648"/>
      <c r="K121" s="651"/>
      <c r="L121" s="668"/>
      <c r="M121" s="657"/>
      <c r="N121" s="633"/>
      <c r="O121" s="635"/>
      <c r="P121" s="635"/>
      <c r="Q121" s="635"/>
      <c r="R121" s="954"/>
      <c r="S121" s="954"/>
      <c r="T121" s="954"/>
      <c r="U121" s="954"/>
      <c r="V121" s="957"/>
      <c r="W121" s="706"/>
      <c r="X121" s="706"/>
      <c r="Y121" s="699"/>
      <c r="Z121" s="745"/>
      <c r="AA121" s="296">
        <v>2</v>
      </c>
      <c r="AB121" s="216" t="s">
        <v>524</v>
      </c>
      <c r="AC121" s="189">
        <v>0.65</v>
      </c>
      <c r="AD121" s="190">
        <v>43191</v>
      </c>
      <c r="AE121" s="190">
        <v>43373</v>
      </c>
      <c r="AF121" s="14">
        <f>$I$120*AC121</f>
        <v>5.4166666666666669E-2</v>
      </c>
      <c r="AG121" s="188" t="s">
        <v>493</v>
      </c>
      <c r="AH121" s="564">
        <v>0</v>
      </c>
      <c r="AI121" s="560" t="s">
        <v>1033</v>
      </c>
      <c r="AJ121" s="81">
        <f t="shared" si="9"/>
        <v>0</v>
      </c>
      <c r="AK121" s="14">
        <f t="shared" si="10"/>
        <v>0</v>
      </c>
      <c r="AL121" s="84">
        <f>AJ121*$I$120</f>
        <v>0</v>
      </c>
    </row>
    <row r="122" spans="2:38" ht="74.25" customHeight="1" thickBot="1" x14ac:dyDescent="0.3">
      <c r="B122" s="57" t="s">
        <v>391</v>
      </c>
      <c r="C122" s="58" t="s">
        <v>392</v>
      </c>
      <c r="D122" s="52" t="s">
        <v>52</v>
      </c>
      <c r="E122" s="229" t="s">
        <v>540</v>
      </c>
      <c r="F122" s="53" t="s">
        <v>176</v>
      </c>
      <c r="G122" s="640"/>
      <c r="H122" s="643"/>
      <c r="I122" s="646"/>
      <c r="J122" s="649"/>
      <c r="K122" s="652"/>
      <c r="L122" s="669"/>
      <c r="M122" s="658"/>
      <c r="N122" s="629"/>
      <c r="O122" s="636"/>
      <c r="P122" s="636"/>
      <c r="Q122" s="636"/>
      <c r="R122" s="955"/>
      <c r="S122" s="955"/>
      <c r="T122" s="955"/>
      <c r="U122" s="955"/>
      <c r="V122" s="958"/>
      <c r="W122" s="707"/>
      <c r="X122" s="707"/>
      <c r="Y122" s="700"/>
      <c r="Z122" s="755"/>
      <c r="AA122" s="296">
        <v>3</v>
      </c>
      <c r="AB122" s="209" t="s">
        <v>523</v>
      </c>
      <c r="AC122" s="191">
        <v>0.1</v>
      </c>
      <c r="AD122" s="193">
        <v>43374</v>
      </c>
      <c r="AE122" s="193">
        <v>43404</v>
      </c>
      <c r="AF122" s="14"/>
      <c r="AG122" s="188" t="s">
        <v>493</v>
      </c>
      <c r="AH122" s="274"/>
      <c r="AI122" s="245"/>
      <c r="AJ122" s="81">
        <f t="shared" si="9"/>
        <v>0</v>
      </c>
      <c r="AK122" s="14">
        <f t="shared" si="10"/>
        <v>0</v>
      </c>
      <c r="AL122" s="84">
        <f>AJ122*$I$120</f>
        <v>0</v>
      </c>
    </row>
    <row r="123" spans="2:38" ht="74.25" customHeight="1" thickBot="1" x14ac:dyDescent="0.3">
      <c r="B123" s="57" t="s">
        <v>391</v>
      </c>
      <c r="C123" s="58" t="s">
        <v>392</v>
      </c>
      <c r="D123" s="52" t="s">
        <v>52</v>
      </c>
      <c r="E123" s="229" t="s">
        <v>540</v>
      </c>
      <c r="F123" s="53" t="s">
        <v>176</v>
      </c>
      <c r="G123" s="638">
        <v>3</v>
      </c>
      <c r="H123" s="641" t="s">
        <v>179</v>
      </c>
      <c r="I123" s="671">
        <f>100%/12</f>
        <v>8.3333333333333329E-2</v>
      </c>
      <c r="J123" s="647">
        <v>100</v>
      </c>
      <c r="K123" s="650" t="s">
        <v>481</v>
      </c>
      <c r="L123" s="650" t="s">
        <v>494</v>
      </c>
      <c r="M123" s="656" t="s">
        <v>495</v>
      </c>
      <c r="N123" s="630">
        <v>0.25</v>
      </c>
      <c r="O123" s="634">
        <v>0.5</v>
      </c>
      <c r="P123" s="634">
        <v>0.75</v>
      </c>
      <c r="Q123" s="634">
        <v>1</v>
      </c>
      <c r="R123" s="953">
        <f>N123</f>
        <v>0.25</v>
      </c>
      <c r="S123" s="953">
        <v>0</v>
      </c>
      <c r="T123" s="953" t="s">
        <v>711</v>
      </c>
      <c r="U123" s="953" t="s">
        <v>607</v>
      </c>
      <c r="V123" s="956" t="s">
        <v>712</v>
      </c>
      <c r="W123" s="705">
        <f>IFERROR((S123/R123),0)</f>
        <v>0</v>
      </c>
      <c r="X123" s="705" t="str">
        <f>+IF(AND(W123&gt;=0%,W123&lt;=60%),"MALO",IF(AND(W123&gt;=61%,W123&lt;=80%),"REGULAR",IF(AND(W123&gt;=81%,W123&lt;95%),"BUENO","EXCELENTE")))</f>
        <v>MALO</v>
      </c>
      <c r="Y123" s="698" t="str">
        <f>IF(W123&gt;0,"EN EJECUCIÓN","SIN EJECUTAR")</f>
        <v>SIN EJECUTAR</v>
      </c>
      <c r="Z123" s="704">
        <f>W123*I123</f>
        <v>0</v>
      </c>
      <c r="AA123" s="296">
        <v>1</v>
      </c>
      <c r="AB123" s="528" t="s">
        <v>484</v>
      </c>
      <c r="AC123" s="186">
        <v>0.25</v>
      </c>
      <c r="AD123" s="187">
        <v>43132</v>
      </c>
      <c r="AE123" s="187">
        <v>43190</v>
      </c>
      <c r="AF123" s="14"/>
      <c r="AG123" s="188" t="s">
        <v>495</v>
      </c>
      <c r="AH123" s="277">
        <v>1</v>
      </c>
      <c r="AI123" s="246" t="s">
        <v>712</v>
      </c>
      <c r="AJ123" s="81">
        <f t="shared" si="9"/>
        <v>0.25</v>
      </c>
      <c r="AK123" s="14">
        <f t="shared" si="10"/>
        <v>0</v>
      </c>
      <c r="AL123" s="84">
        <f>AJ123*$I$123</f>
        <v>2.0833333333333332E-2</v>
      </c>
    </row>
    <row r="124" spans="2:38" ht="74.25" customHeight="1" thickBot="1" x14ac:dyDescent="0.3">
      <c r="B124" s="57" t="s">
        <v>391</v>
      </c>
      <c r="C124" s="58" t="s">
        <v>392</v>
      </c>
      <c r="D124" s="52" t="s">
        <v>52</v>
      </c>
      <c r="E124" s="229" t="s">
        <v>540</v>
      </c>
      <c r="F124" s="53" t="s">
        <v>176</v>
      </c>
      <c r="G124" s="639"/>
      <c r="H124" s="642"/>
      <c r="I124" s="645"/>
      <c r="J124" s="648"/>
      <c r="K124" s="651"/>
      <c r="L124" s="651"/>
      <c r="M124" s="657"/>
      <c r="N124" s="633"/>
      <c r="O124" s="635"/>
      <c r="P124" s="635"/>
      <c r="Q124" s="635"/>
      <c r="R124" s="954"/>
      <c r="S124" s="954"/>
      <c r="T124" s="954"/>
      <c r="U124" s="954"/>
      <c r="V124" s="957"/>
      <c r="W124" s="706"/>
      <c r="X124" s="706"/>
      <c r="Y124" s="699"/>
      <c r="Z124" s="745"/>
      <c r="AA124" s="296">
        <v>2</v>
      </c>
      <c r="AB124" s="208" t="s">
        <v>485</v>
      </c>
      <c r="AC124" s="189">
        <v>0.65</v>
      </c>
      <c r="AD124" s="190">
        <v>43191</v>
      </c>
      <c r="AE124" s="190">
        <v>43373</v>
      </c>
      <c r="AF124" s="14">
        <f>$I$123*AC124</f>
        <v>5.4166666666666669E-2</v>
      </c>
      <c r="AG124" s="188" t="s">
        <v>495</v>
      </c>
      <c r="AH124" s="564">
        <v>0</v>
      </c>
      <c r="AI124" s="559" t="s">
        <v>1034</v>
      </c>
      <c r="AJ124" s="81">
        <f t="shared" si="9"/>
        <v>0</v>
      </c>
      <c r="AK124" s="14">
        <f t="shared" si="10"/>
        <v>0</v>
      </c>
      <c r="AL124" s="84">
        <f>AJ124*$I$123</f>
        <v>0</v>
      </c>
    </row>
    <row r="125" spans="2:38" ht="74.25" customHeight="1" thickBot="1" x14ac:dyDescent="0.3">
      <c r="B125" s="57" t="s">
        <v>391</v>
      </c>
      <c r="C125" s="58" t="s">
        <v>392</v>
      </c>
      <c r="D125" s="52" t="s">
        <v>52</v>
      </c>
      <c r="E125" s="229" t="s">
        <v>540</v>
      </c>
      <c r="F125" s="53" t="s">
        <v>176</v>
      </c>
      <c r="G125" s="640"/>
      <c r="H125" s="643"/>
      <c r="I125" s="646"/>
      <c r="J125" s="649"/>
      <c r="K125" s="652"/>
      <c r="L125" s="652"/>
      <c r="M125" s="658"/>
      <c r="N125" s="629"/>
      <c r="O125" s="636"/>
      <c r="P125" s="636"/>
      <c r="Q125" s="636"/>
      <c r="R125" s="955"/>
      <c r="S125" s="955"/>
      <c r="T125" s="955"/>
      <c r="U125" s="955"/>
      <c r="V125" s="958"/>
      <c r="W125" s="707"/>
      <c r="X125" s="707"/>
      <c r="Y125" s="700"/>
      <c r="Z125" s="755"/>
      <c r="AA125" s="296">
        <v>3</v>
      </c>
      <c r="AB125" s="209" t="s">
        <v>486</v>
      </c>
      <c r="AC125" s="191">
        <v>0.1</v>
      </c>
      <c r="AD125" s="193">
        <v>43374</v>
      </c>
      <c r="AE125" s="193">
        <v>43404</v>
      </c>
      <c r="AF125" s="14"/>
      <c r="AG125" s="188" t="s">
        <v>495</v>
      </c>
      <c r="AH125" s="274"/>
      <c r="AI125" s="245"/>
      <c r="AJ125" s="81">
        <f t="shared" si="9"/>
        <v>0</v>
      </c>
      <c r="AK125" s="14">
        <f t="shared" si="10"/>
        <v>0</v>
      </c>
      <c r="AL125" s="84">
        <f>AJ125*$I$123</f>
        <v>0</v>
      </c>
    </row>
    <row r="126" spans="2:38" ht="74.25" customHeight="1" thickBot="1" x14ac:dyDescent="0.3">
      <c r="B126" s="57" t="s">
        <v>391</v>
      </c>
      <c r="C126" s="58" t="s">
        <v>392</v>
      </c>
      <c r="D126" s="52" t="s">
        <v>52</v>
      </c>
      <c r="E126" s="229" t="s">
        <v>540</v>
      </c>
      <c r="F126" s="53" t="s">
        <v>176</v>
      </c>
      <c r="G126" s="638">
        <v>4</v>
      </c>
      <c r="H126" s="641" t="s">
        <v>180</v>
      </c>
      <c r="I126" s="671">
        <f>100%/12</f>
        <v>8.3333333333333329E-2</v>
      </c>
      <c r="J126" s="647">
        <v>100</v>
      </c>
      <c r="K126" s="650" t="s">
        <v>481</v>
      </c>
      <c r="L126" s="650" t="s">
        <v>496</v>
      </c>
      <c r="M126" s="656" t="s">
        <v>497</v>
      </c>
      <c r="N126" s="630">
        <v>0.25</v>
      </c>
      <c r="O126" s="634">
        <v>0.5</v>
      </c>
      <c r="P126" s="634">
        <v>0.75</v>
      </c>
      <c r="Q126" s="634">
        <v>1</v>
      </c>
      <c r="R126" s="953">
        <f>N126</f>
        <v>0.25</v>
      </c>
      <c r="S126" s="953">
        <v>0.25</v>
      </c>
      <c r="T126" s="953" t="s">
        <v>713</v>
      </c>
      <c r="U126" s="953" t="s">
        <v>714</v>
      </c>
      <c r="V126" s="956" t="s">
        <v>607</v>
      </c>
      <c r="W126" s="705">
        <f>IFERROR((S126/R126),0)</f>
        <v>1</v>
      </c>
      <c r="X126" s="705" t="str">
        <f>+IF(AND(W126&gt;=0%,W126&lt;=60%),"MALO",IF(AND(W126&gt;=61%,W126&lt;=80%),"REGULAR",IF(AND(W126&gt;=81%,W126&lt;95%),"BUENO","EXCELENTE")))</f>
        <v>EXCELENTE</v>
      </c>
      <c r="Y126" s="698" t="str">
        <f>IF(W126&gt;0,"EN EJECUCIÓN","SIN EJECUTAR")</f>
        <v>EN EJECUCIÓN</v>
      </c>
      <c r="Z126" s="704">
        <f>W126*I126</f>
        <v>8.3333333333333329E-2</v>
      </c>
      <c r="AA126" s="296">
        <v>1</v>
      </c>
      <c r="AB126" s="207" t="s">
        <v>484</v>
      </c>
      <c r="AC126" s="186">
        <v>0.25</v>
      </c>
      <c r="AD126" s="187">
        <v>43132</v>
      </c>
      <c r="AE126" s="187">
        <v>43190</v>
      </c>
      <c r="AF126" s="14"/>
      <c r="AG126" s="188" t="s">
        <v>497</v>
      </c>
      <c r="AH126" s="277">
        <v>1</v>
      </c>
      <c r="AI126" s="290" t="s">
        <v>713</v>
      </c>
      <c r="AJ126" s="81">
        <f t="shared" si="9"/>
        <v>0.25</v>
      </c>
      <c r="AK126" s="14">
        <f t="shared" si="10"/>
        <v>0</v>
      </c>
      <c r="AL126" s="84">
        <f>AJ126*$I$126</f>
        <v>2.0833333333333332E-2</v>
      </c>
    </row>
    <row r="127" spans="2:38" ht="74.25" customHeight="1" thickBot="1" x14ac:dyDescent="0.3">
      <c r="B127" s="57" t="s">
        <v>391</v>
      </c>
      <c r="C127" s="58" t="s">
        <v>392</v>
      </c>
      <c r="D127" s="52" t="s">
        <v>52</v>
      </c>
      <c r="E127" s="229" t="s">
        <v>540</v>
      </c>
      <c r="F127" s="53" t="s">
        <v>176</v>
      </c>
      <c r="G127" s="639"/>
      <c r="H127" s="642"/>
      <c r="I127" s="645"/>
      <c r="J127" s="648"/>
      <c r="K127" s="651"/>
      <c r="L127" s="651"/>
      <c r="M127" s="657"/>
      <c r="N127" s="633"/>
      <c r="O127" s="635"/>
      <c r="P127" s="635"/>
      <c r="Q127" s="635"/>
      <c r="R127" s="954"/>
      <c r="S127" s="954"/>
      <c r="T127" s="954"/>
      <c r="U127" s="954"/>
      <c r="V127" s="957"/>
      <c r="W127" s="706"/>
      <c r="X127" s="706"/>
      <c r="Y127" s="699"/>
      <c r="Z127" s="745"/>
      <c r="AA127" s="296">
        <v>2</v>
      </c>
      <c r="AB127" s="208" t="s">
        <v>485</v>
      </c>
      <c r="AC127" s="189">
        <v>0.65</v>
      </c>
      <c r="AD127" s="190">
        <v>43191</v>
      </c>
      <c r="AE127" s="190">
        <v>43373</v>
      </c>
      <c r="AF127" s="14">
        <f>$I$126*AC127</f>
        <v>5.4166666666666669E-2</v>
      </c>
      <c r="AG127" s="188" t="s">
        <v>497</v>
      </c>
      <c r="AH127" s="564">
        <v>0</v>
      </c>
      <c r="AI127" s="560" t="s">
        <v>1033</v>
      </c>
      <c r="AJ127" s="81">
        <f t="shared" si="9"/>
        <v>0</v>
      </c>
      <c r="AK127" s="14">
        <f t="shared" si="10"/>
        <v>0</v>
      </c>
      <c r="AL127" s="84">
        <f>AJ127*$I$126</f>
        <v>0</v>
      </c>
    </row>
    <row r="128" spans="2:38" ht="74.25" customHeight="1" thickBot="1" x14ac:dyDescent="0.3">
      <c r="B128" s="57" t="s">
        <v>391</v>
      </c>
      <c r="C128" s="58" t="s">
        <v>392</v>
      </c>
      <c r="D128" s="52" t="s">
        <v>52</v>
      </c>
      <c r="E128" s="229" t="s">
        <v>540</v>
      </c>
      <c r="F128" s="53" t="s">
        <v>176</v>
      </c>
      <c r="G128" s="640"/>
      <c r="H128" s="643"/>
      <c r="I128" s="646"/>
      <c r="J128" s="649"/>
      <c r="K128" s="652"/>
      <c r="L128" s="652"/>
      <c r="M128" s="658"/>
      <c r="N128" s="629"/>
      <c r="O128" s="636"/>
      <c r="P128" s="636"/>
      <c r="Q128" s="636"/>
      <c r="R128" s="955"/>
      <c r="S128" s="955"/>
      <c r="T128" s="955"/>
      <c r="U128" s="955"/>
      <c r="V128" s="958"/>
      <c r="W128" s="707"/>
      <c r="X128" s="707"/>
      <c r="Y128" s="700"/>
      <c r="Z128" s="755"/>
      <c r="AA128" s="296">
        <v>3</v>
      </c>
      <c r="AB128" s="209" t="s">
        <v>486</v>
      </c>
      <c r="AC128" s="191">
        <v>0.1</v>
      </c>
      <c r="AD128" s="193">
        <v>43374</v>
      </c>
      <c r="AE128" s="193">
        <v>43404</v>
      </c>
      <c r="AF128" s="14"/>
      <c r="AG128" s="188" t="s">
        <v>497</v>
      </c>
      <c r="AH128" s="274"/>
      <c r="AI128" s="245"/>
      <c r="AJ128" s="81">
        <f t="shared" si="9"/>
        <v>0</v>
      </c>
      <c r="AK128" s="14">
        <f t="shared" si="10"/>
        <v>0</v>
      </c>
      <c r="AL128" s="84">
        <f>AJ128*$I$126</f>
        <v>0</v>
      </c>
    </row>
    <row r="129" spans="2:38" ht="74.25" customHeight="1" thickBot="1" x14ac:dyDescent="0.3">
      <c r="B129" s="57" t="s">
        <v>391</v>
      </c>
      <c r="C129" s="58" t="s">
        <v>392</v>
      </c>
      <c r="D129" s="52" t="s">
        <v>52</v>
      </c>
      <c r="E129" s="229" t="s">
        <v>540</v>
      </c>
      <c r="F129" s="53" t="s">
        <v>176</v>
      </c>
      <c r="G129" s="638">
        <v>5</v>
      </c>
      <c r="H129" s="641" t="s">
        <v>182</v>
      </c>
      <c r="I129" s="671">
        <f>100%/12</f>
        <v>8.3333333333333329E-2</v>
      </c>
      <c r="J129" s="647">
        <v>100</v>
      </c>
      <c r="K129" s="650" t="s">
        <v>498</v>
      </c>
      <c r="L129" s="650" t="s">
        <v>499</v>
      </c>
      <c r="M129" s="656" t="s">
        <v>500</v>
      </c>
      <c r="N129" s="630">
        <v>0.25</v>
      </c>
      <c r="O129" s="634">
        <v>0.5</v>
      </c>
      <c r="P129" s="634">
        <v>0.75</v>
      </c>
      <c r="Q129" s="634">
        <v>1</v>
      </c>
      <c r="R129" s="953">
        <f>N129</f>
        <v>0.25</v>
      </c>
      <c r="S129" s="953">
        <v>0.25</v>
      </c>
      <c r="T129" s="953" t="s">
        <v>715</v>
      </c>
      <c r="U129" s="953" t="s">
        <v>716</v>
      </c>
      <c r="V129" s="956" t="s">
        <v>607</v>
      </c>
      <c r="W129" s="705">
        <f>IFERROR((S129/R129),0)</f>
        <v>1</v>
      </c>
      <c r="X129" s="705" t="str">
        <f>+IF(AND(W129&gt;=0%,W129&lt;=60%),"MALO",IF(AND(W129&gt;=61%,W129&lt;=80%),"REGULAR",IF(AND(W129&gt;=81%,W129&lt;95%),"BUENO","EXCELENTE")))</f>
        <v>EXCELENTE</v>
      </c>
      <c r="Y129" s="698" t="str">
        <f>IF(W129&gt;0,"EN EJECUCIÓN","SIN EJECUTAR")</f>
        <v>EN EJECUCIÓN</v>
      </c>
      <c r="Z129" s="704">
        <f>W129*I129</f>
        <v>8.3333333333333329E-2</v>
      </c>
      <c r="AA129" s="296">
        <v>1</v>
      </c>
      <c r="AB129" s="207" t="s">
        <v>484</v>
      </c>
      <c r="AC129" s="186">
        <v>0.25</v>
      </c>
      <c r="AD129" s="187">
        <v>43132</v>
      </c>
      <c r="AE129" s="187">
        <v>43190</v>
      </c>
      <c r="AF129" s="14"/>
      <c r="AG129" s="188" t="s">
        <v>500</v>
      </c>
      <c r="AH129" s="281">
        <v>1</v>
      </c>
      <c r="AI129" s="246" t="s">
        <v>715</v>
      </c>
      <c r="AJ129" s="81">
        <f t="shared" si="9"/>
        <v>0.25</v>
      </c>
      <c r="AK129" s="14">
        <f t="shared" si="10"/>
        <v>0</v>
      </c>
      <c r="AL129" s="84">
        <f>AJ129*$I$129</f>
        <v>2.0833333333333332E-2</v>
      </c>
    </row>
    <row r="130" spans="2:38" ht="74.25" customHeight="1" thickBot="1" x14ac:dyDescent="0.3">
      <c r="B130" s="57" t="s">
        <v>391</v>
      </c>
      <c r="C130" s="58" t="s">
        <v>392</v>
      </c>
      <c r="D130" s="52" t="s">
        <v>52</v>
      </c>
      <c r="E130" s="229" t="s">
        <v>540</v>
      </c>
      <c r="F130" s="53" t="s">
        <v>176</v>
      </c>
      <c r="G130" s="639"/>
      <c r="H130" s="642"/>
      <c r="I130" s="645"/>
      <c r="J130" s="648"/>
      <c r="K130" s="651"/>
      <c r="L130" s="651"/>
      <c r="M130" s="657"/>
      <c r="N130" s="633"/>
      <c r="O130" s="635"/>
      <c r="P130" s="635"/>
      <c r="Q130" s="635"/>
      <c r="R130" s="954"/>
      <c r="S130" s="954"/>
      <c r="T130" s="954"/>
      <c r="U130" s="954"/>
      <c r="V130" s="957"/>
      <c r="W130" s="706"/>
      <c r="X130" s="706"/>
      <c r="Y130" s="699"/>
      <c r="Z130" s="745"/>
      <c r="AA130" s="296">
        <v>2</v>
      </c>
      <c r="AB130" s="216" t="s">
        <v>525</v>
      </c>
      <c r="AC130" s="189">
        <v>0.65</v>
      </c>
      <c r="AD130" s="190">
        <v>43191</v>
      </c>
      <c r="AE130" s="190">
        <v>43373</v>
      </c>
      <c r="AF130" s="14">
        <f>$I$129*AC130</f>
        <v>5.4166666666666669E-2</v>
      </c>
      <c r="AG130" s="188" t="s">
        <v>500</v>
      </c>
      <c r="AH130" s="564">
        <v>0.15</v>
      </c>
      <c r="AI130" s="560" t="s">
        <v>1035</v>
      </c>
      <c r="AJ130" s="81">
        <f t="shared" si="9"/>
        <v>9.7500000000000003E-2</v>
      </c>
      <c r="AK130" s="14">
        <f t="shared" si="10"/>
        <v>8.1250000000000003E-3</v>
      </c>
      <c r="AL130" s="84">
        <f>AJ130*$I$129</f>
        <v>8.1250000000000003E-3</v>
      </c>
    </row>
    <row r="131" spans="2:38" ht="74.25" customHeight="1" thickBot="1" x14ac:dyDescent="0.3">
      <c r="B131" s="57" t="s">
        <v>391</v>
      </c>
      <c r="C131" s="58" t="s">
        <v>392</v>
      </c>
      <c r="D131" s="52" t="s">
        <v>52</v>
      </c>
      <c r="E131" s="229" t="s">
        <v>540</v>
      </c>
      <c r="F131" s="53" t="s">
        <v>176</v>
      </c>
      <c r="G131" s="640"/>
      <c r="H131" s="643"/>
      <c r="I131" s="646"/>
      <c r="J131" s="649"/>
      <c r="K131" s="652"/>
      <c r="L131" s="652"/>
      <c r="M131" s="658"/>
      <c r="N131" s="629"/>
      <c r="O131" s="636"/>
      <c r="P131" s="636"/>
      <c r="Q131" s="636"/>
      <c r="R131" s="955"/>
      <c r="S131" s="955"/>
      <c r="T131" s="955"/>
      <c r="U131" s="955"/>
      <c r="V131" s="958"/>
      <c r="W131" s="707"/>
      <c r="X131" s="707"/>
      <c r="Y131" s="700"/>
      <c r="Z131" s="755"/>
      <c r="AA131" s="296">
        <v>3</v>
      </c>
      <c r="AB131" s="209" t="s">
        <v>486</v>
      </c>
      <c r="AC131" s="191">
        <v>0.1</v>
      </c>
      <c r="AD131" s="193">
        <v>43374</v>
      </c>
      <c r="AE131" s="193">
        <v>43404</v>
      </c>
      <c r="AF131" s="14"/>
      <c r="AG131" s="188" t="s">
        <v>500</v>
      </c>
      <c r="AH131" s="274"/>
      <c r="AI131" s="245"/>
      <c r="AJ131" s="81">
        <f t="shared" si="9"/>
        <v>0</v>
      </c>
      <c r="AK131" s="14">
        <f t="shared" si="10"/>
        <v>0</v>
      </c>
      <c r="AL131" s="84">
        <f>AJ131*$I$129</f>
        <v>0</v>
      </c>
    </row>
    <row r="132" spans="2:38" ht="74.25" customHeight="1" thickBot="1" x14ac:dyDescent="0.3">
      <c r="B132" s="57" t="s">
        <v>391</v>
      </c>
      <c r="C132" s="58" t="s">
        <v>392</v>
      </c>
      <c r="D132" s="52" t="s">
        <v>52</v>
      </c>
      <c r="E132" s="229" t="s">
        <v>539</v>
      </c>
      <c r="F132" s="53" t="s">
        <v>176</v>
      </c>
      <c r="G132" s="638">
        <v>6</v>
      </c>
      <c r="H132" s="641" t="s">
        <v>501</v>
      </c>
      <c r="I132" s="671">
        <f>100%/12</f>
        <v>8.3333333333333329E-2</v>
      </c>
      <c r="J132" s="647">
        <v>100</v>
      </c>
      <c r="K132" s="650" t="s">
        <v>481</v>
      </c>
      <c r="L132" s="650" t="s">
        <v>502</v>
      </c>
      <c r="M132" s="656" t="s">
        <v>503</v>
      </c>
      <c r="N132" s="630">
        <v>0.25</v>
      </c>
      <c r="O132" s="634">
        <v>0.5</v>
      </c>
      <c r="P132" s="634">
        <v>0.75</v>
      </c>
      <c r="Q132" s="634">
        <v>1</v>
      </c>
      <c r="R132" s="953">
        <f>N132</f>
        <v>0.25</v>
      </c>
      <c r="S132" s="953">
        <v>0</v>
      </c>
      <c r="T132" s="953" t="s">
        <v>711</v>
      </c>
      <c r="U132" s="953" t="s">
        <v>607</v>
      </c>
      <c r="V132" s="956" t="s">
        <v>717</v>
      </c>
      <c r="W132" s="705">
        <f>IFERROR((S132/R132),0)</f>
        <v>0</v>
      </c>
      <c r="X132" s="705" t="str">
        <f>+IF(AND(W132&gt;=0%,W132&lt;=60%),"MALO",IF(AND(W132&gt;=61%,W132&lt;=80%),"REGULAR",IF(AND(W132&gt;=81%,W132&lt;95%),"BUENO","EXCELENTE")))</f>
        <v>MALO</v>
      </c>
      <c r="Y132" s="698" t="str">
        <f>IF(W132&gt;0,"EN EJECUCIÓN","SIN EJECUTAR")</f>
        <v>SIN EJECUTAR</v>
      </c>
      <c r="Z132" s="704">
        <f>W132*I132</f>
        <v>0</v>
      </c>
      <c r="AA132" s="296">
        <v>1</v>
      </c>
      <c r="AB132" s="528" t="s">
        <v>484</v>
      </c>
      <c r="AC132" s="186">
        <v>0.25</v>
      </c>
      <c r="AD132" s="187">
        <v>43132</v>
      </c>
      <c r="AE132" s="187">
        <v>43190</v>
      </c>
      <c r="AF132" s="14"/>
      <c r="AG132" s="194" t="s">
        <v>503</v>
      </c>
      <c r="AH132" s="563">
        <v>1</v>
      </c>
      <c r="AI132" s="559" t="s">
        <v>712</v>
      </c>
      <c r="AJ132" s="81">
        <f t="shared" si="9"/>
        <v>0.25</v>
      </c>
      <c r="AK132" s="14">
        <f t="shared" si="10"/>
        <v>0</v>
      </c>
      <c r="AL132" s="84">
        <f>AJ132*$I$132</f>
        <v>2.0833333333333332E-2</v>
      </c>
    </row>
    <row r="133" spans="2:38" ht="74.25" customHeight="1" thickBot="1" x14ac:dyDescent="0.3">
      <c r="B133" s="57" t="s">
        <v>391</v>
      </c>
      <c r="C133" s="58" t="s">
        <v>392</v>
      </c>
      <c r="D133" s="52" t="s">
        <v>52</v>
      </c>
      <c r="E133" s="229" t="s">
        <v>539</v>
      </c>
      <c r="F133" s="53" t="s">
        <v>176</v>
      </c>
      <c r="G133" s="639"/>
      <c r="H133" s="642"/>
      <c r="I133" s="645"/>
      <c r="J133" s="648"/>
      <c r="K133" s="651"/>
      <c r="L133" s="651"/>
      <c r="M133" s="657"/>
      <c r="N133" s="633"/>
      <c r="O133" s="635"/>
      <c r="P133" s="635"/>
      <c r="Q133" s="635"/>
      <c r="R133" s="954"/>
      <c r="S133" s="954"/>
      <c r="T133" s="954"/>
      <c r="U133" s="954"/>
      <c r="V133" s="957"/>
      <c r="W133" s="706"/>
      <c r="X133" s="706"/>
      <c r="Y133" s="699"/>
      <c r="Z133" s="745"/>
      <c r="AA133" s="296">
        <v>2</v>
      </c>
      <c r="AB133" s="208" t="s">
        <v>485</v>
      </c>
      <c r="AC133" s="189">
        <v>0.65</v>
      </c>
      <c r="AD133" s="190">
        <v>43191</v>
      </c>
      <c r="AE133" s="190">
        <v>43373</v>
      </c>
      <c r="AF133" s="14">
        <f>$I$132*AC133</f>
        <v>5.4166666666666669E-2</v>
      </c>
      <c r="AG133" s="194" t="s">
        <v>503</v>
      </c>
      <c r="AH133" s="564">
        <v>1</v>
      </c>
      <c r="AI133" s="560" t="s">
        <v>984</v>
      </c>
      <c r="AJ133" s="81">
        <f t="shared" si="9"/>
        <v>0.65</v>
      </c>
      <c r="AK133" s="14">
        <f t="shared" si="10"/>
        <v>5.4166666666666669E-2</v>
      </c>
      <c r="AL133" s="84">
        <f>AJ133*$I$132</f>
        <v>5.4166666666666669E-2</v>
      </c>
    </row>
    <row r="134" spans="2:38" ht="74.25" customHeight="1" thickBot="1" x14ac:dyDescent="0.3">
      <c r="B134" s="57" t="s">
        <v>391</v>
      </c>
      <c r="C134" s="58" t="s">
        <v>392</v>
      </c>
      <c r="D134" s="52" t="s">
        <v>52</v>
      </c>
      <c r="E134" s="229" t="s">
        <v>539</v>
      </c>
      <c r="F134" s="53" t="s">
        <v>176</v>
      </c>
      <c r="G134" s="640"/>
      <c r="H134" s="643"/>
      <c r="I134" s="646"/>
      <c r="J134" s="649"/>
      <c r="K134" s="652"/>
      <c r="L134" s="652"/>
      <c r="M134" s="658"/>
      <c r="N134" s="629"/>
      <c r="O134" s="636"/>
      <c r="P134" s="636"/>
      <c r="Q134" s="636"/>
      <c r="R134" s="955"/>
      <c r="S134" s="955"/>
      <c r="T134" s="955"/>
      <c r="U134" s="955"/>
      <c r="V134" s="958"/>
      <c r="W134" s="707"/>
      <c r="X134" s="707"/>
      <c r="Y134" s="700"/>
      <c r="Z134" s="755"/>
      <c r="AA134" s="296">
        <v>3</v>
      </c>
      <c r="AB134" s="209" t="s">
        <v>486</v>
      </c>
      <c r="AC134" s="191">
        <v>0.1</v>
      </c>
      <c r="AD134" s="193">
        <v>43374</v>
      </c>
      <c r="AE134" s="193">
        <v>43404</v>
      </c>
      <c r="AF134" s="14"/>
      <c r="AG134" s="194" t="s">
        <v>503</v>
      </c>
      <c r="AH134" s="274"/>
      <c r="AI134" s="245"/>
      <c r="AJ134" s="81">
        <f t="shared" si="9"/>
        <v>0</v>
      </c>
      <c r="AK134" s="14">
        <f t="shared" si="10"/>
        <v>0</v>
      </c>
      <c r="AL134" s="84">
        <f>AJ134*$I$132</f>
        <v>0</v>
      </c>
    </row>
    <row r="135" spans="2:38" ht="84" customHeight="1" thickBot="1" x14ac:dyDescent="0.3">
      <c r="B135" s="57" t="s">
        <v>391</v>
      </c>
      <c r="C135" s="58" t="s">
        <v>392</v>
      </c>
      <c r="D135" s="52" t="s">
        <v>52</v>
      </c>
      <c r="E135" s="229" t="s">
        <v>540</v>
      </c>
      <c r="F135" s="53" t="s">
        <v>176</v>
      </c>
      <c r="G135" s="638">
        <v>7</v>
      </c>
      <c r="H135" s="641" t="s">
        <v>178</v>
      </c>
      <c r="I135" s="644">
        <v>8.3333333333333329E-2</v>
      </c>
      <c r="J135" s="647">
        <v>100</v>
      </c>
      <c r="K135" s="650" t="s">
        <v>481</v>
      </c>
      <c r="L135" s="664" t="s">
        <v>487</v>
      </c>
      <c r="M135" s="656" t="s">
        <v>488</v>
      </c>
      <c r="N135" s="630">
        <v>0.25</v>
      </c>
      <c r="O135" s="634">
        <v>0.5</v>
      </c>
      <c r="P135" s="634">
        <v>0.75</v>
      </c>
      <c r="Q135" s="634">
        <v>1</v>
      </c>
      <c r="R135" s="953">
        <f>N135</f>
        <v>0.25</v>
      </c>
      <c r="S135" s="953">
        <v>1</v>
      </c>
      <c r="T135" s="953" t="s">
        <v>718</v>
      </c>
      <c r="U135" s="953" t="s">
        <v>719</v>
      </c>
      <c r="V135" s="956" t="s">
        <v>607</v>
      </c>
      <c r="W135" s="945">
        <f>IFERROR((S135/R135),0)</f>
        <v>4</v>
      </c>
      <c r="X135" s="945" t="str">
        <f>+IF(AND(W135&gt;=0%,W135&lt;=60%),"MALO",IF(AND(W135&gt;=61%,W135&lt;=80%),"REGULAR",IF(AND(W135&gt;=81%,W135&lt;95%),"BUENO","EXCELENTE")))</f>
        <v>EXCELENTE</v>
      </c>
      <c r="Y135" s="698" t="str">
        <f>IF(W135&gt;0,"EN EJECUCIÓN","SIN EJECUTAR")</f>
        <v>EN EJECUCIÓN</v>
      </c>
      <c r="Z135" s="946">
        <f>W135*I135</f>
        <v>0.33333333333333331</v>
      </c>
      <c r="AA135" s="296">
        <v>1</v>
      </c>
      <c r="AB135" s="207" t="s">
        <v>489</v>
      </c>
      <c r="AC135" s="186">
        <v>0.3</v>
      </c>
      <c r="AD135" s="187">
        <v>43132</v>
      </c>
      <c r="AE135" s="187">
        <v>43159</v>
      </c>
      <c r="AF135" s="14"/>
      <c r="AG135" s="188" t="s">
        <v>488</v>
      </c>
      <c r="AH135" s="281">
        <v>1</v>
      </c>
      <c r="AI135" s="243" t="s">
        <v>731</v>
      </c>
      <c r="AJ135" s="81">
        <f t="shared" si="9"/>
        <v>0.3</v>
      </c>
      <c r="AK135" s="14">
        <f t="shared" si="10"/>
        <v>0</v>
      </c>
      <c r="AL135" s="84">
        <f>AJ135*$I$135</f>
        <v>2.4999999999999998E-2</v>
      </c>
    </row>
    <row r="136" spans="2:38" ht="126.75" thickBot="1" x14ac:dyDescent="0.3">
      <c r="B136" s="57" t="s">
        <v>391</v>
      </c>
      <c r="C136" s="58" t="s">
        <v>392</v>
      </c>
      <c r="D136" s="52" t="s">
        <v>52</v>
      </c>
      <c r="E136" s="229" t="s">
        <v>540</v>
      </c>
      <c r="F136" s="53" t="s">
        <v>176</v>
      </c>
      <c r="G136" s="640"/>
      <c r="H136" s="643"/>
      <c r="I136" s="646"/>
      <c r="J136" s="649"/>
      <c r="K136" s="652"/>
      <c r="L136" s="665"/>
      <c r="M136" s="658"/>
      <c r="N136" s="629"/>
      <c r="O136" s="636"/>
      <c r="P136" s="636"/>
      <c r="Q136" s="636"/>
      <c r="R136" s="955"/>
      <c r="S136" s="955"/>
      <c r="T136" s="955"/>
      <c r="U136" s="955"/>
      <c r="V136" s="958"/>
      <c r="W136" s="945"/>
      <c r="X136" s="945"/>
      <c r="Y136" s="700"/>
      <c r="Z136" s="946"/>
      <c r="AA136" s="296">
        <v>2</v>
      </c>
      <c r="AB136" s="215" t="s">
        <v>490</v>
      </c>
      <c r="AC136" s="195">
        <v>0.7</v>
      </c>
      <c r="AD136" s="193">
        <v>43160</v>
      </c>
      <c r="AE136" s="193">
        <v>43281</v>
      </c>
      <c r="AF136" s="14">
        <f>$I$135*AC136</f>
        <v>5.8333333333333327E-2</v>
      </c>
      <c r="AG136" s="188" t="s">
        <v>488</v>
      </c>
      <c r="AH136" s="281">
        <v>1</v>
      </c>
      <c r="AI136" s="243" t="s">
        <v>732</v>
      </c>
      <c r="AJ136" s="81">
        <f t="shared" ref="AJ136:AJ199" si="11">AH136*AC136</f>
        <v>0.7</v>
      </c>
      <c r="AK136" s="14">
        <f t="shared" si="10"/>
        <v>5.8333333333333327E-2</v>
      </c>
      <c r="AL136" s="84">
        <f>AJ136*$I$135</f>
        <v>5.8333333333333327E-2</v>
      </c>
    </row>
    <row r="137" spans="2:38" ht="36.75" customHeight="1" thickBot="1" x14ac:dyDescent="0.3">
      <c r="B137" s="57" t="s">
        <v>391</v>
      </c>
      <c r="C137" s="58" t="s">
        <v>392</v>
      </c>
      <c r="D137" s="52" t="s">
        <v>52</v>
      </c>
      <c r="E137" s="229" t="s">
        <v>539</v>
      </c>
      <c r="F137" s="53" t="s">
        <v>176</v>
      </c>
      <c r="G137" s="638">
        <v>8</v>
      </c>
      <c r="H137" s="661" t="s">
        <v>177</v>
      </c>
      <c r="I137" s="644">
        <v>8.3333333333333329E-2</v>
      </c>
      <c r="J137" s="647">
        <v>17</v>
      </c>
      <c r="K137" s="650" t="s">
        <v>472</v>
      </c>
      <c r="L137" s="799" t="s">
        <v>473</v>
      </c>
      <c r="M137" s="656" t="s">
        <v>474</v>
      </c>
      <c r="N137" s="628">
        <v>1</v>
      </c>
      <c r="O137" s="637">
        <v>7</v>
      </c>
      <c r="P137" s="637">
        <v>13</v>
      </c>
      <c r="Q137" s="637">
        <v>17</v>
      </c>
      <c r="R137" s="959">
        <f>N137</f>
        <v>1</v>
      </c>
      <c r="S137" s="959">
        <v>0</v>
      </c>
      <c r="T137" s="959" t="s">
        <v>720</v>
      </c>
      <c r="U137" s="959" t="s">
        <v>721</v>
      </c>
      <c r="V137" s="956" t="s">
        <v>722</v>
      </c>
      <c r="W137" s="705">
        <f>IFERROR((S137/R137),0)</f>
        <v>0</v>
      </c>
      <c r="X137" s="705" t="str">
        <f>+IF(AND(W137&gt;=0%,W137&lt;=60%),"MALO",IF(AND(W137&gt;=61%,W137&lt;=80%),"REGULAR",IF(AND(W137&gt;=81%,W137&lt;95%),"BUENO","EXCELENTE")))</f>
        <v>MALO</v>
      </c>
      <c r="Y137" s="698" t="str">
        <f>IF(W137&gt;0,"EN EJECUCIÓN","SIN EJECUTAR")</f>
        <v>SIN EJECUTAR</v>
      </c>
      <c r="Z137" s="704">
        <f>W137*I137</f>
        <v>0</v>
      </c>
      <c r="AA137" s="296">
        <v>1</v>
      </c>
      <c r="AB137" s="210" t="s">
        <v>475</v>
      </c>
      <c r="AC137" s="186">
        <v>0.15</v>
      </c>
      <c r="AD137" s="187">
        <v>43132</v>
      </c>
      <c r="AE137" s="187">
        <v>43174</v>
      </c>
      <c r="AF137" s="14"/>
      <c r="AG137" s="188" t="s">
        <v>474</v>
      </c>
      <c r="AH137" s="281">
        <v>1</v>
      </c>
      <c r="AI137" s="246" t="s">
        <v>720</v>
      </c>
      <c r="AJ137" s="81">
        <f t="shared" si="11"/>
        <v>0.15</v>
      </c>
      <c r="AK137" s="14">
        <f t="shared" ref="AK137:AK200" si="12">AF137*AH137</f>
        <v>0</v>
      </c>
      <c r="AL137" s="84">
        <f>AJ137*$I$137</f>
        <v>1.2499999999999999E-2</v>
      </c>
    </row>
    <row r="138" spans="2:38" ht="126.75" thickBot="1" x14ac:dyDescent="0.3">
      <c r="B138" s="57" t="s">
        <v>391</v>
      </c>
      <c r="C138" s="58" t="s">
        <v>392</v>
      </c>
      <c r="D138" s="52" t="s">
        <v>52</v>
      </c>
      <c r="E138" s="229" t="s">
        <v>539</v>
      </c>
      <c r="F138" s="53" t="s">
        <v>176</v>
      </c>
      <c r="G138" s="639"/>
      <c r="H138" s="662"/>
      <c r="I138" s="645"/>
      <c r="J138" s="648"/>
      <c r="K138" s="651"/>
      <c r="L138" s="675"/>
      <c r="M138" s="657"/>
      <c r="N138" s="633"/>
      <c r="O138" s="635"/>
      <c r="P138" s="635"/>
      <c r="Q138" s="635"/>
      <c r="R138" s="960"/>
      <c r="S138" s="960"/>
      <c r="T138" s="960"/>
      <c r="U138" s="960"/>
      <c r="V138" s="957"/>
      <c r="W138" s="706"/>
      <c r="X138" s="706"/>
      <c r="Y138" s="699"/>
      <c r="Z138" s="745"/>
      <c r="AA138" s="296">
        <v>2</v>
      </c>
      <c r="AB138" s="529" t="s">
        <v>476</v>
      </c>
      <c r="AC138" s="189">
        <v>0.15</v>
      </c>
      <c r="AD138" s="190">
        <v>43175</v>
      </c>
      <c r="AE138" s="190">
        <v>43190</v>
      </c>
      <c r="AF138" s="14"/>
      <c r="AG138" s="188" t="s">
        <v>474</v>
      </c>
      <c r="AH138" s="564">
        <v>1</v>
      </c>
      <c r="AI138" s="559" t="s">
        <v>1036</v>
      </c>
      <c r="AJ138" s="81">
        <f t="shared" si="11"/>
        <v>0.15</v>
      </c>
      <c r="AK138" s="14">
        <f t="shared" si="12"/>
        <v>0</v>
      </c>
      <c r="AL138" s="84">
        <f>AJ138*$I$137</f>
        <v>1.2499999999999999E-2</v>
      </c>
    </row>
    <row r="139" spans="2:38" ht="126.75" thickBot="1" x14ac:dyDescent="0.3">
      <c r="B139" s="57" t="s">
        <v>391</v>
      </c>
      <c r="C139" s="58" t="s">
        <v>392</v>
      </c>
      <c r="D139" s="52" t="s">
        <v>52</v>
      </c>
      <c r="E139" s="229" t="s">
        <v>539</v>
      </c>
      <c r="F139" s="53" t="s">
        <v>176</v>
      </c>
      <c r="G139" s="639"/>
      <c r="H139" s="662"/>
      <c r="I139" s="645"/>
      <c r="J139" s="648"/>
      <c r="K139" s="651"/>
      <c r="L139" s="675"/>
      <c r="M139" s="657"/>
      <c r="N139" s="633"/>
      <c r="O139" s="635"/>
      <c r="P139" s="635"/>
      <c r="Q139" s="635"/>
      <c r="R139" s="960"/>
      <c r="S139" s="960"/>
      <c r="T139" s="960"/>
      <c r="U139" s="960"/>
      <c r="V139" s="957"/>
      <c r="W139" s="706"/>
      <c r="X139" s="706"/>
      <c r="Y139" s="699"/>
      <c r="Z139" s="745"/>
      <c r="AA139" s="296">
        <v>3</v>
      </c>
      <c r="AB139" s="211" t="s">
        <v>477</v>
      </c>
      <c r="AC139" s="189">
        <v>0.6</v>
      </c>
      <c r="AD139" s="190">
        <v>43191</v>
      </c>
      <c r="AE139" s="190">
        <v>43434</v>
      </c>
      <c r="AF139" s="14">
        <f>$I$137*AC139</f>
        <v>4.9999999999999996E-2</v>
      </c>
      <c r="AG139" s="188" t="s">
        <v>474</v>
      </c>
      <c r="AH139" s="274"/>
      <c r="AI139" s="245"/>
      <c r="AJ139" s="81">
        <f t="shared" si="11"/>
        <v>0</v>
      </c>
      <c r="AK139" s="14">
        <f t="shared" si="12"/>
        <v>0</v>
      </c>
      <c r="AL139" s="84">
        <f>AJ139*$I$137</f>
        <v>0</v>
      </c>
    </row>
    <row r="140" spans="2:38" ht="39" customHeight="1" thickBot="1" x14ac:dyDescent="0.3">
      <c r="B140" s="57" t="s">
        <v>391</v>
      </c>
      <c r="C140" s="58" t="s">
        <v>392</v>
      </c>
      <c r="D140" s="52" t="s">
        <v>52</v>
      </c>
      <c r="E140" s="229" t="s">
        <v>539</v>
      </c>
      <c r="F140" s="53" t="s">
        <v>176</v>
      </c>
      <c r="G140" s="640"/>
      <c r="H140" s="663"/>
      <c r="I140" s="646"/>
      <c r="J140" s="649"/>
      <c r="K140" s="652"/>
      <c r="L140" s="676"/>
      <c r="M140" s="658"/>
      <c r="N140" s="629"/>
      <c r="O140" s="636"/>
      <c r="P140" s="636"/>
      <c r="Q140" s="636"/>
      <c r="R140" s="961"/>
      <c r="S140" s="961"/>
      <c r="T140" s="961"/>
      <c r="U140" s="961"/>
      <c r="V140" s="958"/>
      <c r="W140" s="707"/>
      <c r="X140" s="707"/>
      <c r="Y140" s="700"/>
      <c r="Z140" s="755"/>
      <c r="AA140" s="296">
        <v>4</v>
      </c>
      <c r="AB140" s="209" t="s">
        <v>478</v>
      </c>
      <c r="AC140" s="191">
        <v>0.1</v>
      </c>
      <c r="AD140" s="306">
        <v>43435</v>
      </c>
      <c r="AE140" s="192">
        <v>43449</v>
      </c>
      <c r="AF140" s="14"/>
      <c r="AG140" s="188" t="s">
        <v>474</v>
      </c>
      <c r="AH140" s="274"/>
      <c r="AI140" s="245"/>
      <c r="AJ140" s="81">
        <f t="shared" si="11"/>
        <v>0</v>
      </c>
      <c r="AK140" s="14">
        <f t="shared" si="12"/>
        <v>0</v>
      </c>
      <c r="AL140" s="84">
        <f>AJ140*$I$137</f>
        <v>0</v>
      </c>
    </row>
    <row r="141" spans="2:38" ht="54" customHeight="1" thickBot="1" x14ac:dyDescent="0.3">
      <c r="B141" s="57" t="s">
        <v>391</v>
      </c>
      <c r="C141" s="58" t="s">
        <v>392</v>
      </c>
      <c r="D141" s="52" t="s">
        <v>52</v>
      </c>
      <c r="E141" s="229" t="s">
        <v>540</v>
      </c>
      <c r="F141" s="53" t="s">
        <v>176</v>
      </c>
      <c r="G141" s="638">
        <v>9</v>
      </c>
      <c r="H141" s="641" t="s">
        <v>181</v>
      </c>
      <c r="I141" s="671">
        <f>100%/12</f>
        <v>8.3333333333333329E-2</v>
      </c>
      <c r="J141" s="647">
        <v>100</v>
      </c>
      <c r="K141" s="650" t="s">
        <v>481</v>
      </c>
      <c r="L141" s="664" t="s">
        <v>504</v>
      </c>
      <c r="M141" s="656" t="s">
        <v>505</v>
      </c>
      <c r="N141" s="630">
        <v>0.25</v>
      </c>
      <c r="O141" s="801">
        <v>0.5</v>
      </c>
      <c r="P141" s="801">
        <v>0.75</v>
      </c>
      <c r="Q141" s="801">
        <v>1</v>
      </c>
      <c r="R141" s="953">
        <f>N141</f>
        <v>0.25</v>
      </c>
      <c r="S141" s="953">
        <v>0.25</v>
      </c>
      <c r="T141" s="953" t="s">
        <v>723</v>
      </c>
      <c r="U141" s="953" t="s">
        <v>724</v>
      </c>
      <c r="V141" s="956" t="s">
        <v>607</v>
      </c>
      <c r="W141" s="705">
        <f>IFERROR((S141/R141),0)</f>
        <v>1</v>
      </c>
      <c r="X141" s="705" t="str">
        <f>+IF(AND(W141&gt;=0%,W141&lt;=60%),"MALO",IF(AND(W141&gt;=61%,W141&lt;=80%),"REGULAR",IF(AND(W141&gt;=81%,W141&lt;95%),"BUENO","EXCELENTE")))</f>
        <v>EXCELENTE</v>
      </c>
      <c r="Y141" s="698" t="str">
        <f>IF(W141&gt;0,"EN EJECUCIÓN","SIN EJECUTAR")</f>
        <v>EN EJECUCIÓN</v>
      </c>
      <c r="Z141" s="704">
        <f>W141*I141</f>
        <v>8.3333333333333329E-2</v>
      </c>
      <c r="AA141" s="296">
        <v>1</v>
      </c>
      <c r="AB141" s="207" t="s">
        <v>506</v>
      </c>
      <c r="AC141" s="197">
        <v>0.3</v>
      </c>
      <c r="AD141" s="187">
        <v>43132</v>
      </c>
      <c r="AE141" s="187">
        <v>43190</v>
      </c>
      <c r="AF141" s="14"/>
      <c r="AG141" s="194" t="s">
        <v>505</v>
      </c>
      <c r="AH141" s="277">
        <v>1</v>
      </c>
      <c r="AI141" s="290" t="s">
        <v>723</v>
      </c>
      <c r="AJ141" s="81">
        <f t="shared" si="11"/>
        <v>0.3</v>
      </c>
      <c r="AK141" s="14">
        <f t="shared" si="12"/>
        <v>0</v>
      </c>
      <c r="AL141" s="84">
        <f>AJ141*$I$141</f>
        <v>2.4999999999999998E-2</v>
      </c>
    </row>
    <row r="142" spans="2:38" ht="54" customHeight="1" thickBot="1" x14ac:dyDescent="0.3">
      <c r="B142" s="57" t="s">
        <v>391</v>
      </c>
      <c r="C142" s="58" t="s">
        <v>392</v>
      </c>
      <c r="D142" s="52" t="s">
        <v>52</v>
      </c>
      <c r="E142" s="229" t="s">
        <v>540</v>
      </c>
      <c r="F142" s="53" t="s">
        <v>176</v>
      </c>
      <c r="G142" s="639"/>
      <c r="H142" s="642"/>
      <c r="I142" s="645"/>
      <c r="J142" s="648"/>
      <c r="K142" s="651"/>
      <c r="L142" s="666"/>
      <c r="M142" s="657"/>
      <c r="N142" s="631"/>
      <c r="O142" s="802"/>
      <c r="P142" s="802"/>
      <c r="Q142" s="802"/>
      <c r="R142" s="954"/>
      <c r="S142" s="954"/>
      <c r="T142" s="954"/>
      <c r="U142" s="954"/>
      <c r="V142" s="957"/>
      <c r="W142" s="706"/>
      <c r="X142" s="706"/>
      <c r="Y142" s="699"/>
      <c r="Z142" s="745"/>
      <c r="AA142" s="296">
        <v>2</v>
      </c>
      <c r="AB142" s="208" t="s">
        <v>507</v>
      </c>
      <c r="AC142" s="198">
        <v>0.5</v>
      </c>
      <c r="AD142" s="190">
        <v>43191</v>
      </c>
      <c r="AE142" s="190">
        <v>43373</v>
      </c>
      <c r="AF142" s="14">
        <f>$I$141*AC142</f>
        <v>4.1666666666666664E-2</v>
      </c>
      <c r="AG142" s="194" t="s">
        <v>505</v>
      </c>
      <c r="AH142" s="564">
        <v>0</v>
      </c>
      <c r="AI142" s="560" t="s">
        <v>1030</v>
      </c>
      <c r="AJ142" s="81">
        <f t="shared" si="11"/>
        <v>0</v>
      </c>
      <c r="AK142" s="14">
        <f t="shared" si="12"/>
        <v>0</v>
      </c>
      <c r="AL142" s="84">
        <f>AJ142*$I$141</f>
        <v>0</v>
      </c>
    </row>
    <row r="143" spans="2:38" ht="126.75" thickBot="1" x14ac:dyDescent="0.3">
      <c r="B143" s="57" t="s">
        <v>391</v>
      </c>
      <c r="C143" s="58" t="s">
        <v>392</v>
      </c>
      <c r="D143" s="52" t="s">
        <v>52</v>
      </c>
      <c r="E143" s="229" t="s">
        <v>540</v>
      </c>
      <c r="F143" s="53" t="s">
        <v>176</v>
      </c>
      <c r="G143" s="640"/>
      <c r="H143" s="643"/>
      <c r="I143" s="646"/>
      <c r="J143" s="649"/>
      <c r="K143" s="652"/>
      <c r="L143" s="665"/>
      <c r="M143" s="658"/>
      <c r="N143" s="632"/>
      <c r="O143" s="803"/>
      <c r="P143" s="803"/>
      <c r="Q143" s="803"/>
      <c r="R143" s="955"/>
      <c r="S143" s="955"/>
      <c r="T143" s="955"/>
      <c r="U143" s="955"/>
      <c r="V143" s="958"/>
      <c r="W143" s="707"/>
      <c r="X143" s="707"/>
      <c r="Y143" s="700"/>
      <c r="Z143" s="755"/>
      <c r="AA143" s="296">
        <v>3</v>
      </c>
      <c r="AB143" s="212" t="s">
        <v>508</v>
      </c>
      <c r="AC143" s="199">
        <v>0.2</v>
      </c>
      <c r="AD143" s="193">
        <v>43374</v>
      </c>
      <c r="AE143" s="193">
        <v>43404</v>
      </c>
      <c r="AF143" s="14"/>
      <c r="AG143" s="194" t="s">
        <v>505</v>
      </c>
      <c r="AH143" s="274"/>
      <c r="AI143" s="245"/>
      <c r="AJ143" s="81">
        <f t="shared" si="11"/>
        <v>0</v>
      </c>
      <c r="AK143" s="14">
        <f t="shared" si="12"/>
        <v>0</v>
      </c>
      <c r="AL143" s="84">
        <f>AJ143*$I$141</f>
        <v>0</v>
      </c>
    </row>
    <row r="144" spans="2:38" ht="148.5" customHeight="1" thickBot="1" x14ac:dyDescent="0.3">
      <c r="B144" s="57" t="s">
        <v>391</v>
      </c>
      <c r="C144" s="58" t="s">
        <v>392</v>
      </c>
      <c r="D144" s="52" t="s">
        <v>52</v>
      </c>
      <c r="E144" s="229" t="s">
        <v>539</v>
      </c>
      <c r="F144" s="53" t="s">
        <v>176</v>
      </c>
      <c r="G144" s="638">
        <v>10</v>
      </c>
      <c r="H144" s="641" t="s">
        <v>509</v>
      </c>
      <c r="I144" s="644">
        <v>8.3333333333333329E-2</v>
      </c>
      <c r="J144" s="647">
        <v>20</v>
      </c>
      <c r="K144" s="650" t="s">
        <v>91</v>
      </c>
      <c r="L144" s="659" t="s">
        <v>510</v>
      </c>
      <c r="M144" s="656" t="s">
        <v>511</v>
      </c>
      <c r="N144" s="628">
        <v>5</v>
      </c>
      <c r="O144" s="628">
        <v>10</v>
      </c>
      <c r="P144" s="628">
        <v>15</v>
      </c>
      <c r="Q144" s="628">
        <v>20</v>
      </c>
      <c r="R144" s="959">
        <f>N144</f>
        <v>5</v>
      </c>
      <c r="S144" s="959">
        <v>0</v>
      </c>
      <c r="T144" s="959" t="s">
        <v>725</v>
      </c>
      <c r="U144" s="959" t="s">
        <v>726</v>
      </c>
      <c r="V144" s="965" t="s">
        <v>607</v>
      </c>
      <c r="W144" s="945">
        <f>IFERROR((S144/R144),0)</f>
        <v>0</v>
      </c>
      <c r="X144" s="945" t="str">
        <f>+IF(AND(W144&gt;=0%,W144&lt;=60%),"MALO",IF(AND(W144&gt;=61%,W144&lt;=80%),"REGULAR",IF(AND(W144&gt;=81%,W144&lt;95%),"BUENO","EXCELENTE")))</f>
        <v>MALO</v>
      </c>
      <c r="Y144" s="698" t="str">
        <f>IF(W144&gt;0,"EN EJECUCIÓN","SIN EJECUTAR")</f>
        <v>SIN EJECUTAR</v>
      </c>
      <c r="Z144" s="946">
        <f>W144*I144</f>
        <v>0</v>
      </c>
      <c r="AA144" s="296">
        <v>1</v>
      </c>
      <c r="AB144" s="207" t="s">
        <v>512</v>
      </c>
      <c r="AC144" s="197">
        <v>0.7</v>
      </c>
      <c r="AD144" s="200">
        <v>43160</v>
      </c>
      <c r="AE144" s="200">
        <v>43434</v>
      </c>
      <c r="AF144" s="14">
        <f>$I$144*AC144</f>
        <v>5.8333333333333327E-2</v>
      </c>
      <c r="AG144" s="194" t="s">
        <v>511</v>
      </c>
      <c r="AH144" s="277">
        <v>0.3</v>
      </c>
      <c r="AI144" s="290" t="s">
        <v>1037</v>
      </c>
      <c r="AJ144" s="81">
        <f t="shared" si="11"/>
        <v>0.21</v>
      </c>
      <c r="AK144" s="14">
        <f t="shared" si="12"/>
        <v>1.7499999999999998E-2</v>
      </c>
      <c r="AL144" s="84">
        <f>AJ144*$I$144</f>
        <v>1.7499999999999998E-2</v>
      </c>
    </row>
    <row r="145" spans="2:38" ht="126.75" thickBot="1" x14ac:dyDescent="0.3">
      <c r="B145" s="57" t="s">
        <v>391</v>
      </c>
      <c r="C145" s="58" t="s">
        <v>392</v>
      </c>
      <c r="D145" s="52" t="s">
        <v>52</v>
      </c>
      <c r="E145" s="229" t="s">
        <v>539</v>
      </c>
      <c r="F145" s="53" t="s">
        <v>176</v>
      </c>
      <c r="G145" s="640"/>
      <c r="H145" s="643"/>
      <c r="I145" s="646"/>
      <c r="J145" s="649"/>
      <c r="K145" s="652"/>
      <c r="L145" s="660"/>
      <c r="M145" s="658"/>
      <c r="N145" s="629"/>
      <c r="O145" s="629"/>
      <c r="P145" s="629"/>
      <c r="Q145" s="629"/>
      <c r="R145" s="961"/>
      <c r="S145" s="961"/>
      <c r="T145" s="961"/>
      <c r="U145" s="961"/>
      <c r="V145" s="966"/>
      <c r="W145" s="945"/>
      <c r="X145" s="945"/>
      <c r="Y145" s="700"/>
      <c r="Z145" s="946"/>
      <c r="AA145" s="296">
        <v>2</v>
      </c>
      <c r="AB145" s="209" t="s">
        <v>513</v>
      </c>
      <c r="AC145" s="201">
        <v>0.3</v>
      </c>
      <c r="AD145" s="202">
        <v>43435</v>
      </c>
      <c r="AE145" s="202">
        <v>43444</v>
      </c>
      <c r="AF145" s="14"/>
      <c r="AG145" s="194" t="s">
        <v>511</v>
      </c>
      <c r="AH145" s="274"/>
      <c r="AI145" s="245"/>
      <c r="AJ145" s="81">
        <f t="shared" si="11"/>
        <v>0</v>
      </c>
      <c r="AK145" s="14">
        <f t="shared" si="12"/>
        <v>0</v>
      </c>
      <c r="AL145" s="84">
        <f>AJ145*$I$144</f>
        <v>0</v>
      </c>
    </row>
    <row r="146" spans="2:38" ht="42" customHeight="1" thickBot="1" x14ac:dyDescent="0.3">
      <c r="B146" s="57" t="s">
        <v>391</v>
      </c>
      <c r="C146" s="58" t="s">
        <v>392</v>
      </c>
      <c r="D146" s="52" t="s">
        <v>52</v>
      </c>
      <c r="E146" s="229" t="s">
        <v>539</v>
      </c>
      <c r="F146" s="53" t="s">
        <v>176</v>
      </c>
      <c r="G146" s="638">
        <v>11</v>
      </c>
      <c r="H146" s="641" t="s">
        <v>514</v>
      </c>
      <c r="I146" s="671">
        <f>100%/12</f>
        <v>8.3333333333333329E-2</v>
      </c>
      <c r="J146" s="647">
        <v>98</v>
      </c>
      <c r="K146" s="650" t="s">
        <v>481</v>
      </c>
      <c r="L146" s="659" t="s">
        <v>515</v>
      </c>
      <c r="M146" s="656" t="s">
        <v>505</v>
      </c>
      <c r="N146" s="630">
        <v>0.25</v>
      </c>
      <c r="O146" s="630">
        <v>0.5</v>
      </c>
      <c r="P146" s="630">
        <v>0.75</v>
      </c>
      <c r="Q146" s="630">
        <v>0.98</v>
      </c>
      <c r="R146" s="953">
        <f>N146</f>
        <v>0.25</v>
      </c>
      <c r="S146" s="962">
        <v>0.25</v>
      </c>
      <c r="T146" s="953" t="s">
        <v>727</v>
      </c>
      <c r="U146" s="953" t="s">
        <v>728</v>
      </c>
      <c r="V146" s="956" t="s">
        <v>607</v>
      </c>
      <c r="W146" s="705">
        <f>IFERROR((S146/R146),0)</f>
        <v>1</v>
      </c>
      <c r="X146" s="705" t="str">
        <f>+IF(AND(W146&gt;=0%,W146&lt;=60%),"MALO",IF(AND(W146&gt;=61%,W146&lt;=80%),"REGULAR",IF(AND(W146&gt;=81%,W146&lt;95%),"BUENO","EXCELENTE")))</f>
        <v>EXCELENTE</v>
      </c>
      <c r="Y146" s="698" t="str">
        <f>IF(W146&gt;0,"EN EJECUCIÓN","SIN EJECUTAR")</f>
        <v>EN EJECUCIÓN</v>
      </c>
      <c r="Z146" s="704">
        <f>W146*I146</f>
        <v>8.3333333333333329E-2</v>
      </c>
      <c r="AA146" s="296">
        <v>1</v>
      </c>
      <c r="AB146" s="207" t="s">
        <v>516</v>
      </c>
      <c r="AC146" s="197">
        <v>0.4</v>
      </c>
      <c r="AD146" s="200">
        <v>43132</v>
      </c>
      <c r="AE146" s="200">
        <v>43454</v>
      </c>
      <c r="AF146" s="14">
        <f>$I$146*AC146</f>
        <v>3.3333333333333333E-2</v>
      </c>
      <c r="AG146" s="203" t="s">
        <v>505</v>
      </c>
      <c r="AH146" s="277">
        <v>1</v>
      </c>
      <c r="AI146" s="290" t="s">
        <v>734</v>
      </c>
      <c r="AJ146" s="81">
        <f t="shared" si="11"/>
        <v>0.4</v>
      </c>
      <c r="AK146" s="14">
        <f t="shared" si="12"/>
        <v>3.3333333333333333E-2</v>
      </c>
      <c r="AL146" s="84">
        <f>AJ146*$I$146</f>
        <v>3.3333333333333333E-2</v>
      </c>
    </row>
    <row r="147" spans="2:38" ht="42" customHeight="1" thickBot="1" x14ac:dyDescent="0.3">
      <c r="B147" s="57" t="s">
        <v>391</v>
      </c>
      <c r="C147" s="58" t="s">
        <v>392</v>
      </c>
      <c r="D147" s="52" t="s">
        <v>52</v>
      </c>
      <c r="E147" s="229" t="s">
        <v>539</v>
      </c>
      <c r="F147" s="53" t="s">
        <v>176</v>
      </c>
      <c r="G147" s="639"/>
      <c r="H147" s="642"/>
      <c r="I147" s="645"/>
      <c r="J147" s="648"/>
      <c r="K147" s="651"/>
      <c r="L147" s="800"/>
      <c r="M147" s="657"/>
      <c r="N147" s="631"/>
      <c r="O147" s="631"/>
      <c r="P147" s="631"/>
      <c r="Q147" s="631"/>
      <c r="R147" s="954"/>
      <c r="S147" s="963"/>
      <c r="T147" s="954"/>
      <c r="U147" s="954"/>
      <c r="V147" s="957"/>
      <c r="W147" s="706"/>
      <c r="X147" s="706"/>
      <c r="Y147" s="699"/>
      <c r="Z147" s="745"/>
      <c r="AA147" s="296">
        <v>2</v>
      </c>
      <c r="AB147" s="208" t="s">
        <v>517</v>
      </c>
      <c r="AC147" s="198">
        <v>0.48</v>
      </c>
      <c r="AD147" s="204">
        <v>43132</v>
      </c>
      <c r="AE147" s="204">
        <v>43454</v>
      </c>
      <c r="AF147" s="14">
        <f>$I$146*AC147</f>
        <v>3.9999999999999994E-2</v>
      </c>
      <c r="AG147" s="203" t="s">
        <v>505</v>
      </c>
      <c r="AH147" s="277">
        <v>1</v>
      </c>
      <c r="AI147" s="290" t="s">
        <v>735</v>
      </c>
      <c r="AJ147" s="81">
        <f t="shared" si="11"/>
        <v>0.48</v>
      </c>
      <c r="AK147" s="14">
        <f t="shared" si="12"/>
        <v>3.9999999999999994E-2</v>
      </c>
      <c r="AL147" s="84">
        <f>AJ147*$I$146</f>
        <v>3.9999999999999994E-2</v>
      </c>
    </row>
    <row r="148" spans="2:38" ht="42.75" customHeight="1" thickBot="1" x14ac:dyDescent="0.3">
      <c r="B148" s="57" t="s">
        <v>391</v>
      </c>
      <c r="C148" s="58" t="s">
        <v>392</v>
      </c>
      <c r="D148" s="52" t="s">
        <v>52</v>
      </c>
      <c r="E148" s="229" t="s">
        <v>539</v>
      </c>
      <c r="F148" s="53" t="s">
        <v>176</v>
      </c>
      <c r="G148" s="639"/>
      <c r="H148" s="643"/>
      <c r="I148" s="646"/>
      <c r="J148" s="649"/>
      <c r="K148" s="652"/>
      <c r="L148" s="660"/>
      <c r="M148" s="658"/>
      <c r="N148" s="632"/>
      <c r="O148" s="632"/>
      <c r="P148" s="632"/>
      <c r="Q148" s="632"/>
      <c r="R148" s="955"/>
      <c r="S148" s="964"/>
      <c r="T148" s="955"/>
      <c r="U148" s="955"/>
      <c r="V148" s="958"/>
      <c r="W148" s="707"/>
      <c r="X148" s="707"/>
      <c r="Y148" s="700"/>
      <c r="Z148" s="755"/>
      <c r="AA148" s="296">
        <v>3</v>
      </c>
      <c r="AB148" s="209" t="s">
        <v>518</v>
      </c>
      <c r="AC148" s="201">
        <v>0.1</v>
      </c>
      <c r="AD148" s="202">
        <v>43132</v>
      </c>
      <c r="AE148" s="202">
        <v>43454</v>
      </c>
      <c r="AF148" s="14">
        <f>$I$146*AC148</f>
        <v>8.3333333333333332E-3</v>
      </c>
      <c r="AG148" s="203" t="s">
        <v>505</v>
      </c>
      <c r="AH148" s="277">
        <v>1</v>
      </c>
      <c r="AI148" s="290" t="s">
        <v>736</v>
      </c>
      <c r="AJ148" s="81">
        <f t="shared" si="11"/>
        <v>0.1</v>
      </c>
      <c r="AK148" s="14">
        <f t="shared" si="12"/>
        <v>8.3333333333333332E-3</v>
      </c>
      <c r="AL148" s="84">
        <f>AJ148*$I$146</f>
        <v>8.3333333333333332E-3</v>
      </c>
    </row>
    <row r="149" spans="2:38" ht="36.75" customHeight="1" thickBot="1" x14ac:dyDescent="0.3">
      <c r="B149" s="57" t="s">
        <v>391</v>
      </c>
      <c r="C149" s="58" t="s">
        <v>392</v>
      </c>
      <c r="D149" s="52" t="s">
        <v>52</v>
      </c>
      <c r="E149" s="229" t="s">
        <v>539</v>
      </c>
      <c r="F149" s="53" t="s">
        <v>176</v>
      </c>
      <c r="G149" s="638">
        <v>12</v>
      </c>
      <c r="H149" s="641" t="s">
        <v>519</v>
      </c>
      <c r="I149" s="644">
        <v>8.3333333333333329E-2</v>
      </c>
      <c r="J149" s="647">
        <v>26</v>
      </c>
      <c r="K149" s="650" t="s">
        <v>91</v>
      </c>
      <c r="L149" s="653" t="s">
        <v>520</v>
      </c>
      <c r="M149" s="656" t="s">
        <v>505</v>
      </c>
      <c r="N149" s="628">
        <v>0</v>
      </c>
      <c r="O149" s="628">
        <v>13</v>
      </c>
      <c r="P149" s="628">
        <v>0</v>
      </c>
      <c r="Q149" s="628">
        <v>26</v>
      </c>
      <c r="R149" s="959">
        <f>N149</f>
        <v>0</v>
      </c>
      <c r="S149" s="959">
        <v>0</v>
      </c>
      <c r="T149" s="959" t="s">
        <v>729</v>
      </c>
      <c r="U149" s="959"/>
      <c r="V149" s="965" t="s">
        <v>730</v>
      </c>
      <c r="W149" s="705">
        <f>IFERROR((S149/R149),0)</f>
        <v>0</v>
      </c>
      <c r="X149" s="705" t="str">
        <f>+IF(AND(W149&gt;=0%,W149&lt;=60%),"MALO",IF(AND(W149&gt;=61%,W149&lt;=80%),"REGULAR",IF(AND(W149&gt;=81%,W149&lt;95%),"BUENO","EXCELENTE")))</f>
        <v>MALO</v>
      </c>
      <c r="Y149" s="698" t="str">
        <f>IF(W149&gt;0,"EN EJECUCIÓN","SIN EJECUTAR")</f>
        <v>SIN EJECUTAR</v>
      </c>
      <c r="Z149" s="704">
        <f>W149*I149</f>
        <v>0</v>
      </c>
      <c r="AA149" s="296">
        <v>1</v>
      </c>
      <c r="AB149" s="207" t="s">
        <v>521</v>
      </c>
      <c r="AC149" s="197">
        <v>0.1</v>
      </c>
      <c r="AD149" s="200">
        <v>43246</v>
      </c>
      <c r="AE149" s="200">
        <v>43258</v>
      </c>
      <c r="AF149" s="14">
        <f>$I$149*AC149</f>
        <v>8.3333333333333332E-3</v>
      </c>
      <c r="AG149" s="194" t="s">
        <v>505</v>
      </c>
      <c r="AH149" s="564">
        <v>1</v>
      </c>
      <c r="AI149" s="560" t="s">
        <v>1028</v>
      </c>
      <c r="AJ149" s="81">
        <f t="shared" si="11"/>
        <v>0.1</v>
      </c>
      <c r="AK149" s="14">
        <f t="shared" si="12"/>
        <v>8.3333333333333332E-3</v>
      </c>
      <c r="AL149" s="84">
        <f t="shared" ref="AL149:AL154" si="13">AJ149*$I$149</f>
        <v>8.3333333333333332E-3</v>
      </c>
    </row>
    <row r="150" spans="2:38" ht="36.75" customHeight="1" thickBot="1" x14ac:dyDescent="0.3">
      <c r="B150" s="57" t="s">
        <v>391</v>
      </c>
      <c r="C150" s="58" t="s">
        <v>392</v>
      </c>
      <c r="D150" s="52" t="s">
        <v>52</v>
      </c>
      <c r="E150" s="229" t="s">
        <v>539</v>
      </c>
      <c r="F150" s="53" t="s">
        <v>176</v>
      </c>
      <c r="G150" s="639"/>
      <c r="H150" s="642"/>
      <c r="I150" s="645"/>
      <c r="J150" s="648"/>
      <c r="K150" s="651"/>
      <c r="L150" s="654"/>
      <c r="M150" s="657"/>
      <c r="N150" s="633"/>
      <c r="O150" s="633"/>
      <c r="P150" s="633"/>
      <c r="Q150" s="633"/>
      <c r="R150" s="960"/>
      <c r="S150" s="960"/>
      <c r="T150" s="960"/>
      <c r="U150" s="960"/>
      <c r="V150" s="967"/>
      <c r="W150" s="706"/>
      <c r="X150" s="706"/>
      <c r="Y150" s="699"/>
      <c r="Z150" s="745"/>
      <c r="AA150" s="296">
        <v>2</v>
      </c>
      <c r="AB150" s="208" t="s">
        <v>485</v>
      </c>
      <c r="AC150" s="198">
        <v>0.3</v>
      </c>
      <c r="AD150" s="204">
        <v>43269</v>
      </c>
      <c r="AE150" s="204">
        <v>43280</v>
      </c>
      <c r="AF150" s="14">
        <f>$I$149*AC150</f>
        <v>2.4999999999999998E-2</v>
      </c>
      <c r="AG150" s="194" t="s">
        <v>505</v>
      </c>
      <c r="AH150" s="564">
        <v>1</v>
      </c>
      <c r="AI150" s="560" t="s">
        <v>1028</v>
      </c>
      <c r="AJ150" s="81">
        <f t="shared" si="11"/>
        <v>0.3</v>
      </c>
      <c r="AK150" s="14">
        <f t="shared" si="12"/>
        <v>2.4999999999999998E-2</v>
      </c>
      <c r="AL150" s="84">
        <f t="shared" si="13"/>
        <v>2.4999999999999998E-2</v>
      </c>
    </row>
    <row r="151" spans="2:38" ht="36.75" customHeight="1" thickBot="1" x14ac:dyDescent="0.3">
      <c r="B151" s="57" t="s">
        <v>391</v>
      </c>
      <c r="C151" s="58" t="s">
        <v>392</v>
      </c>
      <c r="D151" s="52" t="s">
        <v>52</v>
      </c>
      <c r="E151" s="229" t="s">
        <v>539</v>
      </c>
      <c r="F151" s="53" t="s">
        <v>176</v>
      </c>
      <c r="G151" s="639"/>
      <c r="H151" s="642"/>
      <c r="I151" s="645"/>
      <c r="J151" s="648"/>
      <c r="K151" s="651"/>
      <c r="L151" s="654"/>
      <c r="M151" s="657"/>
      <c r="N151" s="633"/>
      <c r="O151" s="633"/>
      <c r="P151" s="633"/>
      <c r="Q151" s="633"/>
      <c r="R151" s="960"/>
      <c r="S151" s="960"/>
      <c r="T151" s="960"/>
      <c r="U151" s="960"/>
      <c r="V151" s="967"/>
      <c r="W151" s="706"/>
      <c r="X151" s="706"/>
      <c r="Y151" s="699"/>
      <c r="Z151" s="745"/>
      <c r="AA151" s="296">
        <v>3</v>
      </c>
      <c r="AB151" s="212" t="s">
        <v>522</v>
      </c>
      <c r="AC151" s="199">
        <v>0.1</v>
      </c>
      <c r="AD151" s="205">
        <v>43281</v>
      </c>
      <c r="AE151" s="205">
        <v>43296</v>
      </c>
      <c r="AF151" s="14">
        <f>$I$149*AC151</f>
        <v>8.3333333333333332E-3</v>
      </c>
      <c r="AG151" s="194" t="s">
        <v>505</v>
      </c>
      <c r="AH151" s="274"/>
      <c r="AI151" s="245"/>
      <c r="AJ151" s="81">
        <f t="shared" si="11"/>
        <v>0</v>
      </c>
      <c r="AK151" s="14">
        <f t="shared" si="12"/>
        <v>0</v>
      </c>
      <c r="AL151" s="84">
        <f t="shared" si="13"/>
        <v>0</v>
      </c>
    </row>
    <row r="152" spans="2:38" ht="21" customHeight="1" thickBot="1" x14ac:dyDescent="0.3">
      <c r="B152" s="57" t="s">
        <v>391</v>
      </c>
      <c r="C152" s="58" t="s">
        <v>392</v>
      </c>
      <c r="D152" s="52" t="s">
        <v>52</v>
      </c>
      <c r="E152" s="229" t="s">
        <v>539</v>
      </c>
      <c r="F152" s="53" t="s">
        <v>176</v>
      </c>
      <c r="G152" s="639"/>
      <c r="H152" s="642"/>
      <c r="I152" s="645"/>
      <c r="J152" s="648"/>
      <c r="K152" s="651"/>
      <c r="L152" s="654"/>
      <c r="M152" s="657"/>
      <c r="N152" s="633"/>
      <c r="O152" s="633"/>
      <c r="P152" s="633"/>
      <c r="Q152" s="633"/>
      <c r="R152" s="960"/>
      <c r="S152" s="960"/>
      <c r="T152" s="960"/>
      <c r="U152" s="960"/>
      <c r="V152" s="967"/>
      <c r="W152" s="706"/>
      <c r="X152" s="706"/>
      <c r="Y152" s="699"/>
      <c r="Z152" s="745"/>
      <c r="AA152" s="296">
        <v>4</v>
      </c>
      <c r="AB152" s="207" t="s">
        <v>521</v>
      </c>
      <c r="AC152" s="197">
        <v>0.1</v>
      </c>
      <c r="AD152" s="206">
        <v>43414</v>
      </c>
      <c r="AE152" s="206">
        <v>43421</v>
      </c>
      <c r="AF152" s="14"/>
      <c r="AG152" s="194" t="s">
        <v>505</v>
      </c>
      <c r="AH152" s="274"/>
      <c r="AI152" s="245"/>
      <c r="AJ152" s="81">
        <f t="shared" si="11"/>
        <v>0</v>
      </c>
      <c r="AK152" s="14">
        <f t="shared" si="12"/>
        <v>0</v>
      </c>
      <c r="AL152" s="84">
        <f t="shared" si="13"/>
        <v>0</v>
      </c>
    </row>
    <row r="153" spans="2:38" ht="21" customHeight="1" thickBot="1" x14ac:dyDescent="0.3">
      <c r="B153" s="57" t="s">
        <v>391</v>
      </c>
      <c r="C153" s="58" t="s">
        <v>392</v>
      </c>
      <c r="D153" s="52" t="s">
        <v>52</v>
      </c>
      <c r="E153" s="229" t="s">
        <v>539</v>
      </c>
      <c r="F153" s="53" t="s">
        <v>176</v>
      </c>
      <c r="G153" s="639"/>
      <c r="H153" s="642"/>
      <c r="I153" s="645"/>
      <c r="J153" s="648"/>
      <c r="K153" s="651"/>
      <c r="L153" s="654"/>
      <c r="M153" s="657"/>
      <c r="N153" s="633"/>
      <c r="O153" s="633"/>
      <c r="P153" s="633"/>
      <c r="Q153" s="633"/>
      <c r="R153" s="960"/>
      <c r="S153" s="960"/>
      <c r="T153" s="960"/>
      <c r="U153" s="960"/>
      <c r="V153" s="967"/>
      <c r="W153" s="706"/>
      <c r="X153" s="706"/>
      <c r="Y153" s="699"/>
      <c r="Z153" s="745"/>
      <c r="AA153" s="296">
        <v>5</v>
      </c>
      <c r="AB153" s="208" t="s">
        <v>485</v>
      </c>
      <c r="AC153" s="198">
        <v>0.3</v>
      </c>
      <c r="AD153" s="204">
        <v>43430</v>
      </c>
      <c r="AE153" s="204">
        <v>43441</v>
      </c>
      <c r="AF153" s="14"/>
      <c r="AG153" s="194" t="s">
        <v>505</v>
      </c>
      <c r="AH153" s="274"/>
      <c r="AI153" s="245"/>
      <c r="AJ153" s="81">
        <f t="shared" si="11"/>
        <v>0</v>
      </c>
      <c r="AK153" s="14">
        <f t="shared" si="12"/>
        <v>0</v>
      </c>
      <c r="AL153" s="84">
        <f t="shared" si="13"/>
        <v>0</v>
      </c>
    </row>
    <row r="154" spans="2:38" ht="44.25" customHeight="1" thickBot="1" x14ac:dyDescent="0.3">
      <c r="B154" s="57" t="s">
        <v>391</v>
      </c>
      <c r="C154" s="58" t="s">
        <v>392</v>
      </c>
      <c r="D154" s="52" t="s">
        <v>52</v>
      </c>
      <c r="E154" s="229" t="s">
        <v>539</v>
      </c>
      <c r="F154" s="53" t="s">
        <v>176</v>
      </c>
      <c r="G154" s="640"/>
      <c r="H154" s="643"/>
      <c r="I154" s="646"/>
      <c r="J154" s="649"/>
      <c r="K154" s="652"/>
      <c r="L154" s="655"/>
      <c r="M154" s="658"/>
      <c r="N154" s="629"/>
      <c r="O154" s="629"/>
      <c r="P154" s="629"/>
      <c r="Q154" s="629"/>
      <c r="R154" s="961"/>
      <c r="S154" s="961"/>
      <c r="T154" s="961"/>
      <c r="U154" s="961"/>
      <c r="V154" s="966"/>
      <c r="W154" s="707"/>
      <c r="X154" s="707"/>
      <c r="Y154" s="700"/>
      <c r="Z154" s="755"/>
      <c r="AA154" s="296">
        <v>6</v>
      </c>
      <c r="AB154" s="212" t="s">
        <v>522</v>
      </c>
      <c r="AC154" s="199">
        <v>0.1</v>
      </c>
      <c r="AD154" s="205">
        <v>43442</v>
      </c>
      <c r="AE154" s="205">
        <v>43449</v>
      </c>
      <c r="AF154" s="14"/>
      <c r="AG154" s="194" t="s">
        <v>505</v>
      </c>
      <c r="AH154" s="274"/>
      <c r="AI154" s="245"/>
      <c r="AJ154" s="81">
        <f t="shared" si="11"/>
        <v>0</v>
      </c>
      <c r="AK154" s="14">
        <f t="shared" si="12"/>
        <v>0</v>
      </c>
      <c r="AL154" s="84">
        <f t="shared" si="13"/>
        <v>0</v>
      </c>
    </row>
    <row r="155" spans="2:38" ht="158.25" customHeight="1" thickBot="1" x14ac:dyDescent="0.3">
      <c r="B155" s="57" t="s">
        <v>388</v>
      </c>
      <c r="C155" s="58" t="s">
        <v>390</v>
      </c>
      <c r="D155" s="52" t="s">
        <v>23</v>
      </c>
      <c r="E155" s="229" t="s">
        <v>541</v>
      </c>
      <c r="F155" s="53" t="s">
        <v>183</v>
      </c>
      <c r="G155" s="716">
        <v>1</v>
      </c>
      <c r="H155" s="810" t="s">
        <v>349</v>
      </c>
      <c r="I155" s="689">
        <v>0.5</v>
      </c>
      <c r="J155" s="692">
        <v>100</v>
      </c>
      <c r="K155" s="689" t="s">
        <v>184</v>
      </c>
      <c r="L155" s="807" t="s">
        <v>350</v>
      </c>
      <c r="M155" s="695" t="s">
        <v>351</v>
      </c>
      <c r="N155" s="704">
        <v>0.3</v>
      </c>
      <c r="O155" s="704">
        <v>0.6</v>
      </c>
      <c r="P155" s="704">
        <v>0.9</v>
      </c>
      <c r="Q155" s="756">
        <v>1</v>
      </c>
      <c r="R155" s="909">
        <f>N155</f>
        <v>0.3</v>
      </c>
      <c r="S155" s="968">
        <v>0.3</v>
      </c>
      <c r="T155" s="726" t="s">
        <v>703</v>
      </c>
      <c r="U155" s="726" t="s">
        <v>704</v>
      </c>
      <c r="V155" s="971" t="s">
        <v>607</v>
      </c>
      <c r="W155" s="705">
        <f>IFERROR((S155/R155),0)</f>
        <v>1</v>
      </c>
      <c r="X155" s="705" t="str">
        <f>+IF(AND(W155&gt;=0%,W155&lt;=60%),"MALO",IF(AND(W155&gt;=61%,W155&lt;=80%),"REGULAR",IF(AND(W155&gt;=81%,W155&lt;95%),"BUENO","EXCELENTE")))</f>
        <v>EXCELENTE</v>
      </c>
      <c r="Y155" s="698" t="str">
        <f>IF(W155&gt;0,"EN EJECUCIÓN","SIN EJECUTAR")</f>
        <v>EN EJECUCIÓN</v>
      </c>
      <c r="Z155" s="704">
        <f>W155*I155</f>
        <v>0.5</v>
      </c>
      <c r="AA155" s="294">
        <v>1</v>
      </c>
      <c r="AB155" s="25" t="s">
        <v>352</v>
      </c>
      <c r="AC155" s="14">
        <v>0.3</v>
      </c>
      <c r="AD155" s="47">
        <v>43131</v>
      </c>
      <c r="AE155" s="22">
        <v>43220</v>
      </c>
      <c r="AF155" s="14">
        <f>$I$155*AC155</f>
        <v>0.15</v>
      </c>
      <c r="AG155" s="15" t="s">
        <v>351</v>
      </c>
      <c r="AH155" s="277">
        <v>1</v>
      </c>
      <c r="AI155" s="246" t="s">
        <v>705</v>
      </c>
      <c r="AJ155" s="81">
        <f t="shared" si="11"/>
        <v>0.3</v>
      </c>
      <c r="AK155" s="14">
        <f t="shared" si="12"/>
        <v>0.15</v>
      </c>
      <c r="AL155" s="84">
        <f>AJ155*$I$155</f>
        <v>0.15</v>
      </c>
    </row>
    <row r="156" spans="2:38" ht="120.75" thickBot="1" x14ac:dyDescent="0.3">
      <c r="B156" s="57" t="s">
        <v>388</v>
      </c>
      <c r="C156" s="58" t="s">
        <v>390</v>
      </c>
      <c r="D156" s="52" t="s">
        <v>23</v>
      </c>
      <c r="E156" s="229" t="s">
        <v>541</v>
      </c>
      <c r="F156" s="53" t="s">
        <v>183</v>
      </c>
      <c r="G156" s="717"/>
      <c r="H156" s="811"/>
      <c r="I156" s="690"/>
      <c r="J156" s="693"/>
      <c r="K156" s="690"/>
      <c r="L156" s="808"/>
      <c r="M156" s="696"/>
      <c r="N156" s="699"/>
      <c r="O156" s="699"/>
      <c r="P156" s="699"/>
      <c r="Q156" s="753"/>
      <c r="R156" s="910"/>
      <c r="S156" s="969"/>
      <c r="T156" s="727"/>
      <c r="U156" s="727"/>
      <c r="V156" s="972"/>
      <c r="W156" s="706"/>
      <c r="X156" s="706"/>
      <c r="Y156" s="699"/>
      <c r="Z156" s="745"/>
      <c r="AA156" s="294">
        <v>2</v>
      </c>
      <c r="AB156" s="226" t="s">
        <v>353</v>
      </c>
      <c r="AC156" s="14">
        <v>0.3</v>
      </c>
      <c r="AD156" s="22">
        <v>43222</v>
      </c>
      <c r="AE156" s="22">
        <v>43314</v>
      </c>
      <c r="AF156" s="14">
        <f>$I$155*AC156</f>
        <v>0.15</v>
      </c>
      <c r="AG156" s="15" t="s">
        <v>351</v>
      </c>
      <c r="AH156" s="564">
        <v>1</v>
      </c>
      <c r="AI156" s="559" t="s">
        <v>914</v>
      </c>
      <c r="AJ156" s="81">
        <f t="shared" si="11"/>
        <v>0.3</v>
      </c>
      <c r="AK156" s="14">
        <f t="shared" si="12"/>
        <v>0.15</v>
      </c>
      <c r="AL156" s="84">
        <f>AJ156*$I$155</f>
        <v>0.15</v>
      </c>
    </row>
    <row r="157" spans="2:38" ht="63.75" thickBot="1" x14ac:dyDescent="0.3">
      <c r="B157" s="57" t="s">
        <v>388</v>
      </c>
      <c r="C157" s="58" t="s">
        <v>390</v>
      </c>
      <c r="D157" s="52" t="s">
        <v>23</v>
      </c>
      <c r="E157" s="229" t="s">
        <v>541</v>
      </c>
      <c r="F157" s="53" t="s">
        <v>183</v>
      </c>
      <c r="G157" s="717"/>
      <c r="H157" s="811"/>
      <c r="I157" s="690"/>
      <c r="J157" s="693"/>
      <c r="K157" s="690"/>
      <c r="L157" s="808"/>
      <c r="M157" s="696"/>
      <c r="N157" s="699"/>
      <c r="O157" s="699"/>
      <c r="P157" s="699"/>
      <c r="Q157" s="753"/>
      <c r="R157" s="910"/>
      <c r="S157" s="969"/>
      <c r="T157" s="727"/>
      <c r="U157" s="727"/>
      <c r="V157" s="972"/>
      <c r="W157" s="706"/>
      <c r="X157" s="706"/>
      <c r="Y157" s="699"/>
      <c r="Z157" s="745"/>
      <c r="AA157" s="294">
        <v>3</v>
      </c>
      <c r="AB157" s="27" t="s">
        <v>354</v>
      </c>
      <c r="AC157" s="14">
        <v>0.3</v>
      </c>
      <c r="AD157" s="22">
        <v>43315</v>
      </c>
      <c r="AE157" s="22">
        <v>43403</v>
      </c>
      <c r="AF157" s="14"/>
      <c r="AG157" s="15" t="s">
        <v>351</v>
      </c>
      <c r="AH157" s="245"/>
      <c r="AI157" s="245"/>
      <c r="AJ157" s="81">
        <f t="shared" si="11"/>
        <v>0</v>
      </c>
      <c r="AK157" s="14">
        <f t="shared" si="12"/>
        <v>0</v>
      </c>
      <c r="AL157" s="84">
        <f>AJ157*$I$155</f>
        <v>0</v>
      </c>
    </row>
    <row r="158" spans="2:38" ht="90.75" thickBot="1" x14ac:dyDescent="0.3">
      <c r="B158" s="57" t="s">
        <v>388</v>
      </c>
      <c r="C158" s="58" t="s">
        <v>390</v>
      </c>
      <c r="D158" s="52" t="s">
        <v>23</v>
      </c>
      <c r="E158" s="229" t="s">
        <v>541</v>
      </c>
      <c r="F158" s="53" t="s">
        <v>183</v>
      </c>
      <c r="G158" s="718"/>
      <c r="H158" s="812"/>
      <c r="I158" s="691"/>
      <c r="J158" s="694"/>
      <c r="K158" s="691"/>
      <c r="L158" s="809"/>
      <c r="M158" s="697"/>
      <c r="N158" s="700"/>
      <c r="O158" s="700"/>
      <c r="P158" s="700"/>
      <c r="Q158" s="754"/>
      <c r="R158" s="911"/>
      <c r="S158" s="970"/>
      <c r="T158" s="728"/>
      <c r="U158" s="728"/>
      <c r="V158" s="973"/>
      <c r="W158" s="707"/>
      <c r="X158" s="707"/>
      <c r="Y158" s="700"/>
      <c r="Z158" s="755"/>
      <c r="AA158" s="294">
        <v>4</v>
      </c>
      <c r="AB158" s="25" t="s">
        <v>355</v>
      </c>
      <c r="AC158" s="14">
        <v>0.1</v>
      </c>
      <c r="AD158" s="22">
        <v>43405</v>
      </c>
      <c r="AE158" s="22">
        <v>43464</v>
      </c>
      <c r="AF158" s="14"/>
      <c r="AG158" s="15" t="s">
        <v>351</v>
      </c>
      <c r="AH158" s="245"/>
      <c r="AI158" s="245"/>
      <c r="AJ158" s="81">
        <f t="shared" si="11"/>
        <v>0</v>
      </c>
      <c r="AK158" s="14">
        <f t="shared" si="12"/>
        <v>0</v>
      </c>
      <c r="AL158" s="84">
        <f>AJ158*$I$155</f>
        <v>0</v>
      </c>
    </row>
    <row r="159" spans="2:38" ht="79.5" customHeight="1" thickBot="1" x14ac:dyDescent="0.3">
      <c r="B159" s="57" t="s">
        <v>388</v>
      </c>
      <c r="C159" s="58" t="s">
        <v>389</v>
      </c>
      <c r="D159" s="52" t="s">
        <v>23</v>
      </c>
      <c r="E159" s="229" t="s">
        <v>541</v>
      </c>
      <c r="F159" s="53" t="s">
        <v>183</v>
      </c>
      <c r="G159" s="716">
        <v>2</v>
      </c>
      <c r="H159" s="719" t="s">
        <v>356</v>
      </c>
      <c r="I159" s="689">
        <v>0.5</v>
      </c>
      <c r="J159" s="692">
        <v>100</v>
      </c>
      <c r="K159" s="689" t="s">
        <v>184</v>
      </c>
      <c r="L159" s="760" t="s">
        <v>357</v>
      </c>
      <c r="M159" s="695" t="s">
        <v>351</v>
      </c>
      <c r="N159" s="704">
        <v>0.25</v>
      </c>
      <c r="O159" s="704">
        <v>0.5</v>
      </c>
      <c r="P159" s="704">
        <v>0.75</v>
      </c>
      <c r="Q159" s="756">
        <v>1</v>
      </c>
      <c r="R159" s="909">
        <f>N159</f>
        <v>0.25</v>
      </c>
      <c r="S159" s="909">
        <v>0.25</v>
      </c>
      <c r="T159" s="726" t="s">
        <v>706</v>
      </c>
      <c r="U159" s="726" t="s">
        <v>707</v>
      </c>
      <c r="V159" s="971" t="s">
        <v>607</v>
      </c>
      <c r="W159" s="705">
        <f>IFERROR((S159/R159),0)</f>
        <v>1</v>
      </c>
      <c r="X159" s="705" t="str">
        <f>+IF(AND(W159&gt;=0%,W159&lt;=60%),"MALO",IF(AND(W159&gt;=61%,W159&lt;=80%),"REGULAR",IF(AND(W159&gt;=81%,W159&lt;95%),"BUENO","EXCELENTE")))</f>
        <v>EXCELENTE</v>
      </c>
      <c r="Y159" s="698" t="str">
        <f>IF(W159&gt;0,"EN EJECUCIÓN","SIN EJECUTAR")</f>
        <v>EN EJECUCIÓN</v>
      </c>
      <c r="Z159" s="704">
        <f>W159*I159</f>
        <v>0.5</v>
      </c>
      <c r="AA159" s="294">
        <v>1</v>
      </c>
      <c r="AB159" s="13" t="s">
        <v>185</v>
      </c>
      <c r="AC159" s="14">
        <v>0.25</v>
      </c>
      <c r="AD159" s="47">
        <v>43131</v>
      </c>
      <c r="AE159" s="22">
        <v>43220</v>
      </c>
      <c r="AF159" s="14">
        <f>$I$159*AC159</f>
        <v>0.125</v>
      </c>
      <c r="AG159" s="15" t="s">
        <v>351</v>
      </c>
      <c r="AH159" s="277">
        <v>1</v>
      </c>
      <c r="AI159" s="290" t="s">
        <v>708</v>
      </c>
      <c r="AJ159" s="81">
        <f t="shared" si="11"/>
        <v>0.25</v>
      </c>
      <c r="AK159" s="14">
        <f t="shared" si="12"/>
        <v>0.125</v>
      </c>
      <c r="AL159" s="84">
        <f>AJ159*$I$159</f>
        <v>0.125</v>
      </c>
    </row>
    <row r="160" spans="2:38" ht="75.75" thickBot="1" x14ac:dyDescent="0.3">
      <c r="B160" s="57" t="s">
        <v>388</v>
      </c>
      <c r="C160" s="58" t="s">
        <v>389</v>
      </c>
      <c r="D160" s="52" t="s">
        <v>23</v>
      </c>
      <c r="E160" s="229" t="s">
        <v>541</v>
      </c>
      <c r="F160" s="53" t="s">
        <v>183</v>
      </c>
      <c r="G160" s="717"/>
      <c r="H160" s="720"/>
      <c r="I160" s="690"/>
      <c r="J160" s="693"/>
      <c r="K160" s="690"/>
      <c r="L160" s="761"/>
      <c r="M160" s="696"/>
      <c r="N160" s="699"/>
      <c r="O160" s="699"/>
      <c r="P160" s="699"/>
      <c r="Q160" s="753"/>
      <c r="R160" s="910"/>
      <c r="S160" s="910"/>
      <c r="T160" s="727"/>
      <c r="U160" s="727"/>
      <c r="V160" s="972"/>
      <c r="W160" s="706"/>
      <c r="X160" s="706"/>
      <c r="Y160" s="699"/>
      <c r="Z160" s="745"/>
      <c r="AA160" s="294">
        <v>2</v>
      </c>
      <c r="AB160" s="13" t="s">
        <v>358</v>
      </c>
      <c r="AC160" s="14">
        <v>0.25</v>
      </c>
      <c r="AD160" s="22">
        <v>43222</v>
      </c>
      <c r="AE160" s="22">
        <v>43314</v>
      </c>
      <c r="AF160" s="14">
        <f>$I$159*AC160</f>
        <v>0.125</v>
      </c>
      <c r="AG160" s="15" t="s">
        <v>351</v>
      </c>
      <c r="AH160" s="564">
        <v>1</v>
      </c>
      <c r="AI160" s="560" t="s">
        <v>915</v>
      </c>
      <c r="AJ160" s="81">
        <f t="shared" si="11"/>
        <v>0.25</v>
      </c>
      <c r="AK160" s="14">
        <f t="shared" si="12"/>
        <v>0.125</v>
      </c>
      <c r="AL160" s="84">
        <f>AJ160*$I$159</f>
        <v>0.125</v>
      </c>
    </row>
    <row r="161" spans="2:38" ht="63.75" thickBot="1" x14ac:dyDescent="0.3">
      <c r="B161" s="57" t="s">
        <v>388</v>
      </c>
      <c r="C161" s="58" t="s">
        <v>389</v>
      </c>
      <c r="D161" s="52" t="s">
        <v>23</v>
      </c>
      <c r="E161" s="229" t="s">
        <v>541</v>
      </c>
      <c r="F161" s="53" t="s">
        <v>183</v>
      </c>
      <c r="G161" s="717"/>
      <c r="H161" s="720"/>
      <c r="I161" s="690"/>
      <c r="J161" s="693"/>
      <c r="K161" s="690"/>
      <c r="L161" s="761"/>
      <c r="M161" s="696"/>
      <c r="N161" s="699"/>
      <c r="O161" s="699"/>
      <c r="P161" s="699"/>
      <c r="Q161" s="753"/>
      <c r="R161" s="910"/>
      <c r="S161" s="910"/>
      <c r="T161" s="727"/>
      <c r="U161" s="727"/>
      <c r="V161" s="972"/>
      <c r="W161" s="706"/>
      <c r="X161" s="706"/>
      <c r="Y161" s="699"/>
      <c r="Z161" s="745"/>
      <c r="AA161" s="294">
        <v>3</v>
      </c>
      <c r="AB161" s="13" t="s">
        <v>359</v>
      </c>
      <c r="AC161" s="14">
        <v>0.25</v>
      </c>
      <c r="AD161" s="22">
        <v>43315</v>
      </c>
      <c r="AE161" s="22">
        <v>43403</v>
      </c>
      <c r="AF161" s="14"/>
      <c r="AG161" s="15" t="s">
        <v>351</v>
      </c>
      <c r="AH161" s="245"/>
      <c r="AI161" s="245"/>
      <c r="AJ161" s="81">
        <f t="shared" si="11"/>
        <v>0</v>
      </c>
      <c r="AK161" s="14">
        <f t="shared" si="12"/>
        <v>0</v>
      </c>
      <c r="AL161" s="84">
        <f>AJ161*$I$159</f>
        <v>0</v>
      </c>
    </row>
    <row r="162" spans="2:38" ht="63.75" thickBot="1" x14ac:dyDescent="0.3">
      <c r="B162" s="57" t="s">
        <v>388</v>
      </c>
      <c r="C162" s="58" t="s">
        <v>389</v>
      </c>
      <c r="D162" s="52" t="s">
        <v>23</v>
      </c>
      <c r="E162" s="229" t="s">
        <v>541</v>
      </c>
      <c r="F162" s="53" t="s">
        <v>183</v>
      </c>
      <c r="G162" s="718"/>
      <c r="H162" s="804"/>
      <c r="I162" s="805"/>
      <c r="J162" s="806"/>
      <c r="K162" s="805"/>
      <c r="L162" s="813"/>
      <c r="M162" s="814"/>
      <c r="N162" s="700"/>
      <c r="O162" s="700"/>
      <c r="P162" s="700"/>
      <c r="Q162" s="754"/>
      <c r="R162" s="911"/>
      <c r="S162" s="911"/>
      <c r="T162" s="728"/>
      <c r="U162" s="728"/>
      <c r="V162" s="973"/>
      <c r="W162" s="707"/>
      <c r="X162" s="707"/>
      <c r="Y162" s="700"/>
      <c r="Z162" s="755"/>
      <c r="AA162" s="294">
        <v>4</v>
      </c>
      <c r="AB162" s="13" t="s">
        <v>360</v>
      </c>
      <c r="AC162" s="14">
        <v>0.25</v>
      </c>
      <c r="AD162" s="22">
        <v>43405</v>
      </c>
      <c r="AE162" s="22">
        <v>43462</v>
      </c>
      <c r="AF162" s="14"/>
      <c r="AG162" s="15" t="s">
        <v>351</v>
      </c>
      <c r="AH162" s="245"/>
      <c r="AI162" s="245"/>
      <c r="AJ162" s="81">
        <f t="shared" si="11"/>
        <v>0</v>
      </c>
      <c r="AK162" s="14">
        <f t="shared" si="12"/>
        <v>0</v>
      </c>
      <c r="AL162" s="84">
        <f>AJ162*$I$159</f>
        <v>0</v>
      </c>
    </row>
    <row r="163" spans="2:38" ht="79.5" customHeight="1" thickBot="1" x14ac:dyDescent="0.3">
      <c r="B163" s="57" t="s">
        <v>388</v>
      </c>
      <c r="C163" s="58" t="s">
        <v>389</v>
      </c>
      <c r="D163" s="52" t="s">
        <v>23</v>
      </c>
      <c r="E163" s="229" t="s">
        <v>542</v>
      </c>
      <c r="F163" s="53" t="s">
        <v>186</v>
      </c>
      <c r="G163" s="815">
        <v>1</v>
      </c>
      <c r="H163" s="827" t="s">
        <v>361</v>
      </c>
      <c r="I163" s="829">
        <v>5.8799999999999998E-2</v>
      </c>
      <c r="J163" s="823">
        <v>100</v>
      </c>
      <c r="K163" s="769" t="s">
        <v>184</v>
      </c>
      <c r="L163" s="825" t="s">
        <v>187</v>
      </c>
      <c r="M163" s="28" t="s">
        <v>188</v>
      </c>
      <c r="N163" s="704">
        <v>0.3</v>
      </c>
      <c r="O163" s="704">
        <v>1</v>
      </c>
      <c r="P163" s="698"/>
      <c r="Q163" s="733"/>
      <c r="R163" s="974">
        <v>0.3</v>
      </c>
      <c r="S163" s="974">
        <v>0.3</v>
      </c>
      <c r="T163" s="976" t="s">
        <v>622</v>
      </c>
      <c r="U163" s="978" t="s">
        <v>623</v>
      </c>
      <c r="V163" s="971" t="s">
        <v>607</v>
      </c>
      <c r="W163" s="945">
        <f>IFERROR((S163/R163),0)</f>
        <v>1</v>
      </c>
      <c r="X163" s="945" t="str">
        <f>+IF(AND(W163&gt;=0%,W163&lt;=60%),"MALO",IF(AND(W163&gt;=61%,W163&lt;=80%),"REGULAR",IF(AND(W163&gt;=81%,W163&lt;95%),"BUENO","EXCELENTE")))</f>
        <v>EXCELENTE</v>
      </c>
      <c r="Y163" s="698" t="str">
        <f>IF(W163&gt;0,"EN EJECUCIÓN","SIN EJECUTAR")</f>
        <v>EN EJECUCIÓN</v>
      </c>
      <c r="Z163" s="946">
        <f>W163*I163</f>
        <v>5.8799999999999998E-2</v>
      </c>
      <c r="AA163" s="297">
        <v>1</v>
      </c>
      <c r="AB163" s="25" t="s">
        <v>362</v>
      </c>
      <c r="AC163" s="14">
        <v>0.5</v>
      </c>
      <c r="AD163" s="30">
        <v>43115</v>
      </c>
      <c r="AE163" s="30">
        <v>43205</v>
      </c>
      <c r="AF163" s="14">
        <f>$I$163*AC163</f>
        <v>2.9399999999999999E-2</v>
      </c>
      <c r="AG163" s="31" t="s">
        <v>189</v>
      </c>
      <c r="AH163" s="281">
        <v>1</v>
      </c>
      <c r="AI163" s="282" t="s">
        <v>620</v>
      </c>
      <c r="AJ163" s="81">
        <f t="shared" si="11"/>
        <v>0.5</v>
      </c>
      <c r="AK163" s="14">
        <f t="shared" si="12"/>
        <v>2.9399999999999999E-2</v>
      </c>
      <c r="AL163" s="84">
        <f>AJ163*$I$163</f>
        <v>2.9399999999999999E-2</v>
      </c>
    </row>
    <row r="164" spans="2:38" ht="141" thickBot="1" x14ac:dyDescent="0.3">
      <c r="B164" s="57" t="s">
        <v>388</v>
      </c>
      <c r="C164" s="58" t="s">
        <v>389</v>
      </c>
      <c r="D164" s="52" t="s">
        <v>23</v>
      </c>
      <c r="E164" s="229" t="s">
        <v>542</v>
      </c>
      <c r="F164" s="53" t="s">
        <v>186</v>
      </c>
      <c r="G164" s="816"/>
      <c r="H164" s="828"/>
      <c r="I164" s="830"/>
      <c r="J164" s="824"/>
      <c r="K164" s="765"/>
      <c r="L164" s="826"/>
      <c r="M164" s="32" t="s">
        <v>188</v>
      </c>
      <c r="N164" s="699"/>
      <c r="O164" s="699"/>
      <c r="P164" s="699"/>
      <c r="Q164" s="753"/>
      <c r="R164" s="975"/>
      <c r="S164" s="975"/>
      <c r="T164" s="977"/>
      <c r="U164" s="979"/>
      <c r="V164" s="973"/>
      <c r="W164" s="945"/>
      <c r="X164" s="945"/>
      <c r="Y164" s="700"/>
      <c r="Z164" s="946"/>
      <c r="AA164" s="297">
        <v>2</v>
      </c>
      <c r="AB164" s="25" t="s">
        <v>190</v>
      </c>
      <c r="AC164" s="14">
        <v>0.5</v>
      </c>
      <c r="AD164" s="30">
        <v>43206</v>
      </c>
      <c r="AE164" s="30">
        <v>43266</v>
      </c>
      <c r="AF164" s="14">
        <f>$I$163*AC164</f>
        <v>2.9399999999999999E-2</v>
      </c>
      <c r="AG164" s="31" t="s">
        <v>189</v>
      </c>
      <c r="AH164" s="576">
        <v>1</v>
      </c>
      <c r="AI164" s="577" t="s">
        <v>917</v>
      </c>
      <c r="AJ164" s="81">
        <f t="shared" si="11"/>
        <v>0.5</v>
      </c>
      <c r="AK164" s="14">
        <f t="shared" si="12"/>
        <v>2.9399999999999999E-2</v>
      </c>
      <c r="AL164" s="84">
        <f>AJ164*$I$163</f>
        <v>2.9399999999999999E-2</v>
      </c>
    </row>
    <row r="165" spans="2:38" ht="79.5" customHeight="1" thickBot="1" x14ac:dyDescent="0.3">
      <c r="B165" s="57" t="s">
        <v>388</v>
      </c>
      <c r="C165" s="58" t="s">
        <v>389</v>
      </c>
      <c r="D165" s="52" t="s">
        <v>23</v>
      </c>
      <c r="E165" s="229" t="s">
        <v>542</v>
      </c>
      <c r="F165" s="53" t="s">
        <v>186</v>
      </c>
      <c r="G165" s="815">
        <v>2</v>
      </c>
      <c r="H165" s="817" t="s">
        <v>191</v>
      </c>
      <c r="I165" s="819">
        <v>5.8799999999999998E-2</v>
      </c>
      <c r="J165" s="783">
        <v>1</v>
      </c>
      <c r="K165" s="763" t="s">
        <v>184</v>
      </c>
      <c r="L165" s="821" t="s">
        <v>192</v>
      </c>
      <c r="M165" s="33" t="s">
        <v>193</v>
      </c>
      <c r="N165" s="705">
        <v>0.1</v>
      </c>
      <c r="O165" s="705">
        <v>0.35</v>
      </c>
      <c r="P165" s="705">
        <v>0.7</v>
      </c>
      <c r="Q165" s="831">
        <v>1</v>
      </c>
      <c r="R165" s="937">
        <f>N165</f>
        <v>0.1</v>
      </c>
      <c r="S165" s="980">
        <v>0.1</v>
      </c>
      <c r="T165" s="978" t="s">
        <v>624</v>
      </c>
      <c r="U165" s="978" t="s">
        <v>625</v>
      </c>
      <c r="V165" s="940" t="s">
        <v>607</v>
      </c>
      <c r="W165" s="945">
        <f>IFERROR((S165/R165),0)</f>
        <v>1</v>
      </c>
      <c r="X165" s="945" t="str">
        <f>+IF(AND(W165&gt;=0%,W165&lt;=60%),"MALO",IF(AND(W165&gt;=61%,W165&lt;=80%),"REGULAR",IF(AND(W165&gt;=81%,W165&lt;95%),"BUENO","EXCELENTE")))</f>
        <v>EXCELENTE</v>
      </c>
      <c r="Y165" s="698" t="str">
        <f>IF(W165&gt;0,"EN EJECUCIÓN","SIN EJECUTAR")</f>
        <v>EN EJECUCIÓN</v>
      </c>
      <c r="Z165" s="946">
        <f>W165*I165</f>
        <v>5.8799999999999998E-2</v>
      </c>
      <c r="AA165" s="297">
        <v>1</v>
      </c>
      <c r="AB165" s="25" t="s">
        <v>194</v>
      </c>
      <c r="AC165" s="14">
        <v>0.5</v>
      </c>
      <c r="AD165" s="30">
        <v>43132</v>
      </c>
      <c r="AE165" s="30">
        <v>43311</v>
      </c>
      <c r="AF165" s="14">
        <f>$I$165*AC165</f>
        <v>2.9399999999999999E-2</v>
      </c>
      <c r="AG165" s="34" t="s">
        <v>193</v>
      </c>
      <c r="AH165" s="576">
        <v>1</v>
      </c>
      <c r="AI165" s="577" t="s">
        <v>951</v>
      </c>
      <c r="AJ165" s="81">
        <f t="shared" si="11"/>
        <v>0.5</v>
      </c>
      <c r="AK165" s="14">
        <f t="shared" si="12"/>
        <v>2.9399999999999999E-2</v>
      </c>
      <c r="AL165" s="84">
        <f>AJ165*$I$165</f>
        <v>2.9399999999999999E-2</v>
      </c>
    </row>
    <row r="166" spans="2:38" ht="87.75" customHeight="1" thickBot="1" x14ac:dyDescent="0.3">
      <c r="B166" s="57" t="s">
        <v>388</v>
      </c>
      <c r="C166" s="58" t="s">
        <v>389</v>
      </c>
      <c r="D166" s="52" t="s">
        <v>23</v>
      </c>
      <c r="E166" s="229" t="s">
        <v>542</v>
      </c>
      <c r="F166" s="53" t="s">
        <v>186</v>
      </c>
      <c r="G166" s="816"/>
      <c r="H166" s="818"/>
      <c r="I166" s="820"/>
      <c r="J166" s="784"/>
      <c r="K166" s="765"/>
      <c r="L166" s="822"/>
      <c r="M166" s="33" t="s">
        <v>193</v>
      </c>
      <c r="N166" s="707"/>
      <c r="O166" s="707"/>
      <c r="P166" s="707"/>
      <c r="Q166" s="832"/>
      <c r="R166" s="939"/>
      <c r="S166" s="981"/>
      <c r="T166" s="979"/>
      <c r="U166" s="979"/>
      <c r="V166" s="942"/>
      <c r="W166" s="945"/>
      <c r="X166" s="945"/>
      <c r="Y166" s="700"/>
      <c r="Z166" s="946"/>
      <c r="AA166" s="297">
        <v>2</v>
      </c>
      <c r="AB166" s="25" t="s">
        <v>195</v>
      </c>
      <c r="AC166" s="14">
        <v>0.5</v>
      </c>
      <c r="AD166" s="30">
        <v>43132</v>
      </c>
      <c r="AE166" s="30">
        <v>43311</v>
      </c>
      <c r="AF166" s="14">
        <f>$I$165*AC166</f>
        <v>2.9399999999999999E-2</v>
      </c>
      <c r="AG166" s="34" t="s">
        <v>193</v>
      </c>
      <c r="AH166" s="578">
        <v>1</v>
      </c>
      <c r="AI166" s="577" t="s">
        <v>952</v>
      </c>
      <c r="AJ166" s="81">
        <f t="shared" si="11"/>
        <v>0.5</v>
      </c>
      <c r="AK166" s="14">
        <f t="shared" si="12"/>
        <v>2.9399999999999999E-2</v>
      </c>
      <c r="AL166" s="84">
        <f>AJ166*$I$165</f>
        <v>2.9399999999999999E-2</v>
      </c>
    </row>
    <row r="167" spans="2:38" ht="79.5" customHeight="1" thickBot="1" x14ac:dyDescent="0.3">
      <c r="B167" s="57" t="s">
        <v>388</v>
      </c>
      <c r="C167" s="58" t="s">
        <v>389</v>
      </c>
      <c r="D167" s="52" t="s">
        <v>23</v>
      </c>
      <c r="E167" s="229" t="s">
        <v>543</v>
      </c>
      <c r="F167" s="53" t="s">
        <v>186</v>
      </c>
      <c r="G167" s="834">
        <v>3</v>
      </c>
      <c r="H167" s="837" t="s">
        <v>196</v>
      </c>
      <c r="I167" s="819">
        <v>5.8799999999999998E-2</v>
      </c>
      <c r="J167" s="783">
        <v>1</v>
      </c>
      <c r="K167" s="777" t="s">
        <v>184</v>
      </c>
      <c r="L167" s="821" t="s">
        <v>197</v>
      </c>
      <c r="M167" s="35" t="s">
        <v>198</v>
      </c>
      <c r="N167" s="705">
        <v>0.25</v>
      </c>
      <c r="O167" s="705">
        <v>0.5</v>
      </c>
      <c r="P167" s="705">
        <v>0.75</v>
      </c>
      <c r="Q167" s="831">
        <v>1</v>
      </c>
      <c r="R167" s="937">
        <f>N167</f>
        <v>0.25</v>
      </c>
      <c r="S167" s="980">
        <v>0.25</v>
      </c>
      <c r="T167" s="978" t="s">
        <v>626</v>
      </c>
      <c r="U167" s="978" t="s">
        <v>627</v>
      </c>
      <c r="V167" s="940" t="s">
        <v>607</v>
      </c>
      <c r="W167" s="705">
        <f>IFERROR((S167/R167),0)</f>
        <v>1</v>
      </c>
      <c r="X167" s="705" t="str">
        <f>+IF(AND(W167&gt;=0%,W167&lt;=60%),"MALO",IF(AND(W167&gt;=61%,W167&lt;=80%),"REGULAR",IF(AND(W167&gt;=81%,W167&lt;95%),"BUENO","EXCELENTE")))</f>
        <v>EXCELENTE</v>
      </c>
      <c r="Y167" s="698" t="str">
        <f>IF(W167&gt;0,"EN EJECUCIÓN","SIN EJECUTAR")</f>
        <v>EN EJECUCIÓN</v>
      </c>
      <c r="Z167" s="704">
        <f>W167*I167</f>
        <v>5.8799999999999998E-2</v>
      </c>
      <c r="AA167" s="297">
        <v>1</v>
      </c>
      <c r="AB167" s="25" t="s">
        <v>199</v>
      </c>
      <c r="AC167" s="14">
        <v>0.25</v>
      </c>
      <c r="AD167" s="30">
        <v>43102</v>
      </c>
      <c r="AE167" s="30">
        <v>43189</v>
      </c>
      <c r="AF167" s="14"/>
      <c r="AG167" s="34" t="s">
        <v>200</v>
      </c>
      <c r="AH167" s="576">
        <v>1</v>
      </c>
      <c r="AI167" s="577" t="s">
        <v>953</v>
      </c>
      <c r="AJ167" s="81">
        <f t="shared" si="11"/>
        <v>0.25</v>
      </c>
      <c r="AK167" s="14">
        <f t="shared" si="12"/>
        <v>0</v>
      </c>
      <c r="AL167" s="84">
        <f>AJ167*$I$167</f>
        <v>1.47E-2</v>
      </c>
    </row>
    <row r="168" spans="2:38" ht="90" thickBot="1" x14ac:dyDescent="0.3">
      <c r="B168" s="57" t="s">
        <v>388</v>
      </c>
      <c r="C168" s="58" t="s">
        <v>389</v>
      </c>
      <c r="D168" s="52" t="s">
        <v>23</v>
      </c>
      <c r="E168" s="229" t="s">
        <v>543</v>
      </c>
      <c r="F168" s="53" t="s">
        <v>186</v>
      </c>
      <c r="G168" s="834"/>
      <c r="H168" s="828"/>
      <c r="I168" s="830"/>
      <c r="J168" s="778"/>
      <c r="K168" s="778"/>
      <c r="L168" s="826"/>
      <c r="M168" s="35" t="s">
        <v>198</v>
      </c>
      <c r="N168" s="706"/>
      <c r="O168" s="706"/>
      <c r="P168" s="706"/>
      <c r="Q168" s="833"/>
      <c r="R168" s="938"/>
      <c r="S168" s="984"/>
      <c r="T168" s="985"/>
      <c r="U168" s="985"/>
      <c r="V168" s="941"/>
      <c r="W168" s="706"/>
      <c r="X168" s="706"/>
      <c r="Y168" s="699"/>
      <c r="Z168" s="745"/>
      <c r="AA168" s="297">
        <v>2</v>
      </c>
      <c r="AB168" s="25" t="s">
        <v>201</v>
      </c>
      <c r="AC168" s="14">
        <v>0.25</v>
      </c>
      <c r="AD168" s="30">
        <v>43102</v>
      </c>
      <c r="AE168" s="30">
        <v>43465</v>
      </c>
      <c r="AF168" s="14">
        <f>$I$167*AC168</f>
        <v>1.47E-2</v>
      </c>
      <c r="AG168" s="34" t="s">
        <v>200</v>
      </c>
      <c r="AH168" s="576">
        <v>1</v>
      </c>
      <c r="AI168" s="577" t="s">
        <v>954</v>
      </c>
      <c r="AJ168" s="81">
        <f t="shared" si="11"/>
        <v>0.25</v>
      </c>
      <c r="AK168" s="14">
        <f t="shared" si="12"/>
        <v>1.47E-2</v>
      </c>
      <c r="AL168" s="84">
        <f>AJ168*$I$167</f>
        <v>1.47E-2</v>
      </c>
    </row>
    <row r="169" spans="2:38" ht="255.75" thickBot="1" x14ac:dyDescent="0.3">
      <c r="B169" s="57" t="s">
        <v>388</v>
      </c>
      <c r="C169" s="58" t="s">
        <v>389</v>
      </c>
      <c r="D169" s="52" t="s">
        <v>23</v>
      </c>
      <c r="E169" s="229" t="s">
        <v>543</v>
      </c>
      <c r="F169" s="53" t="s">
        <v>186</v>
      </c>
      <c r="G169" s="834"/>
      <c r="H169" s="828"/>
      <c r="I169" s="830"/>
      <c r="J169" s="778"/>
      <c r="K169" s="778"/>
      <c r="L169" s="826"/>
      <c r="M169" s="35" t="s">
        <v>198</v>
      </c>
      <c r="N169" s="706"/>
      <c r="O169" s="706"/>
      <c r="P169" s="706"/>
      <c r="Q169" s="833"/>
      <c r="R169" s="938"/>
      <c r="S169" s="984"/>
      <c r="T169" s="985"/>
      <c r="U169" s="985"/>
      <c r="V169" s="941"/>
      <c r="W169" s="706"/>
      <c r="X169" s="706"/>
      <c r="Y169" s="699"/>
      <c r="Z169" s="745"/>
      <c r="AA169" s="297">
        <v>3</v>
      </c>
      <c r="AB169" s="25" t="s">
        <v>202</v>
      </c>
      <c r="AC169" s="14">
        <v>0.25</v>
      </c>
      <c r="AD169" s="30">
        <v>43102</v>
      </c>
      <c r="AE169" s="30">
        <v>43465</v>
      </c>
      <c r="AF169" s="14">
        <f>$I$167*AC169</f>
        <v>1.47E-2</v>
      </c>
      <c r="AG169" s="34" t="s">
        <v>200</v>
      </c>
      <c r="AH169" s="576">
        <v>1</v>
      </c>
      <c r="AI169" s="577" t="s">
        <v>955</v>
      </c>
      <c r="AJ169" s="81">
        <f t="shared" si="11"/>
        <v>0.25</v>
      </c>
      <c r="AK169" s="14">
        <f t="shared" si="12"/>
        <v>1.47E-2</v>
      </c>
      <c r="AL169" s="84">
        <f>AJ169*$I$167</f>
        <v>1.47E-2</v>
      </c>
    </row>
    <row r="170" spans="2:38" ht="90" thickBot="1" x14ac:dyDescent="0.3">
      <c r="B170" s="57" t="s">
        <v>388</v>
      </c>
      <c r="C170" s="58" t="s">
        <v>389</v>
      </c>
      <c r="D170" s="52" t="s">
        <v>23</v>
      </c>
      <c r="E170" s="229" t="s">
        <v>543</v>
      </c>
      <c r="F170" s="53" t="s">
        <v>186</v>
      </c>
      <c r="G170" s="834"/>
      <c r="H170" s="838"/>
      <c r="I170" s="820"/>
      <c r="J170" s="779"/>
      <c r="K170" s="779"/>
      <c r="L170" s="822"/>
      <c r="M170" s="35" t="s">
        <v>198</v>
      </c>
      <c r="N170" s="707"/>
      <c r="O170" s="707"/>
      <c r="P170" s="707"/>
      <c r="Q170" s="832"/>
      <c r="R170" s="939"/>
      <c r="S170" s="981"/>
      <c r="T170" s="979"/>
      <c r="U170" s="979"/>
      <c r="V170" s="942"/>
      <c r="W170" s="707"/>
      <c r="X170" s="707"/>
      <c r="Y170" s="700"/>
      <c r="Z170" s="755"/>
      <c r="AA170" s="297">
        <v>4</v>
      </c>
      <c r="AB170" s="25" t="s">
        <v>203</v>
      </c>
      <c r="AC170" s="14">
        <v>0.25</v>
      </c>
      <c r="AD170" s="30">
        <v>43102</v>
      </c>
      <c r="AE170" s="30">
        <v>43281</v>
      </c>
      <c r="AF170" s="14">
        <f>$I$167*AC170</f>
        <v>1.47E-2</v>
      </c>
      <c r="AG170" s="34" t="s">
        <v>200</v>
      </c>
      <c r="AH170" s="578">
        <v>1</v>
      </c>
      <c r="AI170" s="577" t="s">
        <v>956</v>
      </c>
      <c r="AJ170" s="81">
        <f t="shared" si="11"/>
        <v>0.25</v>
      </c>
      <c r="AK170" s="14">
        <f t="shared" si="12"/>
        <v>1.47E-2</v>
      </c>
      <c r="AL170" s="84">
        <f>AJ170*$I$167</f>
        <v>1.47E-2</v>
      </c>
    </row>
    <row r="171" spans="2:38" ht="79.5" customHeight="1" thickBot="1" x14ac:dyDescent="0.3">
      <c r="B171" s="57" t="s">
        <v>388</v>
      </c>
      <c r="C171" s="58" t="s">
        <v>389</v>
      </c>
      <c r="D171" s="52" t="s">
        <v>23</v>
      </c>
      <c r="E171" s="229" t="s">
        <v>543</v>
      </c>
      <c r="F171" s="53" t="s">
        <v>186</v>
      </c>
      <c r="G171" s="834">
        <v>4</v>
      </c>
      <c r="H171" s="835" t="s">
        <v>204</v>
      </c>
      <c r="I171" s="819">
        <v>5.8799999999999998E-2</v>
      </c>
      <c r="J171" s="783">
        <v>0.02</v>
      </c>
      <c r="K171" s="821" t="s">
        <v>184</v>
      </c>
      <c r="L171" s="821" t="s">
        <v>205</v>
      </c>
      <c r="M171" s="481" t="s">
        <v>198</v>
      </c>
      <c r="N171" s="839">
        <v>5.0000000000000001E-3</v>
      </c>
      <c r="O171" s="704">
        <v>0.01</v>
      </c>
      <c r="P171" s="839">
        <v>1.4999999999999999E-2</v>
      </c>
      <c r="Q171" s="756">
        <v>0.02</v>
      </c>
      <c r="R171" s="982">
        <f>N171</f>
        <v>5.0000000000000001E-3</v>
      </c>
      <c r="S171" s="980">
        <v>0</v>
      </c>
      <c r="T171" s="992" t="s">
        <v>629</v>
      </c>
      <c r="U171" s="976" t="s">
        <v>630</v>
      </c>
      <c r="V171" s="994" t="s">
        <v>631</v>
      </c>
      <c r="W171" s="945">
        <f>IFERROR((S171/R171),0)</f>
        <v>0</v>
      </c>
      <c r="X171" s="945" t="str">
        <f>+IF(AND(W171&gt;=0%,W171&lt;=60%),"MALO",IF(AND(W171&gt;=61%,W171&lt;=80%),"REGULAR",IF(AND(W171&gt;=81%,W171&lt;95%),"BUENO","EXCELENTE")))</f>
        <v>MALO</v>
      </c>
      <c r="Y171" s="698" t="str">
        <f>IF(W171&gt;0,"EN EJECUCIÓN","SIN EJECUTAR")</f>
        <v>SIN EJECUTAR</v>
      </c>
      <c r="Z171" s="946">
        <f>W171*I171</f>
        <v>0</v>
      </c>
      <c r="AA171" s="297">
        <v>1</v>
      </c>
      <c r="AB171" s="25" t="s">
        <v>206</v>
      </c>
      <c r="AC171" s="14">
        <v>0.25</v>
      </c>
      <c r="AD171" s="30">
        <v>43102</v>
      </c>
      <c r="AE171" s="30">
        <v>43281</v>
      </c>
      <c r="AF171" s="14">
        <f>$I$171*AC171</f>
        <v>1.47E-2</v>
      </c>
      <c r="AG171" s="34" t="s">
        <v>200</v>
      </c>
      <c r="AH171" s="579">
        <v>0.85</v>
      </c>
      <c r="AI171" s="580" t="s">
        <v>957</v>
      </c>
      <c r="AJ171" s="81">
        <f t="shared" si="11"/>
        <v>0.21249999999999999</v>
      </c>
      <c r="AK171" s="14">
        <f t="shared" si="12"/>
        <v>1.2494999999999999E-2</v>
      </c>
      <c r="AL171" s="84">
        <f>AJ171*$I$171</f>
        <v>1.2494999999999999E-2</v>
      </c>
    </row>
    <row r="172" spans="2:38" ht="105.75" thickBot="1" x14ac:dyDescent="0.3">
      <c r="B172" s="57" t="s">
        <v>388</v>
      </c>
      <c r="C172" s="58" t="s">
        <v>389</v>
      </c>
      <c r="D172" s="52" t="s">
        <v>23</v>
      </c>
      <c r="E172" s="229" t="s">
        <v>543</v>
      </c>
      <c r="F172" s="53" t="s">
        <v>186</v>
      </c>
      <c r="G172" s="834"/>
      <c r="H172" s="836"/>
      <c r="I172" s="820"/>
      <c r="J172" s="779"/>
      <c r="K172" s="822"/>
      <c r="L172" s="822"/>
      <c r="M172" s="481" t="s">
        <v>198</v>
      </c>
      <c r="N172" s="700"/>
      <c r="O172" s="700"/>
      <c r="P172" s="700"/>
      <c r="Q172" s="754"/>
      <c r="R172" s="983"/>
      <c r="S172" s="984"/>
      <c r="T172" s="993"/>
      <c r="U172" s="977"/>
      <c r="V172" s="995"/>
      <c r="W172" s="945"/>
      <c r="X172" s="945"/>
      <c r="Y172" s="700"/>
      <c r="Z172" s="946"/>
      <c r="AA172" s="297">
        <v>2</v>
      </c>
      <c r="AB172" s="225" t="s">
        <v>207</v>
      </c>
      <c r="AC172" s="14">
        <v>0.75</v>
      </c>
      <c r="AD172" s="30">
        <v>43102</v>
      </c>
      <c r="AE172" s="30">
        <v>43465</v>
      </c>
      <c r="AF172" s="14">
        <f>$I$171*AC172</f>
        <v>4.41E-2</v>
      </c>
      <c r="AG172" s="34" t="s">
        <v>200</v>
      </c>
      <c r="AH172" s="277">
        <v>1</v>
      </c>
      <c r="AI172" s="283" t="s">
        <v>635</v>
      </c>
      <c r="AJ172" s="81">
        <f t="shared" si="11"/>
        <v>0.75</v>
      </c>
      <c r="AK172" s="14">
        <f t="shared" si="12"/>
        <v>4.41E-2</v>
      </c>
      <c r="AL172" s="84">
        <f>AJ172*$I$171</f>
        <v>4.41E-2</v>
      </c>
    </row>
    <row r="173" spans="2:38" ht="79.5" customHeight="1" thickBot="1" x14ac:dyDescent="0.3">
      <c r="B173" s="57" t="s">
        <v>388</v>
      </c>
      <c r="C173" s="58" t="s">
        <v>389</v>
      </c>
      <c r="D173" s="52" t="s">
        <v>23</v>
      </c>
      <c r="E173" s="229" t="s">
        <v>543</v>
      </c>
      <c r="F173" s="53" t="s">
        <v>186</v>
      </c>
      <c r="G173" s="834">
        <v>5</v>
      </c>
      <c r="H173" s="835" t="s">
        <v>363</v>
      </c>
      <c r="I173" s="819">
        <v>5.8799999999999998E-2</v>
      </c>
      <c r="J173" s="783">
        <v>0.2</v>
      </c>
      <c r="K173" s="821" t="s">
        <v>184</v>
      </c>
      <c r="L173" s="821" t="s">
        <v>208</v>
      </c>
      <c r="M173" s="481" t="s">
        <v>198</v>
      </c>
      <c r="N173" s="705">
        <v>0.05</v>
      </c>
      <c r="O173" s="705">
        <v>0.1</v>
      </c>
      <c r="P173" s="705">
        <v>0.15</v>
      </c>
      <c r="Q173" s="831">
        <v>0.2</v>
      </c>
      <c r="R173" s="937">
        <f>N173</f>
        <v>0.05</v>
      </c>
      <c r="S173" s="980">
        <v>0.05</v>
      </c>
      <c r="T173" s="986" t="s">
        <v>632</v>
      </c>
      <c r="U173" s="986" t="s">
        <v>633</v>
      </c>
      <c r="V173" s="989" t="s">
        <v>607</v>
      </c>
      <c r="W173" s="705">
        <f>IFERROR((S173/R173),0)</f>
        <v>1</v>
      </c>
      <c r="X173" s="705" t="str">
        <f>+IF(AND(W173&gt;=0%,W173&lt;=60%),"MALO",IF(AND(W173&gt;=61%,W173&lt;=80%),"REGULAR",IF(AND(W173&gt;=81%,W173&lt;95%),"BUENO","EXCELENTE")))</f>
        <v>EXCELENTE</v>
      </c>
      <c r="Y173" s="698" t="str">
        <f>IF(W173&gt;0,"EN EJECUCIÓN","SIN EJECUTAR")</f>
        <v>EN EJECUCIÓN</v>
      </c>
      <c r="Z173" s="704">
        <f>W173*I173</f>
        <v>5.8799999999999998E-2</v>
      </c>
      <c r="AA173" s="297">
        <v>1</v>
      </c>
      <c r="AB173" s="225" t="s">
        <v>209</v>
      </c>
      <c r="AC173" s="14">
        <v>0.5</v>
      </c>
      <c r="AD173" s="30">
        <v>43102</v>
      </c>
      <c r="AE173" s="30">
        <v>43465</v>
      </c>
      <c r="AF173" s="14">
        <f>$I$173*AC173</f>
        <v>2.9399999999999999E-2</v>
      </c>
      <c r="AG173" s="34" t="s">
        <v>200</v>
      </c>
      <c r="AH173" s="579">
        <v>0.75</v>
      </c>
      <c r="AI173" s="580" t="s">
        <v>958</v>
      </c>
      <c r="AJ173" s="81">
        <f t="shared" si="11"/>
        <v>0.375</v>
      </c>
      <c r="AK173" s="14">
        <f t="shared" si="12"/>
        <v>2.205E-2</v>
      </c>
      <c r="AL173" s="84">
        <f>AJ173*$I$173</f>
        <v>2.205E-2</v>
      </c>
    </row>
    <row r="174" spans="2:38" ht="79.5" customHeight="1" thickBot="1" x14ac:dyDescent="0.3">
      <c r="B174" s="57" t="s">
        <v>388</v>
      </c>
      <c r="C174" s="58" t="s">
        <v>389</v>
      </c>
      <c r="D174" s="52" t="s">
        <v>23</v>
      </c>
      <c r="E174" s="229" t="s">
        <v>543</v>
      </c>
      <c r="F174" s="53" t="s">
        <v>186</v>
      </c>
      <c r="G174" s="834"/>
      <c r="H174" s="843"/>
      <c r="I174" s="830"/>
      <c r="J174" s="778"/>
      <c r="K174" s="826"/>
      <c r="L174" s="826"/>
      <c r="M174" s="481" t="s">
        <v>198</v>
      </c>
      <c r="N174" s="853"/>
      <c r="O174" s="853"/>
      <c r="P174" s="853"/>
      <c r="Q174" s="840"/>
      <c r="R174" s="938"/>
      <c r="S174" s="984"/>
      <c r="T174" s="987"/>
      <c r="U174" s="987"/>
      <c r="V174" s="990"/>
      <c r="W174" s="706"/>
      <c r="X174" s="706"/>
      <c r="Y174" s="699"/>
      <c r="Z174" s="745"/>
      <c r="AA174" s="297">
        <v>2</v>
      </c>
      <c r="AB174" s="531" t="s">
        <v>210</v>
      </c>
      <c r="AC174" s="14">
        <v>0.25</v>
      </c>
      <c r="AD174" s="30">
        <v>43102</v>
      </c>
      <c r="AE174" s="30">
        <v>43465</v>
      </c>
      <c r="AF174" s="14">
        <f>$I$173*AC174</f>
        <v>1.47E-2</v>
      </c>
      <c r="AG174" s="34" t="s">
        <v>200</v>
      </c>
      <c r="AH174" s="578">
        <v>0.5</v>
      </c>
      <c r="AI174" s="577" t="s">
        <v>959</v>
      </c>
      <c r="AJ174" s="81">
        <f t="shared" si="11"/>
        <v>0.125</v>
      </c>
      <c r="AK174" s="14">
        <f t="shared" si="12"/>
        <v>7.3499999999999998E-3</v>
      </c>
      <c r="AL174" s="84">
        <f>AJ174*$I$173</f>
        <v>7.3499999999999998E-3</v>
      </c>
    </row>
    <row r="175" spans="2:38" ht="90" thickBot="1" x14ac:dyDescent="0.3">
      <c r="B175" s="57" t="s">
        <v>388</v>
      </c>
      <c r="C175" s="58" t="s">
        <v>389</v>
      </c>
      <c r="D175" s="52" t="s">
        <v>23</v>
      </c>
      <c r="E175" s="229" t="s">
        <v>543</v>
      </c>
      <c r="F175" s="53" t="s">
        <v>186</v>
      </c>
      <c r="G175" s="834"/>
      <c r="H175" s="836"/>
      <c r="I175" s="820"/>
      <c r="J175" s="779"/>
      <c r="K175" s="822"/>
      <c r="L175" s="822"/>
      <c r="M175" s="481" t="s">
        <v>198</v>
      </c>
      <c r="N175" s="854"/>
      <c r="O175" s="854"/>
      <c r="P175" s="854"/>
      <c r="Q175" s="841"/>
      <c r="R175" s="939"/>
      <c r="S175" s="981"/>
      <c r="T175" s="988"/>
      <c r="U175" s="988"/>
      <c r="V175" s="991"/>
      <c r="W175" s="707"/>
      <c r="X175" s="707"/>
      <c r="Y175" s="700"/>
      <c r="Z175" s="755"/>
      <c r="AA175" s="297">
        <v>3</v>
      </c>
      <c r="AB175" s="531" t="s">
        <v>364</v>
      </c>
      <c r="AC175" s="14">
        <v>0.25</v>
      </c>
      <c r="AD175" s="30">
        <v>43102</v>
      </c>
      <c r="AE175" s="30">
        <v>43465</v>
      </c>
      <c r="AF175" s="14">
        <f>$I$173*AC175</f>
        <v>1.47E-2</v>
      </c>
      <c r="AG175" s="34" t="s">
        <v>200</v>
      </c>
      <c r="AH175" s="578">
        <v>1</v>
      </c>
      <c r="AI175" s="577" t="s">
        <v>960</v>
      </c>
      <c r="AJ175" s="81">
        <f t="shared" si="11"/>
        <v>0.25</v>
      </c>
      <c r="AK175" s="14">
        <f t="shared" si="12"/>
        <v>1.47E-2</v>
      </c>
      <c r="AL175" s="84">
        <f>AJ175*$I$173</f>
        <v>1.47E-2</v>
      </c>
    </row>
    <row r="176" spans="2:38" ht="79.5" customHeight="1" thickBot="1" x14ac:dyDescent="0.3">
      <c r="B176" s="57" t="s">
        <v>388</v>
      </c>
      <c r="C176" s="58" t="s">
        <v>389</v>
      </c>
      <c r="D176" s="52" t="s">
        <v>23</v>
      </c>
      <c r="E176" s="229" t="s">
        <v>544</v>
      </c>
      <c r="F176" s="53" t="s">
        <v>186</v>
      </c>
      <c r="G176" s="815">
        <v>6</v>
      </c>
      <c r="H176" s="835" t="s">
        <v>211</v>
      </c>
      <c r="I176" s="819">
        <v>5.8799999999999998E-2</v>
      </c>
      <c r="J176" s="844">
        <v>2</v>
      </c>
      <c r="K176" s="847" t="s">
        <v>212</v>
      </c>
      <c r="L176" s="850" t="s">
        <v>213</v>
      </c>
      <c r="M176" s="855" t="s">
        <v>214</v>
      </c>
      <c r="N176" s="698">
        <v>0</v>
      </c>
      <c r="O176" s="698">
        <v>1</v>
      </c>
      <c r="P176" s="698">
        <v>0</v>
      </c>
      <c r="Q176" s="733">
        <v>2</v>
      </c>
      <c r="R176" s="726">
        <f>N176</f>
        <v>0</v>
      </c>
      <c r="S176" s="996">
        <v>0</v>
      </c>
      <c r="T176" s="998" t="s">
        <v>621</v>
      </c>
      <c r="U176" s="726" t="s">
        <v>607</v>
      </c>
      <c r="V176" s="971" t="s">
        <v>607</v>
      </c>
      <c r="W176" s="705">
        <f>IFERROR((S176/R176),0)</f>
        <v>0</v>
      </c>
      <c r="X176" s="705" t="str">
        <f>+IF(AND(W176&gt;=0%,W176&lt;=60%),"MALO",IF(AND(W176&gt;=61%,W176&lt;=80%),"REGULAR",IF(AND(W176&gt;=81%,W176&lt;95%),"BUENO","EXCELENTE")))</f>
        <v>MALO</v>
      </c>
      <c r="Y176" s="698" t="str">
        <f>IF(W176&gt;0,"EN EJECUCIÓN","SIN EJECUTAR")</f>
        <v>SIN EJECUTAR</v>
      </c>
      <c r="Z176" s="704">
        <f>W176*I176</f>
        <v>0</v>
      </c>
      <c r="AA176" s="297">
        <v>1</v>
      </c>
      <c r="AB176" s="25" t="s">
        <v>579</v>
      </c>
      <c r="AC176" s="14">
        <v>0.2</v>
      </c>
      <c r="AD176" s="30">
        <v>43146</v>
      </c>
      <c r="AE176" s="30">
        <v>43190</v>
      </c>
      <c r="AF176" s="14"/>
      <c r="AG176" s="31" t="s">
        <v>215</v>
      </c>
      <c r="AH176" s="576">
        <v>1</v>
      </c>
      <c r="AI176" s="577" t="s">
        <v>961</v>
      </c>
      <c r="AJ176" s="81">
        <f t="shared" si="11"/>
        <v>0.2</v>
      </c>
      <c r="AK176" s="14">
        <f t="shared" si="12"/>
        <v>0</v>
      </c>
      <c r="AL176" s="84">
        <f>AJ176*$I$176</f>
        <v>1.176E-2</v>
      </c>
    </row>
    <row r="177" spans="2:38" ht="79.5" customHeight="1" thickBot="1" x14ac:dyDescent="0.3">
      <c r="B177" s="57" t="s">
        <v>388</v>
      </c>
      <c r="C177" s="58" t="s">
        <v>389</v>
      </c>
      <c r="D177" s="52" t="s">
        <v>23</v>
      </c>
      <c r="E177" s="229" t="s">
        <v>544</v>
      </c>
      <c r="F177" s="53" t="s">
        <v>186</v>
      </c>
      <c r="G177" s="842"/>
      <c r="H177" s="843"/>
      <c r="I177" s="830"/>
      <c r="J177" s="845"/>
      <c r="K177" s="848"/>
      <c r="L177" s="851"/>
      <c r="M177" s="856"/>
      <c r="N177" s="699"/>
      <c r="O177" s="699"/>
      <c r="P177" s="699"/>
      <c r="Q177" s="753"/>
      <c r="R177" s="727"/>
      <c r="S177" s="997"/>
      <c r="T177" s="999"/>
      <c r="U177" s="727"/>
      <c r="V177" s="972"/>
      <c r="W177" s="706"/>
      <c r="X177" s="706"/>
      <c r="Y177" s="699"/>
      <c r="Z177" s="745"/>
      <c r="AA177" s="297">
        <v>2</v>
      </c>
      <c r="AB177" s="267" t="s">
        <v>580</v>
      </c>
      <c r="AC177" s="14">
        <v>0.4</v>
      </c>
      <c r="AD177" s="30">
        <v>43191</v>
      </c>
      <c r="AE177" s="30">
        <v>43465</v>
      </c>
      <c r="AF177" s="14">
        <f>$I$176*AC177</f>
        <v>2.3519999999999999E-2</v>
      </c>
      <c r="AG177" s="31" t="s">
        <v>215</v>
      </c>
      <c r="AH177" s="578">
        <v>1</v>
      </c>
      <c r="AI177" s="577" t="s">
        <v>962</v>
      </c>
      <c r="AJ177" s="81">
        <f t="shared" si="11"/>
        <v>0.4</v>
      </c>
      <c r="AK177" s="14">
        <f t="shared" si="12"/>
        <v>2.3519999999999999E-2</v>
      </c>
      <c r="AL177" s="84">
        <f>AJ177*$I$176</f>
        <v>2.3519999999999999E-2</v>
      </c>
    </row>
    <row r="178" spans="2:38" ht="281.25" thickBot="1" x14ac:dyDescent="0.3">
      <c r="B178" s="57" t="s">
        <v>388</v>
      </c>
      <c r="C178" s="58" t="s">
        <v>389</v>
      </c>
      <c r="D178" s="52" t="s">
        <v>23</v>
      </c>
      <c r="E178" s="229" t="s">
        <v>544</v>
      </c>
      <c r="F178" s="53" t="s">
        <v>186</v>
      </c>
      <c r="G178" s="816"/>
      <c r="H178" s="836"/>
      <c r="I178" s="820"/>
      <c r="J178" s="846"/>
      <c r="K178" s="849"/>
      <c r="L178" s="852"/>
      <c r="M178" s="857"/>
      <c r="N178" s="700"/>
      <c r="O178" s="700"/>
      <c r="P178" s="700"/>
      <c r="Q178" s="754"/>
      <c r="R178" s="728"/>
      <c r="S178" s="975"/>
      <c r="T178" s="1000"/>
      <c r="U178" s="728"/>
      <c r="V178" s="973"/>
      <c r="W178" s="707"/>
      <c r="X178" s="707"/>
      <c r="Y178" s="700"/>
      <c r="Z178" s="755"/>
      <c r="AA178" s="297">
        <v>3</v>
      </c>
      <c r="AB178" s="25" t="s">
        <v>581</v>
      </c>
      <c r="AC178" s="14">
        <v>0.4</v>
      </c>
      <c r="AD178" s="30">
        <v>43191</v>
      </c>
      <c r="AE178" s="30">
        <v>43465</v>
      </c>
      <c r="AF178" s="14">
        <f>$I$176*AC178</f>
        <v>2.3519999999999999E-2</v>
      </c>
      <c r="AG178" s="31" t="s">
        <v>215</v>
      </c>
      <c r="AH178" s="578">
        <v>1</v>
      </c>
      <c r="AI178" s="577" t="s">
        <v>963</v>
      </c>
      <c r="AJ178" s="81">
        <f t="shared" si="11"/>
        <v>0.4</v>
      </c>
      <c r="AK178" s="14">
        <f t="shared" si="12"/>
        <v>2.3519999999999999E-2</v>
      </c>
      <c r="AL178" s="84">
        <f>AJ178*$I$176</f>
        <v>2.3519999999999999E-2</v>
      </c>
    </row>
    <row r="179" spans="2:38" ht="72.75" customHeight="1" thickBot="1" x14ac:dyDescent="0.3">
      <c r="B179" s="57" t="s">
        <v>388</v>
      </c>
      <c r="C179" s="58" t="s">
        <v>389</v>
      </c>
      <c r="D179" s="52" t="s">
        <v>23</v>
      </c>
      <c r="E179" s="229" t="s">
        <v>544</v>
      </c>
      <c r="F179" s="53" t="s">
        <v>186</v>
      </c>
      <c r="G179" s="815">
        <v>7</v>
      </c>
      <c r="H179" s="1001" t="s">
        <v>582</v>
      </c>
      <c r="I179" s="819">
        <v>5.8799999999999998E-2</v>
      </c>
      <c r="J179" s="844">
        <v>2</v>
      </c>
      <c r="K179" s="847" t="s">
        <v>216</v>
      </c>
      <c r="L179" s="850" t="s">
        <v>217</v>
      </c>
      <c r="M179" s="855" t="s">
        <v>218</v>
      </c>
      <c r="N179" s="698">
        <v>0</v>
      </c>
      <c r="O179" s="698">
        <v>0</v>
      </c>
      <c r="P179" s="698">
        <v>7</v>
      </c>
      <c r="Q179" s="733">
        <v>0</v>
      </c>
      <c r="R179" s="726">
        <f>N179</f>
        <v>0</v>
      </c>
      <c r="S179" s="996">
        <v>0</v>
      </c>
      <c r="T179" s="998" t="s">
        <v>638</v>
      </c>
      <c r="U179" s="726" t="s">
        <v>607</v>
      </c>
      <c r="V179" s="971" t="s">
        <v>607</v>
      </c>
      <c r="W179" s="705">
        <f>IFERROR((S179/R179),0)</f>
        <v>0</v>
      </c>
      <c r="X179" s="705" t="str">
        <f>+IF(AND(W179&gt;=0%,W179&lt;=60%),"MALO",IF(AND(W179&gt;=61%,W179&lt;=80%),"REGULAR",IF(AND(W179&gt;=81%,W179&lt;95%),"BUENO","EXCELENTE")))</f>
        <v>MALO</v>
      </c>
      <c r="Y179" s="698" t="str">
        <f>IF(W179&gt;0,"EN EJECUCIÓN","SIN EJECUTAR")</f>
        <v>SIN EJECUTAR</v>
      </c>
      <c r="Z179" s="704">
        <f>W179*I179</f>
        <v>0</v>
      </c>
      <c r="AA179" s="297">
        <v>1</v>
      </c>
      <c r="AB179" s="25" t="s">
        <v>840</v>
      </c>
      <c r="AC179" s="14">
        <v>0.4</v>
      </c>
      <c r="AD179" s="30">
        <v>43191</v>
      </c>
      <c r="AE179" s="30">
        <v>43371</v>
      </c>
      <c r="AF179" s="14">
        <f>$I$179*AC179</f>
        <v>2.3519999999999999E-2</v>
      </c>
      <c r="AG179" s="31" t="s">
        <v>215</v>
      </c>
      <c r="AH179" s="578">
        <v>1</v>
      </c>
      <c r="AI179" s="577" t="s">
        <v>964</v>
      </c>
      <c r="AJ179" s="81">
        <f t="shared" si="11"/>
        <v>0.4</v>
      </c>
      <c r="AK179" s="14">
        <f t="shared" si="12"/>
        <v>2.3519999999999999E-2</v>
      </c>
      <c r="AL179" s="304">
        <f>AJ179*$I$179</f>
        <v>2.3519999999999999E-2</v>
      </c>
    </row>
    <row r="180" spans="2:38" ht="332.25" thickBot="1" x14ac:dyDescent="0.3">
      <c r="B180" s="57" t="s">
        <v>388</v>
      </c>
      <c r="C180" s="58" t="s">
        <v>389</v>
      </c>
      <c r="D180" s="52" t="s">
        <v>23</v>
      </c>
      <c r="E180" s="229" t="s">
        <v>544</v>
      </c>
      <c r="F180" s="53" t="s">
        <v>186</v>
      </c>
      <c r="G180" s="842"/>
      <c r="H180" s="1002"/>
      <c r="I180" s="830"/>
      <c r="J180" s="845"/>
      <c r="K180" s="848"/>
      <c r="L180" s="851"/>
      <c r="M180" s="856"/>
      <c r="N180" s="699"/>
      <c r="O180" s="699"/>
      <c r="P180" s="699"/>
      <c r="Q180" s="753"/>
      <c r="R180" s="727"/>
      <c r="S180" s="997"/>
      <c r="T180" s="999"/>
      <c r="U180" s="727"/>
      <c r="V180" s="972"/>
      <c r="W180" s="706"/>
      <c r="X180" s="706"/>
      <c r="Y180" s="699"/>
      <c r="Z180" s="745"/>
      <c r="AA180" s="297">
        <v>2</v>
      </c>
      <c r="AB180" s="37" t="s">
        <v>841</v>
      </c>
      <c r="AC180" s="14">
        <v>0.4</v>
      </c>
      <c r="AD180" s="30">
        <v>43222</v>
      </c>
      <c r="AE180" s="30">
        <v>43371</v>
      </c>
      <c r="AF180" s="14">
        <f>$I$179*AC180</f>
        <v>2.3519999999999999E-2</v>
      </c>
      <c r="AG180" s="31" t="s">
        <v>215</v>
      </c>
      <c r="AH180" s="578">
        <v>1</v>
      </c>
      <c r="AI180" s="577" t="s">
        <v>965</v>
      </c>
      <c r="AJ180" s="81">
        <f t="shared" si="11"/>
        <v>0.4</v>
      </c>
      <c r="AK180" s="14">
        <f t="shared" si="12"/>
        <v>2.3519999999999999E-2</v>
      </c>
      <c r="AL180" s="84">
        <f>AJ180*$I$179</f>
        <v>2.3519999999999999E-2</v>
      </c>
    </row>
    <row r="181" spans="2:38" ht="166.5" thickBot="1" x14ac:dyDescent="0.3">
      <c r="B181" s="57" t="s">
        <v>388</v>
      </c>
      <c r="C181" s="58" t="s">
        <v>389</v>
      </c>
      <c r="D181" s="52" t="s">
        <v>23</v>
      </c>
      <c r="E181" s="229" t="s">
        <v>544</v>
      </c>
      <c r="F181" s="53" t="s">
        <v>186</v>
      </c>
      <c r="G181" s="816"/>
      <c r="H181" s="1003"/>
      <c r="I181" s="820"/>
      <c r="J181" s="846"/>
      <c r="K181" s="849"/>
      <c r="L181" s="852"/>
      <c r="M181" s="857"/>
      <c r="N181" s="700"/>
      <c r="O181" s="700"/>
      <c r="P181" s="700"/>
      <c r="Q181" s="754"/>
      <c r="R181" s="728"/>
      <c r="S181" s="975"/>
      <c r="T181" s="1000"/>
      <c r="U181" s="728"/>
      <c r="V181" s="973"/>
      <c r="W181" s="707"/>
      <c r="X181" s="707"/>
      <c r="Y181" s="700"/>
      <c r="Z181" s="755"/>
      <c r="AA181" s="297">
        <v>3</v>
      </c>
      <c r="AB181" s="37" t="s">
        <v>842</v>
      </c>
      <c r="AC181" s="14">
        <v>0.2</v>
      </c>
      <c r="AD181" s="30">
        <v>43222</v>
      </c>
      <c r="AE181" s="30">
        <v>43371</v>
      </c>
      <c r="AF181" s="14">
        <f>$I$179*AC181</f>
        <v>1.176E-2</v>
      </c>
      <c r="AG181" s="31" t="s">
        <v>215</v>
      </c>
      <c r="AH181" s="578">
        <v>1</v>
      </c>
      <c r="AI181" s="577" t="s">
        <v>966</v>
      </c>
      <c r="AJ181" s="81">
        <f t="shared" si="11"/>
        <v>0.2</v>
      </c>
      <c r="AK181" s="14">
        <f t="shared" si="12"/>
        <v>1.176E-2</v>
      </c>
      <c r="AL181" s="84">
        <f>AJ181*$I$179</f>
        <v>1.176E-2</v>
      </c>
    </row>
    <row r="182" spans="2:38" ht="79.5" customHeight="1" thickBot="1" x14ac:dyDescent="0.3">
      <c r="B182" s="57" t="s">
        <v>388</v>
      </c>
      <c r="C182" s="58" t="s">
        <v>389</v>
      </c>
      <c r="D182" s="52" t="s">
        <v>23</v>
      </c>
      <c r="E182" s="229" t="s">
        <v>542</v>
      </c>
      <c r="F182" s="53" t="s">
        <v>186</v>
      </c>
      <c r="G182" s="834">
        <v>8</v>
      </c>
      <c r="H182" s="858" t="s">
        <v>365</v>
      </c>
      <c r="I182" s="819">
        <v>5.8799999999999998E-2</v>
      </c>
      <c r="J182" s="860">
        <v>20</v>
      </c>
      <c r="K182" s="763" t="s">
        <v>220</v>
      </c>
      <c r="L182" s="847" t="s">
        <v>221</v>
      </c>
      <c r="M182" s="847" t="s">
        <v>222</v>
      </c>
      <c r="N182" s="705">
        <v>0.25</v>
      </c>
      <c r="O182" s="705">
        <v>0.5</v>
      </c>
      <c r="P182" s="705">
        <v>0.75</v>
      </c>
      <c r="Q182" s="831">
        <v>1</v>
      </c>
      <c r="R182" s="937">
        <f>N182</f>
        <v>0.25</v>
      </c>
      <c r="S182" s="974">
        <v>0.25</v>
      </c>
      <c r="T182" s="998" t="s">
        <v>640</v>
      </c>
      <c r="U182" s="996" t="s">
        <v>641</v>
      </c>
      <c r="V182" s="940" t="s">
        <v>607</v>
      </c>
      <c r="W182" s="945">
        <f>IFERROR((S182/R182),0)</f>
        <v>1</v>
      </c>
      <c r="X182" s="945" t="str">
        <f>+IF(AND(W182&gt;=0%,W182&lt;=60%),"MALO",IF(AND(W182&gt;=61%,W182&lt;=80%),"REGULAR",IF(AND(W182&gt;=81%,W182&lt;95%),"BUENO","EXCELENTE")))</f>
        <v>EXCELENTE</v>
      </c>
      <c r="Y182" s="698" t="str">
        <f>IF(W182&gt;0,"EN EJECUCIÓN","SIN EJECUTAR")</f>
        <v>EN EJECUCIÓN</v>
      </c>
      <c r="Z182" s="946">
        <f>W182*I182</f>
        <v>5.8799999999999998E-2</v>
      </c>
      <c r="AA182" s="297">
        <v>1</v>
      </c>
      <c r="AB182" s="285" t="s">
        <v>769</v>
      </c>
      <c r="AC182" s="14">
        <v>0.5</v>
      </c>
      <c r="AD182" s="30">
        <v>43115</v>
      </c>
      <c r="AE182" s="30">
        <v>43190</v>
      </c>
      <c r="AF182" s="14"/>
      <c r="AG182" s="31" t="s">
        <v>222</v>
      </c>
      <c r="AH182" s="286">
        <v>1</v>
      </c>
      <c r="AI182" s="287" t="s">
        <v>642</v>
      </c>
      <c r="AJ182" s="81">
        <f t="shared" si="11"/>
        <v>0.5</v>
      </c>
      <c r="AK182" s="14">
        <f t="shared" si="12"/>
        <v>0</v>
      </c>
      <c r="AL182" s="84">
        <f>AJ182*$I$182</f>
        <v>2.9399999999999999E-2</v>
      </c>
    </row>
    <row r="183" spans="2:38" ht="115.5" thickBot="1" x14ac:dyDescent="0.3">
      <c r="B183" s="57" t="s">
        <v>388</v>
      </c>
      <c r="C183" s="58" t="s">
        <v>389</v>
      </c>
      <c r="D183" s="52" t="s">
        <v>23</v>
      </c>
      <c r="E183" s="229" t="s">
        <v>542</v>
      </c>
      <c r="F183" s="53" t="s">
        <v>186</v>
      </c>
      <c r="G183" s="834"/>
      <c r="H183" s="859"/>
      <c r="I183" s="820"/>
      <c r="J183" s="861"/>
      <c r="K183" s="765"/>
      <c r="L183" s="849"/>
      <c r="M183" s="849"/>
      <c r="N183" s="707"/>
      <c r="O183" s="707">
        <v>0.5</v>
      </c>
      <c r="P183" s="707">
        <v>0.75</v>
      </c>
      <c r="Q183" s="832">
        <v>1</v>
      </c>
      <c r="R183" s="939"/>
      <c r="S183" s="1011"/>
      <c r="T183" s="999"/>
      <c r="U183" s="1010"/>
      <c r="V183" s="942"/>
      <c r="W183" s="945"/>
      <c r="X183" s="945"/>
      <c r="Y183" s="700"/>
      <c r="Z183" s="946"/>
      <c r="AA183" s="297">
        <v>2</v>
      </c>
      <c r="AB183" s="285" t="s">
        <v>223</v>
      </c>
      <c r="AC183" s="14">
        <v>0.5</v>
      </c>
      <c r="AD183" s="30">
        <v>43221</v>
      </c>
      <c r="AE183" s="30">
        <v>43465</v>
      </c>
      <c r="AF183" s="14">
        <f>$I$182*AC183</f>
        <v>2.9399999999999999E-2</v>
      </c>
      <c r="AG183" s="31" t="s">
        <v>222</v>
      </c>
      <c r="AH183" s="581">
        <v>0.25</v>
      </c>
      <c r="AI183" s="577" t="s">
        <v>932</v>
      </c>
      <c r="AJ183" s="81">
        <f t="shared" si="11"/>
        <v>0.125</v>
      </c>
      <c r="AK183" s="14">
        <f t="shared" si="12"/>
        <v>7.3499999999999998E-3</v>
      </c>
      <c r="AL183" s="84">
        <f>AJ183*$I$182</f>
        <v>7.3499999999999998E-3</v>
      </c>
    </row>
    <row r="184" spans="2:38" ht="79.5" customHeight="1" thickBot="1" x14ac:dyDescent="0.3">
      <c r="B184" s="57" t="s">
        <v>388</v>
      </c>
      <c r="C184" s="58" t="s">
        <v>389</v>
      </c>
      <c r="D184" s="52" t="s">
        <v>23</v>
      </c>
      <c r="E184" s="229" t="s">
        <v>545</v>
      </c>
      <c r="F184" s="53" t="s">
        <v>186</v>
      </c>
      <c r="G184" s="834">
        <v>9</v>
      </c>
      <c r="H184" s="865" t="s">
        <v>225</v>
      </c>
      <c r="I184" s="819">
        <v>5.8799999999999998E-2</v>
      </c>
      <c r="J184" s="868">
        <v>4</v>
      </c>
      <c r="K184" s="763" t="s">
        <v>220</v>
      </c>
      <c r="L184" s="850" t="s">
        <v>226</v>
      </c>
      <c r="M184" s="39" t="s">
        <v>227</v>
      </c>
      <c r="N184" s="698">
        <v>1</v>
      </c>
      <c r="O184" s="698">
        <v>2</v>
      </c>
      <c r="P184" s="698">
        <v>3</v>
      </c>
      <c r="Q184" s="733">
        <v>4</v>
      </c>
      <c r="R184" s="996">
        <f>N184</f>
        <v>1</v>
      </c>
      <c r="S184" s="1007">
        <v>1</v>
      </c>
      <c r="T184" s="976" t="s">
        <v>643</v>
      </c>
      <c r="U184" s="976" t="s">
        <v>644</v>
      </c>
      <c r="V184" s="1004" t="s">
        <v>607</v>
      </c>
      <c r="W184" s="705">
        <f>IFERROR((S184/R184),0)</f>
        <v>1</v>
      </c>
      <c r="X184" s="705" t="str">
        <f>+IF(AND(W184&gt;=0%,W184&lt;=60%),"MALO",IF(AND(W184&gt;=61%,W184&lt;=80%),"REGULAR",IF(AND(W184&gt;=81%,W184&lt;95%),"BUENO","EXCELENTE")))</f>
        <v>EXCELENTE</v>
      </c>
      <c r="Y184" s="698" t="str">
        <f>IF(W184&gt;0,"EN EJECUCIÓN","SIN EJECUTAR")</f>
        <v>EN EJECUCIÓN</v>
      </c>
      <c r="Z184" s="704">
        <f>W184*I184</f>
        <v>5.8799999999999998E-2</v>
      </c>
      <c r="AA184" s="297">
        <v>1</v>
      </c>
      <c r="AB184" s="40" t="s">
        <v>228</v>
      </c>
      <c r="AC184" s="14">
        <v>0.25</v>
      </c>
      <c r="AD184" s="30">
        <v>43102</v>
      </c>
      <c r="AE184" s="30">
        <v>43159</v>
      </c>
      <c r="AF184" s="14"/>
      <c r="AG184" s="31" t="s">
        <v>229</v>
      </c>
      <c r="AH184" s="526">
        <v>1</v>
      </c>
      <c r="AI184" s="282" t="s">
        <v>645</v>
      </c>
      <c r="AJ184" s="81">
        <f t="shared" si="11"/>
        <v>0.25</v>
      </c>
      <c r="AK184" s="14">
        <f t="shared" si="12"/>
        <v>0</v>
      </c>
      <c r="AL184" s="84">
        <f>AJ184*$I$184</f>
        <v>1.47E-2</v>
      </c>
    </row>
    <row r="185" spans="2:38" ht="105.75" thickBot="1" x14ac:dyDescent="0.3">
      <c r="B185" s="57" t="s">
        <v>388</v>
      </c>
      <c r="C185" s="58" t="s">
        <v>389</v>
      </c>
      <c r="D185" s="52" t="s">
        <v>23</v>
      </c>
      <c r="E185" s="229" t="s">
        <v>545</v>
      </c>
      <c r="F185" s="53" t="s">
        <v>186</v>
      </c>
      <c r="G185" s="834"/>
      <c r="H185" s="866"/>
      <c r="I185" s="830"/>
      <c r="J185" s="824"/>
      <c r="K185" s="764"/>
      <c r="L185" s="851"/>
      <c r="M185" s="39" t="s">
        <v>227</v>
      </c>
      <c r="N185" s="699"/>
      <c r="O185" s="699"/>
      <c r="P185" s="699"/>
      <c r="Q185" s="753"/>
      <c r="R185" s="997"/>
      <c r="S185" s="1008"/>
      <c r="T185" s="1010"/>
      <c r="U185" s="1010"/>
      <c r="V185" s="1005"/>
      <c r="W185" s="706"/>
      <c r="X185" s="706"/>
      <c r="Y185" s="699"/>
      <c r="Z185" s="745"/>
      <c r="AA185" s="297">
        <v>2</v>
      </c>
      <c r="AB185" s="40" t="s">
        <v>230</v>
      </c>
      <c r="AC185" s="14">
        <v>0.25</v>
      </c>
      <c r="AD185" s="30">
        <v>43102</v>
      </c>
      <c r="AE185" s="30">
        <v>43190</v>
      </c>
      <c r="AF185" s="14"/>
      <c r="AG185" s="31" t="s">
        <v>229</v>
      </c>
      <c r="AH185" s="277">
        <v>1</v>
      </c>
      <c r="AI185" s="282" t="s">
        <v>646</v>
      </c>
      <c r="AJ185" s="81">
        <f t="shared" si="11"/>
        <v>0.25</v>
      </c>
      <c r="AK185" s="14">
        <f t="shared" si="12"/>
        <v>0</v>
      </c>
      <c r="AL185" s="84">
        <f>AJ185*$I$184</f>
        <v>1.47E-2</v>
      </c>
    </row>
    <row r="186" spans="2:38" ht="64.5" thickBot="1" x14ac:dyDescent="0.3">
      <c r="B186" s="57" t="s">
        <v>388</v>
      </c>
      <c r="C186" s="58" t="s">
        <v>389</v>
      </c>
      <c r="D186" s="52" t="s">
        <v>23</v>
      </c>
      <c r="E186" s="229" t="s">
        <v>545</v>
      </c>
      <c r="F186" s="53" t="s">
        <v>186</v>
      </c>
      <c r="G186" s="834"/>
      <c r="H186" s="867"/>
      <c r="I186" s="820"/>
      <c r="J186" s="869"/>
      <c r="K186" s="765"/>
      <c r="L186" s="852"/>
      <c r="M186" s="39" t="s">
        <v>227</v>
      </c>
      <c r="N186" s="700"/>
      <c r="O186" s="700"/>
      <c r="P186" s="700"/>
      <c r="Q186" s="754"/>
      <c r="R186" s="975"/>
      <c r="S186" s="1009"/>
      <c r="T186" s="977"/>
      <c r="U186" s="977"/>
      <c r="V186" s="1006"/>
      <c r="W186" s="707"/>
      <c r="X186" s="707"/>
      <c r="Y186" s="700"/>
      <c r="Z186" s="755"/>
      <c r="AA186" s="297">
        <v>3</v>
      </c>
      <c r="AB186" s="40" t="s">
        <v>231</v>
      </c>
      <c r="AC186" s="14">
        <v>0.5</v>
      </c>
      <c r="AD186" s="30">
        <v>43191</v>
      </c>
      <c r="AE186" s="30">
        <v>43465</v>
      </c>
      <c r="AF186" s="14">
        <f>$I$184*AC186</f>
        <v>2.9399999999999999E-2</v>
      </c>
      <c r="AG186" s="31" t="s">
        <v>229</v>
      </c>
      <c r="AH186" s="578">
        <v>1</v>
      </c>
      <c r="AI186" s="577" t="s">
        <v>967</v>
      </c>
      <c r="AJ186" s="81">
        <f t="shared" si="11"/>
        <v>0.5</v>
      </c>
      <c r="AK186" s="14">
        <f t="shared" si="12"/>
        <v>2.9399999999999999E-2</v>
      </c>
      <c r="AL186" s="84">
        <f>AJ186*$I$184</f>
        <v>2.9399999999999999E-2</v>
      </c>
    </row>
    <row r="187" spans="2:38" ht="79.5" customHeight="1" thickBot="1" x14ac:dyDescent="0.3">
      <c r="B187" s="57" t="s">
        <v>388</v>
      </c>
      <c r="C187" s="58" t="s">
        <v>389</v>
      </c>
      <c r="D187" s="52" t="s">
        <v>23</v>
      </c>
      <c r="E187" s="229" t="s">
        <v>543</v>
      </c>
      <c r="F187" s="53" t="s">
        <v>186</v>
      </c>
      <c r="G187" s="834">
        <v>10</v>
      </c>
      <c r="H187" s="837" t="s">
        <v>232</v>
      </c>
      <c r="I187" s="819">
        <v>5.8799999999999998E-2</v>
      </c>
      <c r="J187" s="763">
        <v>1</v>
      </c>
      <c r="K187" s="763" t="s">
        <v>233</v>
      </c>
      <c r="L187" s="821" t="s">
        <v>234</v>
      </c>
      <c r="M187" s="821" t="s">
        <v>235</v>
      </c>
      <c r="N187" s="704">
        <v>0.5</v>
      </c>
      <c r="O187" s="704">
        <v>1</v>
      </c>
      <c r="P187" s="698"/>
      <c r="Q187" s="733"/>
      <c r="R187" s="974">
        <f>N187</f>
        <v>0.5</v>
      </c>
      <c r="S187" s="1012">
        <v>0.4</v>
      </c>
      <c r="T187" s="976" t="s">
        <v>647</v>
      </c>
      <c r="U187" s="976" t="s">
        <v>648</v>
      </c>
      <c r="V187" s="1004" t="s">
        <v>607</v>
      </c>
      <c r="W187" s="945">
        <f>IFERROR((S187/R187),0)</f>
        <v>0.8</v>
      </c>
      <c r="X187" s="945" t="str">
        <f>+IF(AND(W187&gt;=0%,W187&lt;=60%),"MALO",IF(AND(W187&gt;=61%,W187&lt;=80%),"REGULAR",IF(AND(W187&gt;=81%,W187&lt;95%),"BUENO","EXCELENTE")))</f>
        <v>REGULAR</v>
      </c>
      <c r="Y187" s="698" t="str">
        <f>IF(W187&gt;0,"EN EJECUCIÓN","SIN EJECUTAR")</f>
        <v>EN EJECUCIÓN</v>
      </c>
      <c r="Z187" s="946">
        <f>W187*I187</f>
        <v>4.7039999999999998E-2</v>
      </c>
      <c r="AA187" s="297">
        <v>1</v>
      </c>
      <c r="AB187" s="40" t="s">
        <v>236</v>
      </c>
      <c r="AC187" s="14">
        <v>0.5</v>
      </c>
      <c r="AD187" s="30">
        <v>43133</v>
      </c>
      <c r="AE187" s="30">
        <v>43222</v>
      </c>
      <c r="AF187" s="14">
        <f>$I$187*AC187</f>
        <v>2.9399999999999999E-2</v>
      </c>
      <c r="AG187" s="31" t="s">
        <v>235</v>
      </c>
      <c r="AH187" s="578">
        <v>1</v>
      </c>
      <c r="AI187" s="577" t="s">
        <v>968</v>
      </c>
      <c r="AJ187" s="81">
        <f t="shared" si="11"/>
        <v>0.5</v>
      </c>
      <c r="AK187" s="14">
        <f t="shared" si="12"/>
        <v>2.9399999999999999E-2</v>
      </c>
      <c r="AL187" s="84">
        <f>AJ187*$I$187</f>
        <v>2.9399999999999999E-2</v>
      </c>
    </row>
    <row r="188" spans="2:38" ht="77.25" thickBot="1" x14ac:dyDescent="0.3">
      <c r="B188" s="57" t="s">
        <v>388</v>
      </c>
      <c r="C188" s="58" t="s">
        <v>389</v>
      </c>
      <c r="D188" s="52" t="s">
        <v>23</v>
      </c>
      <c r="E188" s="229" t="s">
        <v>543</v>
      </c>
      <c r="F188" s="53" t="s">
        <v>186</v>
      </c>
      <c r="G188" s="834"/>
      <c r="H188" s="838"/>
      <c r="I188" s="820"/>
      <c r="J188" s="869"/>
      <c r="K188" s="765"/>
      <c r="L188" s="822"/>
      <c r="M188" s="822"/>
      <c r="N188" s="700"/>
      <c r="O188" s="700"/>
      <c r="P188" s="700"/>
      <c r="Q188" s="754"/>
      <c r="R188" s="975"/>
      <c r="S188" s="1013"/>
      <c r="T188" s="977"/>
      <c r="U188" s="977"/>
      <c r="V188" s="1006"/>
      <c r="W188" s="945"/>
      <c r="X188" s="945"/>
      <c r="Y188" s="700"/>
      <c r="Z188" s="946"/>
      <c r="AA188" s="297">
        <v>2</v>
      </c>
      <c r="AB188" s="40" t="s">
        <v>219</v>
      </c>
      <c r="AC188" s="14">
        <v>0.5</v>
      </c>
      <c r="AD188" s="30">
        <v>43133</v>
      </c>
      <c r="AE188" s="30">
        <v>43222</v>
      </c>
      <c r="AF188" s="14">
        <f>$I$187*AC188</f>
        <v>2.9399999999999999E-2</v>
      </c>
      <c r="AG188" s="31" t="s">
        <v>235</v>
      </c>
      <c r="AH188" s="578">
        <v>1</v>
      </c>
      <c r="AI188" s="577" t="s">
        <v>969</v>
      </c>
      <c r="AJ188" s="81">
        <f t="shared" si="11"/>
        <v>0.5</v>
      </c>
      <c r="AK188" s="14">
        <f t="shared" si="12"/>
        <v>2.9399999999999999E-2</v>
      </c>
      <c r="AL188" s="84">
        <f>AJ188*$I$187</f>
        <v>2.9399999999999999E-2</v>
      </c>
    </row>
    <row r="189" spans="2:38" ht="150" customHeight="1" thickBot="1" x14ac:dyDescent="0.3">
      <c r="B189" s="57" t="s">
        <v>388</v>
      </c>
      <c r="C189" s="58" t="s">
        <v>389</v>
      </c>
      <c r="D189" s="52" t="s">
        <v>23</v>
      </c>
      <c r="E189" s="229" t="s">
        <v>543</v>
      </c>
      <c r="F189" s="53" t="s">
        <v>186</v>
      </c>
      <c r="G189" s="834">
        <v>11</v>
      </c>
      <c r="H189" s="1014" t="s">
        <v>845</v>
      </c>
      <c r="I189" s="819">
        <v>5.8799999999999998E-2</v>
      </c>
      <c r="J189" s="763">
        <v>1</v>
      </c>
      <c r="K189" s="777" t="s">
        <v>233</v>
      </c>
      <c r="L189" s="821" t="s">
        <v>366</v>
      </c>
      <c r="M189" s="870" t="s">
        <v>235</v>
      </c>
      <c r="N189" s="704">
        <v>0.5</v>
      </c>
      <c r="O189" s="704">
        <v>1</v>
      </c>
      <c r="P189" s="698"/>
      <c r="Q189" s="733"/>
      <c r="R189" s="974">
        <f>N189</f>
        <v>0.5</v>
      </c>
      <c r="S189" s="1012">
        <v>0.4</v>
      </c>
      <c r="T189" s="992" t="s">
        <v>649</v>
      </c>
      <c r="U189" s="976" t="s">
        <v>650</v>
      </c>
      <c r="V189" s="1004" t="s">
        <v>607</v>
      </c>
      <c r="W189" s="945">
        <f>IFERROR((S189/R189),0)</f>
        <v>0.8</v>
      </c>
      <c r="X189" s="945" t="str">
        <f>+IF(AND(W189&gt;=0%,W189&lt;=60%),"MALO",IF(AND(W189&gt;=61%,W189&lt;=80%),"REGULAR",IF(AND(W189&gt;=81%,W189&lt;95%),"BUENO","EXCELENTE")))</f>
        <v>REGULAR</v>
      </c>
      <c r="Y189" s="698" t="str">
        <f>IF(W189&gt;0,"EN EJECUCIÓN","SIN EJECUTAR")</f>
        <v>EN EJECUCIÓN</v>
      </c>
      <c r="Z189" s="946">
        <f>W189*I189</f>
        <v>4.7039999999999998E-2</v>
      </c>
      <c r="AA189" s="297">
        <v>1</v>
      </c>
      <c r="AB189" s="40" t="s">
        <v>846</v>
      </c>
      <c r="AC189" s="14">
        <v>0.5</v>
      </c>
      <c r="AD189" s="30">
        <v>43133</v>
      </c>
      <c r="AE189" s="30">
        <v>43223</v>
      </c>
      <c r="AF189" s="14">
        <f>$I$189*AC189</f>
        <v>2.9399999999999999E-2</v>
      </c>
      <c r="AG189" s="31" t="s">
        <v>235</v>
      </c>
      <c r="AH189" s="578">
        <v>1</v>
      </c>
      <c r="AI189" s="577" t="s">
        <v>968</v>
      </c>
      <c r="AJ189" s="81">
        <f t="shared" si="11"/>
        <v>0.5</v>
      </c>
      <c r="AK189" s="14">
        <f t="shared" si="12"/>
        <v>2.9399999999999999E-2</v>
      </c>
      <c r="AL189" s="84">
        <f>AJ189*$I$189</f>
        <v>2.9399999999999999E-2</v>
      </c>
    </row>
    <row r="190" spans="2:38" ht="192" thickBot="1" x14ac:dyDescent="0.3">
      <c r="B190" s="57" t="s">
        <v>388</v>
      </c>
      <c r="C190" s="58" t="s">
        <v>389</v>
      </c>
      <c r="D190" s="52" t="s">
        <v>23</v>
      </c>
      <c r="E190" s="229" t="s">
        <v>543</v>
      </c>
      <c r="F190" s="53" t="s">
        <v>186</v>
      </c>
      <c r="G190" s="834"/>
      <c r="H190" s="1015"/>
      <c r="I190" s="820"/>
      <c r="J190" s="869"/>
      <c r="K190" s="779"/>
      <c r="L190" s="822"/>
      <c r="M190" s="871"/>
      <c r="N190" s="700"/>
      <c r="O190" s="700">
        <v>1</v>
      </c>
      <c r="P190" s="700"/>
      <c r="Q190" s="754"/>
      <c r="R190" s="975"/>
      <c r="S190" s="1013"/>
      <c r="T190" s="993"/>
      <c r="U190" s="977"/>
      <c r="V190" s="1006"/>
      <c r="W190" s="945"/>
      <c r="X190" s="945"/>
      <c r="Y190" s="700"/>
      <c r="Z190" s="946"/>
      <c r="AA190" s="298">
        <v>2</v>
      </c>
      <c r="AB190" s="40" t="s">
        <v>847</v>
      </c>
      <c r="AC190" s="14">
        <v>0.5</v>
      </c>
      <c r="AD190" s="30">
        <v>43263</v>
      </c>
      <c r="AE190" s="30">
        <v>43296</v>
      </c>
      <c r="AF190" s="14">
        <f>$I$189*AC190</f>
        <v>2.9399999999999999E-2</v>
      </c>
      <c r="AG190" s="31" t="s">
        <v>235</v>
      </c>
      <c r="AH190" s="578">
        <v>1</v>
      </c>
      <c r="AI190" s="577" t="s">
        <v>970</v>
      </c>
      <c r="AJ190" s="81">
        <f t="shared" si="11"/>
        <v>0.5</v>
      </c>
      <c r="AK190" s="14">
        <f t="shared" si="12"/>
        <v>2.9399999999999999E-2</v>
      </c>
      <c r="AL190" s="84">
        <f>AJ190*$I$189</f>
        <v>2.9399999999999999E-2</v>
      </c>
    </row>
    <row r="191" spans="2:38" ht="79.5" customHeight="1" thickBot="1" x14ac:dyDescent="0.3">
      <c r="B191" s="57" t="s">
        <v>391</v>
      </c>
      <c r="C191" s="57" t="s">
        <v>395</v>
      </c>
      <c r="D191" s="52" t="s">
        <v>23</v>
      </c>
      <c r="E191" s="229" t="s">
        <v>546</v>
      </c>
      <c r="F191" s="53" t="s">
        <v>186</v>
      </c>
      <c r="G191" s="716">
        <v>12</v>
      </c>
      <c r="H191" s="883" t="s">
        <v>240</v>
      </c>
      <c r="I191" s="829">
        <v>5.8799999999999998E-2</v>
      </c>
      <c r="J191" s="823">
        <v>100</v>
      </c>
      <c r="K191" s="769" t="s">
        <v>184</v>
      </c>
      <c r="L191" s="882" t="s">
        <v>241</v>
      </c>
      <c r="M191" s="875" t="s">
        <v>242</v>
      </c>
      <c r="N191" s="704">
        <v>0.2</v>
      </c>
      <c r="O191" s="704">
        <v>0.5</v>
      </c>
      <c r="P191" s="704">
        <v>0.9</v>
      </c>
      <c r="Q191" s="756">
        <v>1</v>
      </c>
      <c r="R191" s="974">
        <f>N191</f>
        <v>0.2</v>
      </c>
      <c r="S191" s="974">
        <v>0.2</v>
      </c>
      <c r="T191" s="1020" t="s">
        <v>652</v>
      </c>
      <c r="U191" s="1020" t="s">
        <v>653</v>
      </c>
      <c r="V191" s="1016" t="s">
        <v>607</v>
      </c>
      <c r="W191" s="705">
        <f>IFERROR((S191/R191),0)</f>
        <v>1</v>
      </c>
      <c r="X191" s="705" t="str">
        <f>+IF(AND(W191&gt;=0%,W191&lt;=60%),"MALO",IF(AND(W191&gt;=61%,W191&lt;=80%),"REGULAR",IF(AND(W191&gt;=81%,W191&lt;95%),"BUENO","EXCELENTE")))</f>
        <v>EXCELENTE</v>
      </c>
      <c r="Y191" s="698" t="str">
        <f>IF(W191&gt;0,"EN EJECUCIÓN","SIN EJECUTAR")</f>
        <v>EN EJECUCIÓN</v>
      </c>
      <c r="Z191" s="704">
        <f>W191*I191</f>
        <v>5.8799999999999998E-2</v>
      </c>
      <c r="AA191" s="299">
        <v>1</v>
      </c>
      <c r="AB191" s="220" t="s">
        <v>243</v>
      </c>
      <c r="AC191" s="14">
        <v>0.2</v>
      </c>
      <c r="AD191" s="23">
        <v>43101</v>
      </c>
      <c r="AE191" s="23">
        <v>43190</v>
      </c>
      <c r="AF191" s="14"/>
      <c r="AG191" s="43" t="s">
        <v>244</v>
      </c>
      <c r="AH191" s="277">
        <v>1</v>
      </c>
      <c r="AI191" s="282" t="s">
        <v>652</v>
      </c>
      <c r="AJ191" s="81">
        <f t="shared" si="11"/>
        <v>0.2</v>
      </c>
      <c r="AK191" s="14">
        <f t="shared" si="12"/>
        <v>0</v>
      </c>
      <c r="AL191" s="84">
        <f>AJ191*$I$191</f>
        <v>1.176E-2</v>
      </c>
    </row>
    <row r="192" spans="2:38" ht="243.75" thickBot="1" x14ac:dyDescent="0.3">
      <c r="B192" s="57" t="s">
        <v>391</v>
      </c>
      <c r="C192" s="57" t="s">
        <v>395</v>
      </c>
      <c r="D192" s="52" t="s">
        <v>23</v>
      </c>
      <c r="E192" s="229" t="s">
        <v>546</v>
      </c>
      <c r="F192" s="53" t="s">
        <v>186</v>
      </c>
      <c r="G192" s="717"/>
      <c r="H192" s="884"/>
      <c r="I192" s="830"/>
      <c r="J192" s="824"/>
      <c r="K192" s="764"/>
      <c r="L192" s="873"/>
      <c r="M192" s="876"/>
      <c r="N192" s="745"/>
      <c r="O192" s="745"/>
      <c r="P192" s="745"/>
      <c r="Q192" s="878"/>
      <c r="R192" s="1011"/>
      <c r="S192" s="1011"/>
      <c r="T192" s="1021"/>
      <c r="U192" s="1021"/>
      <c r="V192" s="1017"/>
      <c r="W192" s="706"/>
      <c r="X192" s="706"/>
      <c r="Y192" s="699"/>
      <c r="Z192" s="745"/>
      <c r="AA192" s="299">
        <v>2</v>
      </c>
      <c r="AB192" s="217" t="s">
        <v>245</v>
      </c>
      <c r="AC192" s="14">
        <v>0.3</v>
      </c>
      <c r="AD192" s="23">
        <v>43191</v>
      </c>
      <c r="AE192" s="23">
        <v>43281</v>
      </c>
      <c r="AF192" s="14">
        <f>$I$191*AC192</f>
        <v>1.7639999999999999E-2</v>
      </c>
      <c r="AG192" s="43" t="s">
        <v>246</v>
      </c>
      <c r="AH192" s="578">
        <v>0.8</v>
      </c>
      <c r="AI192" s="582" t="s">
        <v>971</v>
      </c>
      <c r="AJ192" s="81">
        <f t="shared" si="11"/>
        <v>0.24</v>
      </c>
      <c r="AK192" s="14">
        <f t="shared" si="12"/>
        <v>1.4112E-2</v>
      </c>
      <c r="AL192" s="84">
        <f>AJ192*$I$191</f>
        <v>1.4112E-2</v>
      </c>
    </row>
    <row r="193" spans="2:38" ht="64.5" thickBot="1" x14ac:dyDescent="0.3">
      <c r="B193" s="57" t="s">
        <v>391</v>
      </c>
      <c r="C193" s="57" t="s">
        <v>395</v>
      </c>
      <c r="D193" s="52" t="s">
        <v>23</v>
      </c>
      <c r="E193" s="229" t="s">
        <v>546</v>
      </c>
      <c r="F193" s="53" t="s">
        <v>186</v>
      </c>
      <c r="G193" s="717"/>
      <c r="H193" s="884"/>
      <c r="I193" s="830"/>
      <c r="J193" s="824"/>
      <c r="K193" s="764"/>
      <c r="L193" s="873"/>
      <c r="M193" s="876"/>
      <c r="N193" s="745"/>
      <c r="O193" s="745"/>
      <c r="P193" s="745"/>
      <c r="Q193" s="878"/>
      <c r="R193" s="1011"/>
      <c r="S193" s="1011"/>
      <c r="T193" s="1021"/>
      <c r="U193" s="1021"/>
      <c r="V193" s="1017"/>
      <c r="W193" s="706"/>
      <c r="X193" s="706"/>
      <c r="Y193" s="699"/>
      <c r="Z193" s="745"/>
      <c r="AA193" s="299">
        <v>3</v>
      </c>
      <c r="AB193" s="217" t="s">
        <v>247</v>
      </c>
      <c r="AC193" s="14">
        <v>0.4</v>
      </c>
      <c r="AD193" s="23">
        <v>43282</v>
      </c>
      <c r="AE193" s="23">
        <v>43373</v>
      </c>
      <c r="AF193" s="14"/>
      <c r="AG193" s="43" t="s">
        <v>248</v>
      </c>
      <c r="AH193" s="277"/>
      <c r="AI193" s="282"/>
      <c r="AJ193" s="81">
        <f t="shared" si="11"/>
        <v>0</v>
      </c>
      <c r="AK193" s="14">
        <f t="shared" si="12"/>
        <v>0</v>
      </c>
      <c r="AL193" s="84">
        <f>AJ193*$I$191</f>
        <v>0</v>
      </c>
    </row>
    <row r="194" spans="2:38" ht="64.5" thickBot="1" x14ac:dyDescent="0.3">
      <c r="B194" s="57" t="s">
        <v>391</v>
      </c>
      <c r="C194" s="57" t="s">
        <v>395</v>
      </c>
      <c r="D194" s="52" t="s">
        <v>23</v>
      </c>
      <c r="E194" s="229" t="s">
        <v>546</v>
      </c>
      <c r="F194" s="53" t="s">
        <v>186</v>
      </c>
      <c r="G194" s="718"/>
      <c r="H194" s="885"/>
      <c r="I194" s="820"/>
      <c r="J194" s="869"/>
      <c r="K194" s="765"/>
      <c r="L194" s="874"/>
      <c r="M194" s="877"/>
      <c r="N194" s="755"/>
      <c r="O194" s="755"/>
      <c r="P194" s="755"/>
      <c r="Q194" s="757"/>
      <c r="R194" s="1019"/>
      <c r="S194" s="1019"/>
      <c r="T194" s="1022"/>
      <c r="U194" s="1022"/>
      <c r="V194" s="1018"/>
      <c r="W194" s="707"/>
      <c r="X194" s="707"/>
      <c r="Y194" s="700"/>
      <c r="Z194" s="755"/>
      <c r="AA194" s="299">
        <v>4</v>
      </c>
      <c r="AB194" s="217" t="s">
        <v>249</v>
      </c>
      <c r="AC194" s="14">
        <v>0.1</v>
      </c>
      <c r="AD194" s="23">
        <v>43374</v>
      </c>
      <c r="AE194" s="23">
        <v>43465</v>
      </c>
      <c r="AF194" s="14"/>
      <c r="AG194" s="43" t="s">
        <v>248</v>
      </c>
      <c r="AH194" s="277"/>
      <c r="AI194" s="282"/>
      <c r="AJ194" s="81">
        <f t="shared" si="11"/>
        <v>0</v>
      </c>
      <c r="AK194" s="14">
        <f t="shared" si="12"/>
        <v>0</v>
      </c>
      <c r="AL194" s="84">
        <f>AJ194*$I$191</f>
        <v>0</v>
      </c>
    </row>
    <row r="195" spans="2:38" ht="79.5" customHeight="1" thickBot="1" x14ac:dyDescent="0.3">
      <c r="B195" s="57" t="s">
        <v>391</v>
      </c>
      <c r="C195" s="58" t="s">
        <v>392</v>
      </c>
      <c r="D195" s="52" t="s">
        <v>23</v>
      </c>
      <c r="E195" s="229" t="s">
        <v>546</v>
      </c>
      <c r="F195" s="53" t="s">
        <v>186</v>
      </c>
      <c r="G195" s="716">
        <v>13</v>
      </c>
      <c r="H195" s="879" t="s">
        <v>250</v>
      </c>
      <c r="I195" s="819">
        <v>5.8799999999999998E-2</v>
      </c>
      <c r="J195" s="868">
        <v>100</v>
      </c>
      <c r="K195" s="763" t="s">
        <v>184</v>
      </c>
      <c r="L195" s="872" t="s">
        <v>251</v>
      </c>
      <c r="M195" s="875" t="s">
        <v>242</v>
      </c>
      <c r="N195" s="704">
        <v>0.25</v>
      </c>
      <c r="O195" s="704">
        <v>0.5</v>
      </c>
      <c r="P195" s="704">
        <v>0.9</v>
      </c>
      <c r="Q195" s="756">
        <v>1</v>
      </c>
      <c r="R195" s="974">
        <f>N195</f>
        <v>0.25</v>
      </c>
      <c r="S195" s="974">
        <v>0</v>
      </c>
      <c r="T195" s="974" t="s">
        <v>654</v>
      </c>
      <c r="U195" s="974"/>
      <c r="V195" s="1016" t="s">
        <v>655</v>
      </c>
      <c r="W195" s="705">
        <f>IFERROR((S195/R195),0)</f>
        <v>0</v>
      </c>
      <c r="X195" s="705" t="str">
        <f>+IF(AND(W195&gt;=0%,W195&lt;=60%),"MALO",IF(AND(W195&gt;=61%,W195&lt;=80%),"REGULAR",IF(AND(W195&gt;=81%,W195&lt;95%),"BUENO","EXCELENTE")))</f>
        <v>MALO</v>
      </c>
      <c r="Y195" s="698" t="str">
        <f>IF(W195&gt;0,"EN EJECUCIÓN","SIN EJECUTAR")</f>
        <v>SIN EJECUTAR</v>
      </c>
      <c r="Z195" s="704">
        <f>W195*I195</f>
        <v>0</v>
      </c>
      <c r="AA195" s="299">
        <v>1</v>
      </c>
      <c r="AB195" s="530" t="s">
        <v>252</v>
      </c>
      <c r="AC195" s="14">
        <v>0.25</v>
      </c>
      <c r="AD195" s="23">
        <v>43101</v>
      </c>
      <c r="AE195" s="23">
        <v>43190</v>
      </c>
      <c r="AF195" s="14"/>
      <c r="AG195" s="43" t="s">
        <v>253</v>
      </c>
      <c r="AH195" s="583">
        <v>1</v>
      </c>
      <c r="AI195" s="584" t="s">
        <v>972</v>
      </c>
      <c r="AJ195" s="81">
        <f t="shared" si="11"/>
        <v>0.25</v>
      </c>
      <c r="AK195" s="14">
        <f t="shared" si="12"/>
        <v>0</v>
      </c>
      <c r="AL195" s="84">
        <f>AJ195*$I$195</f>
        <v>1.47E-2</v>
      </c>
    </row>
    <row r="196" spans="2:38" ht="132.75" customHeight="1" thickBot="1" x14ac:dyDescent="0.3">
      <c r="B196" s="57" t="s">
        <v>391</v>
      </c>
      <c r="C196" s="58" t="s">
        <v>392</v>
      </c>
      <c r="D196" s="52" t="s">
        <v>23</v>
      </c>
      <c r="E196" s="229" t="s">
        <v>546</v>
      </c>
      <c r="F196" s="53" t="s">
        <v>186</v>
      </c>
      <c r="G196" s="717"/>
      <c r="H196" s="880"/>
      <c r="I196" s="830"/>
      <c r="J196" s="824"/>
      <c r="K196" s="764"/>
      <c r="L196" s="873"/>
      <c r="M196" s="876"/>
      <c r="N196" s="745"/>
      <c r="O196" s="745"/>
      <c r="P196" s="745"/>
      <c r="Q196" s="878"/>
      <c r="R196" s="1011"/>
      <c r="S196" s="1011"/>
      <c r="T196" s="1011"/>
      <c r="U196" s="1011"/>
      <c r="V196" s="1017"/>
      <c r="W196" s="706"/>
      <c r="X196" s="706"/>
      <c r="Y196" s="699"/>
      <c r="Z196" s="745"/>
      <c r="AA196" s="299">
        <v>2</v>
      </c>
      <c r="AB196" s="44" t="s">
        <v>254</v>
      </c>
      <c r="AC196" s="14">
        <v>0.25</v>
      </c>
      <c r="AD196" s="23">
        <v>43191</v>
      </c>
      <c r="AE196" s="23">
        <v>43281</v>
      </c>
      <c r="AF196" s="14">
        <f>$I$195*AC196</f>
        <v>1.47E-2</v>
      </c>
      <c r="AG196" s="43" t="s">
        <v>253</v>
      </c>
      <c r="AH196" s="583">
        <v>1</v>
      </c>
      <c r="AI196" s="584" t="s">
        <v>972</v>
      </c>
      <c r="AJ196" s="81">
        <f t="shared" si="11"/>
        <v>0.25</v>
      </c>
      <c r="AK196" s="14">
        <f t="shared" si="12"/>
        <v>1.47E-2</v>
      </c>
      <c r="AL196" s="84">
        <f>AJ196*$I$195</f>
        <v>1.47E-2</v>
      </c>
    </row>
    <row r="197" spans="2:38" ht="75.75" thickBot="1" x14ac:dyDescent="0.3">
      <c r="B197" s="57" t="s">
        <v>391</v>
      </c>
      <c r="C197" s="58" t="s">
        <v>392</v>
      </c>
      <c r="D197" s="52" t="s">
        <v>23</v>
      </c>
      <c r="E197" s="229" t="s">
        <v>546</v>
      </c>
      <c r="F197" s="53" t="s">
        <v>186</v>
      </c>
      <c r="G197" s="717"/>
      <c r="H197" s="880"/>
      <c r="I197" s="830"/>
      <c r="J197" s="824"/>
      <c r="K197" s="764"/>
      <c r="L197" s="873"/>
      <c r="M197" s="876"/>
      <c r="N197" s="745"/>
      <c r="O197" s="745"/>
      <c r="P197" s="745"/>
      <c r="Q197" s="878"/>
      <c r="R197" s="1011"/>
      <c r="S197" s="1011"/>
      <c r="T197" s="1011"/>
      <c r="U197" s="1011"/>
      <c r="V197" s="1017"/>
      <c r="W197" s="706"/>
      <c r="X197" s="706"/>
      <c r="Y197" s="699"/>
      <c r="Z197" s="745"/>
      <c r="AA197" s="299">
        <v>3</v>
      </c>
      <c r="AB197" s="44" t="s">
        <v>367</v>
      </c>
      <c r="AC197" s="14">
        <v>0.4</v>
      </c>
      <c r="AD197" s="23">
        <v>43282</v>
      </c>
      <c r="AE197" s="23">
        <v>43373</v>
      </c>
      <c r="AF197" s="14"/>
      <c r="AG197" s="43" t="s">
        <v>368</v>
      </c>
      <c r="AH197" s="277"/>
      <c r="AI197" s="282"/>
      <c r="AJ197" s="81">
        <f t="shared" si="11"/>
        <v>0</v>
      </c>
      <c r="AK197" s="14">
        <f t="shared" si="12"/>
        <v>0</v>
      </c>
      <c r="AL197" s="84">
        <f>AJ197*$I$195</f>
        <v>0</v>
      </c>
    </row>
    <row r="198" spans="2:38" ht="63.75" thickBot="1" x14ac:dyDescent="0.3">
      <c r="B198" s="57" t="s">
        <v>391</v>
      </c>
      <c r="C198" s="58" t="s">
        <v>392</v>
      </c>
      <c r="D198" s="52" t="s">
        <v>23</v>
      </c>
      <c r="E198" s="229" t="s">
        <v>546</v>
      </c>
      <c r="F198" s="53" t="s">
        <v>186</v>
      </c>
      <c r="G198" s="718"/>
      <c r="H198" s="881"/>
      <c r="I198" s="820"/>
      <c r="J198" s="869"/>
      <c r="K198" s="765"/>
      <c r="L198" s="874"/>
      <c r="M198" s="877"/>
      <c r="N198" s="755"/>
      <c r="O198" s="755"/>
      <c r="P198" s="755"/>
      <c r="Q198" s="757"/>
      <c r="R198" s="1019"/>
      <c r="S198" s="1019"/>
      <c r="T198" s="1019"/>
      <c r="U198" s="1019"/>
      <c r="V198" s="1018"/>
      <c r="W198" s="707"/>
      <c r="X198" s="707"/>
      <c r="Y198" s="700"/>
      <c r="Z198" s="755"/>
      <c r="AA198" s="299">
        <v>4</v>
      </c>
      <c r="AB198" s="44" t="s">
        <v>255</v>
      </c>
      <c r="AC198" s="14">
        <v>0.1</v>
      </c>
      <c r="AD198" s="23">
        <v>43374</v>
      </c>
      <c r="AE198" s="23">
        <v>43465</v>
      </c>
      <c r="AF198" s="14"/>
      <c r="AG198" s="43" t="s">
        <v>248</v>
      </c>
      <c r="AH198" s="277"/>
      <c r="AI198" s="282"/>
      <c r="AJ198" s="81">
        <f t="shared" si="11"/>
        <v>0</v>
      </c>
      <c r="AK198" s="14">
        <f t="shared" si="12"/>
        <v>0</v>
      </c>
      <c r="AL198" s="84">
        <f>AJ198*$I$195</f>
        <v>0</v>
      </c>
    </row>
    <row r="199" spans="2:38" ht="79.5" customHeight="1" thickBot="1" x14ac:dyDescent="0.3">
      <c r="B199" s="57" t="s">
        <v>391</v>
      </c>
      <c r="C199" s="58" t="s">
        <v>392</v>
      </c>
      <c r="D199" s="52" t="s">
        <v>23</v>
      </c>
      <c r="E199" s="229" t="s">
        <v>546</v>
      </c>
      <c r="F199" s="53" t="s">
        <v>186</v>
      </c>
      <c r="G199" s="716">
        <v>14</v>
      </c>
      <c r="H199" s="879" t="s">
        <v>369</v>
      </c>
      <c r="I199" s="819">
        <v>5.8799999999999998E-2</v>
      </c>
      <c r="J199" s="868">
        <v>100</v>
      </c>
      <c r="K199" s="763" t="s">
        <v>184</v>
      </c>
      <c r="L199" s="872" t="s">
        <v>370</v>
      </c>
      <c r="M199" s="886" t="s">
        <v>242</v>
      </c>
      <c r="N199" s="704">
        <v>0.25</v>
      </c>
      <c r="O199" s="704">
        <v>0.5</v>
      </c>
      <c r="P199" s="704">
        <v>0.75</v>
      </c>
      <c r="Q199" s="756">
        <v>1</v>
      </c>
      <c r="R199" s="974">
        <f>N199</f>
        <v>0.25</v>
      </c>
      <c r="S199" s="974">
        <v>0.5</v>
      </c>
      <c r="T199" s="1020" t="s">
        <v>657</v>
      </c>
      <c r="U199" s="1020" t="s">
        <v>658</v>
      </c>
      <c r="V199" s="1016" t="s">
        <v>607</v>
      </c>
      <c r="W199" s="705">
        <f>IFERROR((S199/R199),0)</f>
        <v>2</v>
      </c>
      <c r="X199" s="705" t="str">
        <f>+IF(AND(W199&gt;=0%,W199&lt;=60%),"MALO",IF(AND(W199&gt;=61%,W199&lt;=80%),"REGULAR",IF(AND(W199&gt;=81%,W199&lt;95%),"BUENO","EXCELENTE")))</f>
        <v>EXCELENTE</v>
      </c>
      <c r="Y199" s="698" t="str">
        <f>IF(W199&gt;0,"EN EJECUCIÓN","SIN EJECUTAR")</f>
        <v>EN EJECUCIÓN</v>
      </c>
      <c r="Z199" s="704">
        <f>W199*I199</f>
        <v>0.1176</v>
      </c>
      <c r="AA199" s="299">
        <v>1</v>
      </c>
      <c r="AB199" s="217" t="s">
        <v>371</v>
      </c>
      <c r="AC199" s="14">
        <v>0.25</v>
      </c>
      <c r="AD199" s="23">
        <v>43101</v>
      </c>
      <c r="AE199" s="23">
        <v>43190</v>
      </c>
      <c r="AF199" s="14"/>
      <c r="AG199" s="43" t="s">
        <v>244</v>
      </c>
      <c r="AH199" s="281">
        <v>1</v>
      </c>
      <c r="AI199" s="282" t="s">
        <v>659</v>
      </c>
      <c r="AJ199" s="81">
        <f t="shared" si="11"/>
        <v>0.25</v>
      </c>
      <c r="AK199" s="14">
        <f t="shared" si="12"/>
        <v>0</v>
      </c>
      <c r="AL199" s="84">
        <f>AJ199*$I$199</f>
        <v>1.47E-2</v>
      </c>
    </row>
    <row r="200" spans="2:38" ht="150.75" thickBot="1" x14ac:dyDescent="0.3">
      <c r="B200" s="57" t="s">
        <v>391</v>
      </c>
      <c r="C200" s="58" t="s">
        <v>392</v>
      </c>
      <c r="D200" s="52" t="s">
        <v>23</v>
      </c>
      <c r="E200" s="229" t="s">
        <v>546</v>
      </c>
      <c r="F200" s="53" t="s">
        <v>186</v>
      </c>
      <c r="G200" s="717"/>
      <c r="H200" s="880"/>
      <c r="I200" s="830"/>
      <c r="J200" s="824"/>
      <c r="K200" s="764"/>
      <c r="L200" s="873"/>
      <c r="M200" s="876"/>
      <c r="N200" s="745"/>
      <c r="O200" s="745"/>
      <c r="P200" s="745"/>
      <c r="Q200" s="878"/>
      <c r="R200" s="1011"/>
      <c r="S200" s="1011"/>
      <c r="T200" s="1021"/>
      <c r="U200" s="1021"/>
      <c r="V200" s="1017"/>
      <c r="W200" s="706"/>
      <c r="X200" s="706"/>
      <c r="Y200" s="699"/>
      <c r="Z200" s="745"/>
      <c r="AA200" s="299">
        <v>2</v>
      </c>
      <c r="AB200" s="217" t="s">
        <v>371</v>
      </c>
      <c r="AC200" s="14">
        <v>0.25</v>
      </c>
      <c r="AD200" s="23">
        <v>43191</v>
      </c>
      <c r="AE200" s="23">
        <v>43281</v>
      </c>
      <c r="AF200" s="14">
        <f>$I$199*AC200</f>
        <v>1.47E-2</v>
      </c>
      <c r="AG200" s="43" t="s">
        <v>244</v>
      </c>
      <c r="AH200" s="281">
        <v>1</v>
      </c>
      <c r="AI200" s="283" t="s">
        <v>660</v>
      </c>
      <c r="AJ200" s="81">
        <f t="shared" ref="AJ200:AJ233" si="14">AH200*AC200</f>
        <v>0.25</v>
      </c>
      <c r="AK200" s="14">
        <f t="shared" si="12"/>
        <v>1.47E-2</v>
      </c>
      <c r="AL200" s="84">
        <f>AJ200*$I$199</f>
        <v>1.47E-2</v>
      </c>
    </row>
    <row r="201" spans="2:38" ht="63.75" thickBot="1" x14ac:dyDescent="0.3">
      <c r="B201" s="57" t="s">
        <v>391</v>
      </c>
      <c r="C201" s="58" t="s">
        <v>392</v>
      </c>
      <c r="D201" s="52" t="s">
        <v>23</v>
      </c>
      <c r="E201" s="229" t="s">
        <v>546</v>
      </c>
      <c r="F201" s="53" t="s">
        <v>186</v>
      </c>
      <c r="G201" s="717"/>
      <c r="H201" s="880"/>
      <c r="I201" s="830"/>
      <c r="J201" s="824"/>
      <c r="K201" s="764"/>
      <c r="L201" s="873"/>
      <c r="M201" s="876"/>
      <c r="N201" s="745"/>
      <c r="O201" s="745"/>
      <c r="P201" s="745"/>
      <c r="Q201" s="878"/>
      <c r="R201" s="1011"/>
      <c r="S201" s="1011"/>
      <c r="T201" s="1021"/>
      <c r="U201" s="1021"/>
      <c r="V201" s="1017"/>
      <c r="W201" s="706"/>
      <c r="X201" s="706"/>
      <c r="Y201" s="699"/>
      <c r="Z201" s="745"/>
      <c r="AA201" s="299">
        <v>3</v>
      </c>
      <c r="AB201" s="217" t="s">
        <v>372</v>
      </c>
      <c r="AC201" s="14">
        <v>0.25</v>
      </c>
      <c r="AD201" s="23">
        <v>43282</v>
      </c>
      <c r="AE201" s="23">
        <v>43373</v>
      </c>
      <c r="AF201" s="14"/>
      <c r="AG201" s="43" t="s">
        <v>244</v>
      </c>
      <c r="AH201" s="277"/>
      <c r="AI201" s="282"/>
      <c r="AJ201" s="81">
        <f t="shared" si="14"/>
        <v>0</v>
      </c>
      <c r="AK201" s="14">
        <f t="shared" ref="AK201:AK233" si="15">AF201*AH201</f>
        <v>0</v>
      </c>
      <c r="AL201" s="84">
        <f>AJ201*$I$199</f>
        <v>0</v>
      </c>
    </row>
    <row r="202" spans="2:38" ht="63.75" thickBot="1" x14ac:dyDescent="0.3">
      <c r="B202" s="57" t="s">
        <v>391</v>
      </c>
      <c r="C202" s="58" t="s">
        <v>392</v>
      </c>
      <c r="D202" s="52" t="s">
        <v>23</v>
      </c>
      <c r="E202" s="229" t="s">
        <v>546</v>
      </c>
      <c r="F202" s="53" t="s">
        <v>186</v>
      </c>
      <c r="G202" s="718"/>
      <c r="H202" s="881"/>
      <c r="I202" s="820"/>
      <c r="J202" s="869"/>
      <c r="K202" s="765"/>
      <c r="L202" s="874"/>
      <c r="M202" s="877"/>
      <c r="N202" s="755"/>
      <c r="O202" s="755"/>
      <c r="P202" s="755"/>
      <c r="Q202" s="757"/>
      <c r="R202" s="1019"/>
      <c r="S202" s="1019"/>
      <c r="T202" s="1022"/>
      <c r="U202" s="1022"/>
      <c r="V202" s="1018"/>
      <c r="W202" s="707"/>
      <c r="X202" s="707"/>
      <c r="Y202" s="700"/>
      <c r="Z202" s="755"/>
      <c r="AA202" s="299">
        <v>4</v>
      </c>
      <c r="AB202" s="217" t="s">
        <v>371</v>
      </c>
      <c r="AC202" s="14">
        <v>0.25</v>
      </c>
      <c r="AD202" s="23">
        <v>43374</v>
      </c>
      <c r="AE202" s="23">
        <v>43465</v>
      </c>
      <c r="AF202" s="14"/>
      <c r="AG202" s="43" t="s">
        <v>244</v>
      </c>
      <c r="AH202" s="281"/>
      <c r="AI202" s="282"/>
      <c r="AJ202" s="81">
        <f t="shared" si="14"/>
        <v>0</v>
      </c>
      <c r="AK202" s="14">
        <f t="shared" si="15"/>
        <v>0</v>
      </c>
      <c r="AL202" s="84">
        <f>AJ202*$I$199</f>
        <v>0</v>
      </c>
    </row>
    <row r="203" spans="2:38" ht="79.5" customHeight="1" thickBot="1" x14ac:dyDescent="0.3">
      <c r="B203" s="57" t="s">
        <v>391</v>
      </c>
      <c r="C203" s="57" t="s">
        <v>393</v>
      </c>
      <c r="D203" s="52" t="s">
        <v>23</v>
      </c>
      <c r="E203" s="229" t="s">
        <v>546</v>
      </c>
      <c r="F203" s="53" t="s">
        <v>186</v>
      </c>
      <c r="G203" s="716">
        <v>15</v>
      </c>
      <c r="H203" s="780" t="s">
        <v>256</v>
      </c>
      <c r="I203" s="819">
        <v>5.8799999999999998E-2</v>
      </c>
      <c r="J203" s="868">
        <v>100</v>
      </c>
      <c r="K203" s="763" t="s">
        <v>184</v>
      </c>
      <c r="L203" s="763" t="s">
        <v>373</v>
      </c>
      <c r="M203" s="886" t="s">
        <v>242</v>
      </c>
      <c r="N203" s="704">
        <v>0.2</v>
      </c>
      <c r="O203" s="704">
        <v>0.4</v>
      </c>
      <c r="P203" s="704">
        <v>0.8</v>
      </c>
      <c r="Q203" s="756">
        <v>1</v>
      </c>
      <c r="R203" s="974">
        <f>N203</f>
        <v>0.2</v>
      </c>
      <c r="S203" s="974">
        <v>0.2</v>
      </c>
      <c r="T203" s="1020" t="s">
        <v>661</v>
      </c>
      <c r="U203" s="1020" t="s">
        <v>663</v>
      </c>
      <c r="V203" s="1023" t="s">
        <v>662</v>
      </c>
      <c r="W203" s="705">
        <f>IFERROR((S203/R203),0)</f>
        <v>1</v>
      </c>
      <c r="X203" s="705" t="str">
        <f>+IF(AND(W203&gt;=0%,W203&lt;=60%),"MALO",IF(AND(W203&gt;=61%,W203&lt;=80%),"REGULAR",IF(AND(W203&gt;=81%,W203&lt;95%),"BUENO","EXCELENTE")))</f>
        <v>EXCELENTE</v>
      </c>
      <c r="Y203" s="698" t="str">
        <f>IF(W203&gt;0,"EN EJECUCIÓN","SIN EJECUTAR")</f>
        <v>EN EJECUCIÓN</v>
      </c>
      <c r="Z203" s="704">
        <f>W203*I203</f>
        <v>5.8799999999999998E-2</v>
      </c>
      <c r="AA203" s="299">
        <v>1</v>
      </c>
      <c r="AB203" s="44" t="s">
        <v>257</v>
      </c>
      <c r="AC203" s="14">
        <v>0.2</v>
      </c>
      <c r="AD203" s="23">
        <v>43101</v>
      </c>
      <c r="AE203" s="23">
        <v>43190</v>
      </c>
      <c r="AF203" s="14"/>
      <c r="AG203" s="43" t="s">
        <v>244</v>
      </c>
      <c r="AH203" s="277">
        <v>1</v>
      </c>
      <c r="AI203" s="282" t="s">
        <v>664</v>
      </c>
      <c r="AJ203" s="81">
        <f t="shared" si="14"/>
        <v>0.2</v>
      </c>
      <c r="AK203" s="14">
        <f t="shared" si="15"/>
        <v>0</v>
      </c>
      <c r="AL203" s="84">
        <f>AJ203*$I$203</f>
        <v>1.176E-2</v>
      </c>
    </row>
    <row r="204" spans="2:38" ht="78" thickBot="1" x14ac:dyDescent="0.3">
      <c r="B204" s="57" t="s">
        <v>391</v>
      </c>
      <c r="C204" s="57" t="s">
        <v>393</v>
      </c>
      <c r="D204" s="52" t="s">
        <v>23</v>
      </c>
      <c r="E204" s="229" t="s">
        <v>546</v>
      </c>
      <c r="F204" s="53" t="s">
        <v>186</v>
      </c>
      <c r="G204" s="717"/>
      <c r="H204" s="781"/>
      <c r="I204" s="830"/>
      <c r="J204" s="824"/>
      <c r="K204" s="764"/>
      <c r="L204" s="764"/>
      <c r="M204" s="876"/>
      <c r="N204" s="699"/>
      <c r="O204" s="699"/>
      <c r="P204" s="699"/>
      <c r="Q204" s="753"/>
      <c r="R204" s="1011"/>
      <c r="S204" s="1011"/>
      <c r="T204" s="1021"/>
      <c r="U204" s="1021"/>
      <c r="V204" s="1024"/>
      <c r="W204" s="706"/>
      <c r="X204" s="706"/>
      <c r="Y204" s="699"/>
      <c r="Z204" s="745"/>
      <c r="AA204" s="299">
        <v>2</v>
      </c>
      <c r="AB204" s="44" t="s">
        <v>258</v>
      </c>
      <c r="AC204" s="14">
        <v>0.2</v>
      </c>
      <c r="AD204" s="23">
        <v>43191</v>
      </c>
      <c r="AE204" s="23">
        <v>43281</v>
      </c>
      <c r="AF204" s="14">
        <f>$I$203*AC204</f>
        <v>1.176E-2</v>
      </c>
      <c r="AG204" s="43" t="s">
        <v>244</v>
      </c>
      <c r="AH204" s="578">
        <v>1</v>
      </c>
      <c r="AI204" s="582" t="s">
        <v>973</v>
      </c>
      <c r="AJ204" s="81">
        <f t="shared" si="14"/>
        <v>0.2</v>
      </c>
      <c r="AK204" s="14">
        <f t="shared" si="15"/>
        <v>1.176E-2</v>
      </c>
      <c r="AL204" s="84">
        <f>AJ204*$I$203</f>
        <v>1.176E-2</v>
      </c>
    </row>
    <row r="205" spans="2:38" ht="192" thickBot="1" x14ac:dyDescent="0.3">
      <c r="B205" s="57" t="s">
        <v>391</v>
      </c>
      <c r="C205" s="57" t="s">
        <v>393</v>
      </c>
      <c r="D205" s="52" t="s">
        <v>23</v>
      </c>
      <c r="E205" s="229" t="s">
        <v>546</v>
      </c>
      <c r="F205" s="53" t="s">
        <v>186</v>
      </c>
      <c r="G205" s="717"/>
      <c r="H205" s="781"/>
      <c r="I205" s="830"/>
      <c r="J205" s="824"/>
      <c r="K205" s="764"/>
      <c r="L205" s="764"/>
      <c r="M205" s="876"/>
      <c r="N205" s="699"/>
      <c r="O205" s="699"/>
      <c r="P205" s="699"/>
      <c r="Q205" s="753"/>
      <c r="R205" s="1011"/>
      <c r="S205" s="1011"/>
      <c r="T205" s="1021"/>
      <c r="U205" s="1021"/>
      <c r="V205" s="1024"/>
      <c r="W205" s="706"/>
      <c r="X205" s="706"/>
      <c r="Y205" s="699"/>
      <c r="Z205" s="745"/>
      <c r="AA205" s="299">
        <v>3</v>
      </c>
      <c r="AB205" s="44" t="s">
        <v>259</v>
      </c>
      <c r="AC205" s="14">
        <v>0.4</v>
      </c>
      <c r="AD205" s="23">
        <v>43282</v>
      </c>
      <c r="AE205" s="23">
        <v>43373</v>
      </c>
      <c r="AF205" s="14"/>
      <c r="AG205" s="43" t="s">
        <v>244</v>
      </c>
      <c r="AH205" s="583">
        <v>0.7</v>
      </c>
      <c r="AI205" s="586" t="s">
        <v>974</v>
      </c>
      <c r="AJ205" s="81">
        <f t="shared" si="14"/>
        <v>0.27999999999999997</v>
      </c>
      <c r="AK205" s="14">
        <f t="shared" si="15"/>
        <v>0</v>
      </c>
      <c r="AL205" s="84">
        <f>AJ205*$I$203</f>
        <v>1.6463999999999999E-2</v>
      </c>
    </row>
    <row r="206" spans="2:38" ht="63.75" thickBot="1" x14ac:dyDescent="0.3">
      <c r="B206" s="57" t="s">
        <v>391</v>
      </c>
      <c r="C206" s="57" t="s">
        <v>393</v>
      </c>
      <c r="D206" s="52" t="s">
        <v>23</v>
      </c>
      <c r="E206" s="229" t="s">
        <v>546</v>
      </c>
      <c r="F206" s="53" t="s">
        <v>186</v>
      </c>
      <c r="G206" s="718"/>
      <c r="H206" s="782"/>
      <c r="I206" s="820"/>
      <c r="J206" s="869"/>
      <c r="K206" s="765"/>
      <c r="L206" s="765"/>
      <c r="M206" s="877"/>
      <c r="N206" s="700"/>
      <c r="O206" s="700"/>
      <c r="P206" s="700"/>
      <c r="Q206" s="754"/>
      <c r="R206" s="1019"/>
      <c r="S206" s="1019"/>
      <c r="T206" s="1022"/>
      <c r="U206" s="1022"/>
      <c r="V206" s="1025"/>
      <c r="W206" s="707"/>
      <c r="X206" s="707"/>
      <c r="Y206" s="700"/>
      <c r="Z206" s="755"/>
      <c r="AA206" s="299">
        <v>4</v>
      </c>
      <c r="AB206" s="44" t="s">
        <v>260</v>
      </c>
      <c r="AC206" s="14">
        <v>0.2</v>
      </c>
      <c r="AD206" s="23">
        <v>43374</v>
      </c>
      <c r="AE206" s="23">
        <v>43465</v>
      </c>
      <c r="AF206" s="14"/>
      <c r="AG206" s="43" t="s">
        <v>244</v>
      </c>
      <c r="AH206" s="583">
        <v>1</v>
      </c>
      <c r="AI206" s="586" t="s">
        <v>975</v>
      </c>
      <c r="AJ206" s="81">
        <f t="shared" si="14"/>
        <v>0.2</v>
      </c>
      <c r="AK206" s="14">
        <f t="shared" si="15"/>
        <v>0</v>
      </c>
      <c r="AL206" s="84">
        <f>AJ206*$I$203</f>
        <v>1.176E-2</v>
      </c>
    </row>
    <row r="207" spans="2:38" ht="79.5" customHeight="1" thickBot="1" x14ac:dyDescent="0.3">
      <c r="B207" s="57" t="s">
        <v>391</v>
      </c>
      <c r="C207" s="57" t="s">
        <v>394</v>
      </c>
      <c r="D207" s="52" t="s">
        <v>23</v>
      </c>
      <c r="E207" s="229" t="s">
        <v>546</v>
      </c>
      <c r="F207" s="53" t="s">
        <v>186</v>
      </c>
      <c r="G207" s="716">
        <v>16</v>
      </c>
      <c r="H207" s="771" t="s">
        <v>261</v>
      </c>
      <c r="I207" s="819">
        <v>5.8799999999999998E-2</v>
      </c>
      <c r="J207" s="868">
        <v>100</v>
      </c>
      <c r="K207" s="763" t="s">
        <v>184</v>
      </c>
      <c r="L207" s="763" t="s">
        <v>374</v>
      </c>
      <c r="M207" s="886" t="s">
        <v>242</v>
      </c>
      <c r="N207" s="704">
        <v>0.2</v>
      </c>
      <c r="O207" s="704">
        <v>0.6</v>
      </c>
      <c r="P207" s="704">
        <v>0.8</v>
      </c>
      <c r="Q207" s="756">
        <v>1</v>
      </c>
      <c r="R207" s="974">
        <f>N207</f>
        <v>0.2</v>
      </c>
      <c r="S207" s="974">
        <v>0.2</v>
      </c>
      <c r="T207" s="1020" t="s">
        <v>665</v>
      </c>
      <c r="U207" s="1020" t="s">
        <v>666</v>
      </c>
      <c r="V207" s="1016" t="s">
        <v>607</v>
      </c>
      <c r="W207" s="705">
        <f>IFERROR((S207/R207),0)</f>
        <v>1</v>
      </c>
      <c r="X207" s="705" t="str">
        <f>+IF(AND(W207&gt;=0%,W207&lt;=60%),"MALO",IF(AND(W207&gt;=61%,W207&lt;=80%),"REGULAR",IF(AND(W207&gt;=81%,W207&lt;95%),"BUENO","EXCELENTE")))</f>
        <v>EXCELENTE</v>
      </c>
      <c r="Y207" s="698" t="str">
        <f>IF(W207&gt;0,"EN EJECUCIÓN","SIN EJECUTAR")</f>
        <v>EN EJECUCIÓN</v>
      </c>
      <c r="Z207" s="704">
        <f>W207*I207</f>
        <v>5.8799999999999998E-2</v>
      </c>
      <c r="AA207" s="299">
        <v>1</v>
      </c>
      <c r="AB207" s="221" t="s">
        <v>262</v>
      </c>
      <c r="AC207" s="14">
        <v>0.2</v>
      </c>
      <c r="AD207" s="23">
        <v>43101</v>
      </c>
      <c r="AE207" s="23">
        <v>43190</v>
      </c>
      <c r="AF207" s="14"/>
      <c r="AG207" s="43" t="s">
        <v>253</v>
      </c>
      <c r="AH207" s="281">
        <v>1</v>
      </c>
      <c r="AI207" s="282" t="s">
        <v>665</v>
      </c>
      <c r="AJ207" s="81">
        <f t="shared" si="14"/>
        <v>0.2</v>
      </c>
      <c r="AK207" s="14">
        <f t="shared" si="15"/>
        <v>0</v>
      </c>
      <c r="AL207" s="84">
        <f>AJ207*$I$207</f>
        <v>1.176E-2</v>
      </c>
    </row>
    <row r="208" spans="2:38" ht="166.5" thickBot="1" x14ac:dyDescent="0.3">
      <c r="B208" s="57" t="s">
        <v>391</v>
      </c>
      <c r="C208" s="57" t="s">
        <v>394</v>
      </c>
      <c r="D208" s="52" t="s">
        <v>23</v>
      </c>
      <c r="E208" s="229" t="s">
        <v>546</v>
      </c>
      <c r="F208" s="53" t="s">
        <v>186</v>
      </c>
      <c r="G208" s="717"/>
      <c r="H208" s="772"/>
      <c r="I208" s="830"/>
      <c r="J208" s="824"/>
      <c r="K208" s="764"/>
      <c r="L208" s="764"/>
      <c r="M208" s="876"/>
      <c r="N208" s="699"/>
      <c r="O208" s="699"/>
      <c r="P208" s="699"/>
      <c r="Q208" s="753"/>
      <c r="R208" s="1011"/>
      <c r="S208" s="1011"/>
      <c r="T208" s="1021"/>
      <c r="U208" s="1021"/>
      <c r="V208" s="1017"/>
      <c r="W208" s="706"/>
      <c r="X208" s="706"/>
      <c r="Y208" s="699"/>
      <c r="Z208" s="745"/>
      <c r="AA208" s="299">
        <v>2</v>
      </c>
      <c r="AB208" s="217" t="s">
        <v>263</v>
      </c>
      <c r="AC208" s="14">
        <v>0.4</v>
      </c>
      <c r="AD208" s="23">
        <v>43191</v>
      </c>
      <c r="AE208" s="23">
        <v>43281</v>
      </c>
      <c r="AF208" s="14">
        <f>$I$207*AC208</f>
        <v>2.3519999999999999E-2</v>
      </c>
      <c r="AG208" s="43" t="s">
        <v>248</v>
      </c>
      <c r="AH208" s="578">
        <v>0.8</v>
      </c>
      <c r="AI208" s="585" t="s">
        <v>976</v>
      </c>
      <c r="AJ208" s="81">
        <f t="shared" si="14"/>
        <v>0.32000000000000006</v>
      </c>
      <c r="AK208" s="14">
        <f t="shared" si="15"/>
        <v>1.8815999999999999E-2</v>
      </c>
      <c r="AL208" s="84">
        <f>AJ208*$I$207</f>
        <v>1.8816000000000003E-2</v>
      </c>
    </row>
    <row r="209" spans="2:43" ht="63.75" thickBot="1" x14ac:dyDescent="0.3">
      <c r="B209" s="57" t="s">
        <v>391</v>
      </c>
      <c r="C209" s="57" t="s">
        <v>394</v>
      </c>
      <c r="D209" s="52" t="s">
        <v>23</v>
      </c>
      <c r="E209" s="229" t="s">
        <v>546</v>
      </c>
      <c r="F209" s="53" t="s">
        <v>186</v>
      </c>
      <c r="G209" s="717"/>
      <c r="H209" s="772"/>
      <c r="I209" s="830"/>
      <c r="J209" s="824"/>
      <c r="K209" s="764"/>
      <c r="L209" s="764"/>
      <c r="M209" s="876"/>
      <c r="N209" s="699"/>
      <c r="O209" s="699"/>
      <c r="P209" s="699"/>
      <c r="Q209" s="753"/>
      <c r="R209" s="1011"/>
      <c r="S209" s="1011"/>
      <c r="T209" s="1021"/>
      <c r="U209" s="1021"/>
      <c r="V209" s="1017"/>
      <c r="W209" s="706"/>
      <c r="X209" s="706"/>
      <c r="Y209" s="699"/>
      <c r="Z209" s="745"/>
      <c r="AA209" s="299">
        <v>3</v>
      </c>
      <c r="AB209" s="44" t="s">
        <v>264</v>
      </c>
      <c r="AC209" s="14">
        <v>0.2</v>
      </c>
      <c r="AD209" s="23">
        <v>43282</v>
      </c>
      <c r="AE209" s="23">
        <v>43373</v>
      </c>
      <c r="AF209" s="14"/>
      <c r="AG209" s="43" t="s">
        <v>248</v>
      </c>
      <c r="AH209" s="281"/>
      <c r="AI209" s="282"/>
      <c r="AJ209" s="81">
        <f t="shared" si="14"/>
        <v>0</v>
      </c>
      <c r="AK209" s="14">
        <f t="shared" si="15"/>
        <v>0</v>
      </c>
      <c r="AL209" s="84">
        <f>AJ209*$I$207</f>
        <v>0</v>
      </c>
    </row>
    <row r="210" spans="2:43" ht="63.75" thickBot="1" x14ac:dyDescent="0.3">
      <c r="B210" s="57" t="s">
        <v>391</v>
      </c>
      <c r="C210" s="57" t="s">
        <v>394</v>
      </c>
      <c r="D210" s="52" t="s">
        <v>23</v>
      </c>
      <c r="E210" s="229" t="s">
        <v>546</v>
      </c>
      <c r="F210" s="53" t="s">
        <v>186</v>
      </c>
      <c r="G210" s="718"/>
      <c r="H210" s="773"/>
      <c r="I210" s="820"/>
      <c r="J210" s="869"/>
      <c r="K210" s="765"/>
      <c r="L210" s="765"/>
      <c r="M210" s="877"/>
      <c r="N210" s="700"/>
      <c r="O210" s="700"/>
      <c r="P210" s="700"/>
      <c r="Q210" s="754"/>
      <c r="R210" s="1019"/>
      <c r="S210" s="1019"/>
      <c r="T210" s="1022"/>
      <c r="U210" s="1022"/>
      <c r="V210" s="1018"/>
      <c r="W210" s="707"/>
      <c r="X210" s="707"/>
      <c r="Y210" s="700"/>
      <c r="Z210" s="755"/>
      <c r="AA210" s="299">
        <v>4</v>
      </c>
      <c r="AB210" s="217" t="s">
        <v>265</v>
      </c>
      <c r="AC210" s="14">
        <v>0.2</v>
      </c>
      <c r="AD210" s="23">
        <v>43374</v>
      </c>
      <c r="AE210" s="23">
        <v>43465</v>
      </c>
      <c r="AF210" s="14"/>
      <c r="AG210" s="43" t="s">
        <v>248</v>
      </c>
      <c r="AH210" s="281"/>
      <c r="AI210" s="282"/>
      <c r="AJ210" s="81">
        <f t="shared" si="14"/>
        <v>0</v>
      </c>
      <c r="AK210" s="14">
        <f t="shared" si="15"/>
        <v>0</v>
      </c>
      <c r="AL210" s="84">
        <f>AJ210*$I$207</f>
        <v>0</v>
      </c>
    </row>
    <row r="211" spans="2:43" ht="79.5" customHeight="1" thickBot="1" x14ac:dyDescent="0.3">
      <c r="B211" s="57" t="s">
        <v>391</v>
      </c>
      <c r="C211" s="58" t="s">
        <v>392</v>
      </c>
      <c r="D211" s="52" t="s">
        <v>23</v>
      </c>
      <c r="E211" s="229" t="s">
        <v>546</v>
      </c>
      <c r="F211" s="53" t="s">
        <v>186</v>
      </c>
      <c r="G211" s="716">
        <v>17</v>
      </c>
      <c r="H211" s="771" t="s">
        <v>266</v>
      </c>
      <c r="I211" s="819">
        <v>5.9200000000000003E-2</v>
      </c>
      <c r="J211" s="868">
        <v>100</v>
      </c>
      <c r="K211" s="763" t="s">
        <v>184</v>
      </c>
      <c r="L211" s="763" t="s">
        <v>267</v>
      </c>
      <c r="M211" s="886" t="s">
        <v>242</v>
      </c>
      <c r="N211" s="704">
        <v>0.2</v>
      </c>
      <c r="O211" s="704">
        <v>0.4</v>
      </c>
      <c r="P211" s="704">
        <v>0.8</v>
      </c>
      <c r="Q211" s="756">
        <v>1</v>
      </c>
      <c r="R211" s="974">
        <f>N211</f>
        <v>0.2</v>
      </c>
      <c r="S211" s="974">
        <v>0.1</v>
      </c>
      <c r="T211" s="974" t="s">
        <v>667</v>
      </c>
      <c r="U211" s="974"/>
      <c r="V211" s="1016" t="s">
        <v>668</v>
      </c>
      <c r="W211" s="705">
        <f>IFERROR((S211/R211),0)</f>
        <v>0.5</v>
      </c>
      <c r="X211" s="705" t="str">
        <f>+IF(AND(W211&gt;=0%,W211&lt;=60%),"MALO",IF(AND(W211&gt;=61%,W211&lt;=80%),"REGULAR",IF(AND(W211&gt;=81%,W211&lt;95%),"BUENO","EXCELENTE")))</f>
        <v>MALO</v>
      </c>
      <c r="Y211" s="698" t="str">
        <f>IF(W211&gt;0,"EN EJECUCIÓN","SIN EJECUTAR")</f>
        <v>EN EJECUCIÓN</v>
      </c>
      <c r="Z211" s="704">
        <f>W211*I211</f>
        <v>2.9600000000000001E-2</v>
      </c>
      <c r="AA211" s="299">
        <v>1</v>
      </c>
      <c r="AB211" s="530" t="s">
        <v>268</v>
      </c>
      <c r="AC211" s="14">
        <v>0.2</v>
      </c>
      <c r="AD211" s="23">
        <v>43101</v>
      </c>
      <c r="AE211" s="23">
        <v>43190</v>
      </c>
      <c r="AF211" s="14"/>
      <c r="AG211" s="43" t="s">
        <v>248</v>
      </c>
      <c r="AH211" s="578">
        <v>0.85</v>
      </c>
      <c r="AI211" s="582" t="s">
        <v>977</v>
      </c>
      <c r="AJ211" s="81">
        <f t="shared" si="14"/>
        <v>0.17</v>
      </c>
      <c r="AK211" s="14">
        <f t="shared" si="15"/>
        <v>0</v>
      </c>
      <c r="AL211" s="84">
        <f>AJ211*$I$211</f>
        <v>1.0064000000000002E-2</v>
      </c>
    </row>
    <row r="212" spans="2:43" ht="90.75" thickBot="1" x14ac:dyDescent="0.3">
      <c r="B212" s="57" t="s">
        <v>391</v>
      </c>
      <c r="C212" s="58" t="s">
        <v>392</v>
      </c>
      <c r="D212" s="52" t="s">
        <v>23</v>
      </c>
      <c r="E212" s="229" t="s">
        <v>546</v>
      </c>
      <c r="F212" s="53" t="s">
        <v>186</v>
      </c>
      <c r="G212" s="717"/>
      <c r="H212" s="772"/>
      <c r="I212" s="830"/>
      <c r="J212" s="824"/>
      <c r="K212" s="764"/>
      <c r="L212" s="764"/>
      <c r="M212" s="876"/>
      <c r="N212" s="699"/>
      <c r="O212" s="699"/>
      <c r="P212" s="699"/>
      <c r="Q212" s="753"/>
      <c r="R212" s="1011"/>
      <c r="S212" s="1011"/>
      <c r="T212" s="1011"/>
      <c r="U212" s="1011"/>
      <c r="V212" s="1017"/>
      <c r="W212" s="706"/>
      <c r="X212" s="706"/>
      <c r="Y212" s="699"/>
      <c r="Z212" s="745"/>
      <c r="AA212" s="299">
        <v>2</v>
      </c>
      <c r="AB212" s="44" t="s">
        <v>264</v>
      </c>
      <c r="AC212" s="14">
        <v>0.2</v>
      </c>
      <c r="AD212" s="23">
        <v>43191</v>
      </c>
      <c r="AE212" s="23">
        <v>43281</v>
      </c>
      <c r="AF212" s="14">
        <f>$I$211*AC212</f>
        <v>1.1840000000000002E-2</v>
      </c>
      <c r="AG212" s="43" t="s">
        <v>248</v>
      </c>
      <c r="AH212" s="578">
        <v>0.85</v>
      </c>
      <c r="AI212" s="582" t="s">
        <v>977</v>
      </c>
      <c r="AJ212" s="81">
        <f t="shared" si="14"/>
        <v>0.17</v>
      </c>
      <c r="AK212" s="14">
        <f t="shared" si="15"/>
        <v>1.0064000000000002E-2</v>
      </c>
      <c r="AL212" s="84">
        <f>AJ212*$I$211</f>
        <v>1.0064000000000002E-2</v>
      </c>
    </row>
    <row r="213" spans="2:43" ht="63.75" thickBot="1" x14ac:dyDescent="0.3">
      <c r="B213" s="57" t="s">
        <v>391</v>
      </c>
      <c r="C213" s="58" t="s">
        <v>392</v>
      </c>
      <c r="D213" s="52" t="s">
        <v>23</v>
      </c>
      <c r="E213" s="229" t="s">
        <v>546</v>
      </c>
      <c r="F213" s="53" t="s">
        <v>186</v>
      </c>
      <c r="G213" s="717"/>
      <c r="H213" s="772"/>
      <c r="I213" s="830"/>
      <c r="J213" s="824"/>
      <c r="K213" s="764"/>
      <c r="L213" s="764"/>
      <c r="M213" s="876"/>
      <c r="N213" s="699"/>
      <c r="O213" s="699"/>
      <c r="P213" s="699"/>
      <c r="Q213" s="753"/>
      <c r="R213" s="1011"/>
      <c r="S213" s="1011"/>
      <c r="T213" s="1011"/>
      <c r="U213" s="1011"/>
      <c r="V213" s="1017"/>
      <c r="W213" s="706"/>
      <c r="X213" s="706"/>
      <c r="Y213" s="699"/>
      <c r="Z213" s="745"/>
      <c r="AA213" s="299">
        <v>3</v>
      </c>
      <c r="AB213" s="44" t="s">
        <v>269</v>
      </c>
      <c r="AC213" s="14">
        <v>0.4</v>
      </c>
      <c r="AD213" s="23">
        <v>43282</v>
      </c>
      <c r="AE213" s="23">
        <v>43373</v>
      </c>
      <c r="AF213" s="14"/>
      <c r="AG213" s="43" t="s">
        <v>248</v>
      </c>
      <c r="AH213" s="281"/>
      <c r="AI213" s="282"/>
      <c r="AJ213" s="81">
        <f t="shared" si="14"/>
        <v>0</v>
      </c>
      <c r="AK213" s="14">
        <f t="shared" si="15"/>
        <v>0</v>
      </c>
      <c r="AL213" s="84">
        <f>AJ213*$I$211</f>
        <v>0</v>
      </c>
    </row>
    <row r="214" spans="2:43" ht="63.75" thickBot="1" x14ac:dyDescent="0.3">
      <c r="B214" s="57" t="s">
        <v>391</v>
      </c>
      <c r="C214" s="58" t="s">
        <v>392</v>
      </c>
      <c r="D214" s="52" t="s">
        <v>23</v>
      </c>
      <c r="E214" s="229" t="s">
        <v>546</v>
      </c>
      <c r="F214" s="53" t="s">
        <v>186</v>
      </c>
      <c r="G214" s="718"/>
      <c r="H214" s="773"/>
      <c r="I214" s="820"/>
      <c r="J214" s="869"/>
      <c r="K214" s="765"/>
      <c r="L214" s="765"/>
      <c r="M214" s="877"/>
      <c r="N214" s="700"/>
      <c r="O214" s="700"/>
      <c r="P214" s="700"/>
      <c r="Q214" s="754"/>
      <c r="R214" s="1019"/>
      <c r="S214" s="1019"/>
      <c r="T214" s="1019"/>
      <c r="U214" s="1019"/>
      <c r="V214" s="1018"/>
      <c r="W214" s="707"/>
      <c r="X214" s="707"/>
      <c r="Y214" s="700"/>
      <c r="Z214" s="755"/>
      <c r="AA214" s="299">
        <v>4</v>
      </c>
      <c r="AB214" s="44" t="s">
        <v>270</v>
      </c>
      <c r="AC214" s="14">
        <v>0.2</v>
      </c>
      <c r="AD214" s="23">
        <v>43374</v>
      </c>
      <c r="AE214" s="23">
        <v>43465</v>
      </c>
      <c r="AF214" s="14"/>
      <c r="AG214" s="43" t="s">
        <v>244</v>
      </c>
      <c r="AH214" s="281"/>
      <c r="AI214" s="282"/>
      <c r="AJ214" s="81">
        <f t="shared" si="14"/>
        <v>0</v>
      </c>
      <c r="AK214" s="14">
        <f t="shared" si="15"/>
        <v>0</v>
      </c>
      <c r="AL214" s="84">
        <f>AJ214*$I$211</f>
        <v>0</v>
      </c>
    </row>
    <row r="215" spans="2:43" ht="76.5" customHeight="1" thickBot="1" x14ac:dyDescent="0.3">
      <c r="B215" s="57" t="s">
        <v>388</v>
      </c>
      <c r="C215" s="58" t="s">
        <v>389</v>
      </c>
      <c r="D215" s="52" t="s">
        <v>23</v>
      </c>
      <c r="E215" s="229" t="s">
        <v>547</v>
      </c>
      <c r="F215" s="53" t="s">
        <v>271</v>
      </c>
      <c r="G215" s="716">
        <v>1</v>
      </c>
      <c r="H215" s="719" t="s">
        <v>272</v>
      </c>
      <c r="I215" s="689">
        <v>0.2</v>
      </c>
      <c r="J215" s="692">
        <v>100</v>
      </c>
      <c r="K215" s="689" t="s">
        <v>184</v>
      </c>
      <c r="L215" s="689" t="s">
        <v>273</v>
      </c>
      <c r="M215" s="695" t="s">
        <v>375</v>
      </c>
      <c r="N215" s="704">
        <v>0.15</v>
      </c>
      <c r="O215" s="704">
        <v>0.5</v>
      </c>
      <c r="P215" s="704">
        <v>0.85</v>
      </c>
      <c r="Q215" s="756">
        <v>1</v>
      </c>
      <c r="R215" s="909">
        <f>N215</f>
        <v>0.15</v>
      </c>
      <c r="S215" s="909">
        <v>0.15</v>
      </c>
      <c r="T215" s="909" t="s">
        <v>737</v>
      </c>
      <c r="U215" s="909" t="s">
        <v>738</v>
      </c>
      <c r="V215" s="943" t="s">
        <v>607</v>
      </c>
      <c r="W215" s="705">
        <f>IFERROR((S215/R215),0)</f>
        <v>1</v>
      </c>
      <c r="X215" s="705" t="str">
        <f>+IF(AND(W215&gt;=0%,W215&lt;=60%),"MALO",IF(AND(W215&gt;=61%,W215&lt;=80%),"REGULAR",IF(AND(W215&gt;=81%,W215&lt;95%),"BUENO","EXCELENTE")))</f>
        <v>EXCELENTE</v>
      </c>
      <c r="Y215" s="698" t="str">
        <f>IF(W215&gt;0,"EN EJECUCIÓN","SIN EJECUTAR")</f>
        <v>EN EJECUCIÓN</v>
      </c>
      <c r="Z215" s="704">
        <f>W215*I215</f>
        <v>0.2</v>
      </c>
      <c r="AA215" s="294">
        <v>1</v>
      </c>
      <c r="AB215" s="13" t="s">
        <v>274</v>
      </c>
      <c r="AC215" s="14">
        <v>0.15</v>
      </c>
      <c r="AD215" s="22">
        <v>43132</v>
      </c>
      <c r="AE215" s="22">
        <v>43190</v>
      </c>
      <c r="AF215" s="14"/>
      <c r="AG215" s="15" t="s">
        <v>375</v>
      </c>
      <c r="AH215" s="277">
        <v>1</v>
      </c>
      <c r="AI215" s="246" t="s">
        <v>737</v>
      </c>
      <c r="AJ215" s="81">
        <f t="shared" si="14"/>
        <v>0.15</v>
      </c>
      <c r="AK215" s="14">
        <f t="shared" si="15"/>
        <v>0</v>
      </c>
      <c r="AL215" s="84">
        <f>AJ215*$I$215</f>
        <v>0.03</v>
      </c>
      <c r="AN215" s="1"/>
      <c r="AO215" s="1"/>
      <c r="AP215" s="1"/>
      <c r="AQ215" s="1"/>
    </row>
    <row r="216" spans="2:43" ht="43.5" customHeight="1" thickBot="1" x14ac:dyDescent="0.3">
      <c r="B216" s="57" t="s">
        <v>388</v>
      </c>
      <c r="C216" s="58" t="s">
        <v>389</v>
      </c>
      <c r="D216" s="52" t="s">
        <v>23</v>
      </c>
      <c r="E216" s="229" t="s">
        <v>547</v>
      </c>
      <c r="F216" s="53" t="s">
        <v>271</v>
      </c>
      <c r="G216" s="717"/>
      <c r="H216" s="720"/>
      <c r="I216" s="690"/>
      <c r="J216" s="693"/>
      <c r="K216" s="690"/>
      <c r="L216" s="690"/>
      <c r="M216" s="696"/>
      <c r="N216" s="745"/>
      <c r="O216" s="745"/>
      <c r="P216" s="745"/>
      <c r="Q216" s="878"/>
      <c r="R216" s="910"/>
      <c r="S216" s="910"/>
      <c r="T216" s="910"/>
      <c r="U216" s="910"/>
      <c r="V216" s="1026"/>
      <c r="W216" s="706"/>
      <c r="X216" s="706"/>
      <c r="Y216" s="699"/>
      <c r="Z216" s="745"/>
      <c r="AA216" s="294">
        <v>2</v>
      </c>
      <c r="AB216" s="13" t="s">
        <v>275</v>
      </c>
      <c r="AC216" s="14">
        <v>0.35</v>
      </c>
      <c r="AD216" s="22">
        <v>43191</v>
      </c>
      <c r="AE216" s="22">
        <v>43281</v>
      </c>
      <c r="AF216" s="14">
        <f>$I$215*AC216</f>
        <v>6.9999999999999993E-2</v>
      </c>
      <c r="AG216" s="15" t="s">
        <v>375</v>
      </c>
      <c r="AH216" s="558">
        <v>1</v>
      </c>
      <c r="AI216" s="562" t="s">
        <v>902</v>
      </c>
      <c r="AJ216" s="81">
        <f t="shared" si="14"/>
        <v>0.35</v>
      </c>
      <c r="AK216" s="14">
        <f t="shared" si="15"/>
        <v>6.9999999999999993E-2</v>
      </c>
      <c r="AL216" s="84">
        <f>AJ216*$I$215</f>
        <v>6.9999999999999993E-2</v>
      </c>
      <c r="AN216" s="305"/>
      <c r="AO216" s="305"/>
      <c r="AP216" s="305"/>
      <c r="AQ216" s="305"/>
    </row>
    <row r="217" spans="2:43" ht="43.5" customHeight="1" thickBot="1" x14ac:dyDescent="0.3">
      <c r="B217" s="57" t="s">
        <v>388</v>
      </c>
      <c r="C217" s="58" t="s">
        <v>389</v>
      </c>
      <c r="D217" s="52" t="s">
        <v>23</v>
      </c>
      <c r="E217" s="229" t="s">
        <v>547</v>
      </c>
      <c r="F217" s="53" t="s">
        <v>271</v>
      </c>
      <c r="G217" s="717"/>
      <c r="H217" s="720"/>
      <c r="I217" s="690"/>
      <c r="J217" s="693"/>
      <c r="K217" s="690"/>
      <c r="L217" s="690"/>
      <c r="M217" s="696"/>
      <c r="N217" s="745"/>
      <c r="O217" s="745"/>
      <c r="P217" s="745"/>
      <c r="Q217" s="878"/>
      <c r="R217" s="910"/>
      <c r="S217" s="910"/>
      <c r="T217" s="910"/>
      <c r="U217" s="910"/>
      <c r="V217" s="1026"/>
      <c r="W217" s="706"/>
      <c r="X217" s="706"/>
      <c r="Y217" s="699"/>
      <c r="Z217" s="745"/>
      <c r="AA217" s="294">
        <v>3</v>
      </c>
      <c r="AB217" s="13" t="s">
        <v>276</v>
      </c>
      <c r="AC217" s="14">
        <v>0.35</v>
      </c>
      <c r="AD217" s="22">
        <v>43282</v>
      </c>
      <c r="AE217" s="22">
        <v>43373</v>
      </c>
      <c r="AF217" s="14"/>
      <c r="AG217" s="15" t="s">
        <v>375</v>
      </c>
      <c r="AH217" s="244"/>
      <c r="AI217" s="291"/>
      <c r="AJ217" s="81">
        <f t="shared" si="14"/>
        <v>0</v>
      </c>
      <c r="AK217" s="14">
        <f t="shared" si="15"/>
        <v>0</v>
      </c>
      <c r="AL217" s="84">
        <f>AJ217*$I$215</f>
        <v>0</v>
      </c>
      <c r="AN217" s="305"/>
      <c r="AO217" s="305"/>
      <c r="AP217" s="305"/>
      <c r="AQ217" s="305"/>
    </row>
    <row r="218" spans="2:43" ht="79.5" customHeight="1" thickBot="1" x14ac:dyDescent="0.3">
      <c r="B218" s="57" t="s">
        <v>388</v>
      </c>
      <c r="C218" s="58" t="s">
        <v>389</v>
      </c>
      <c r="D218" s="52" t="s">
        <v>23</v>
      </c>
      <c r="E218" s="229" t="s">
        <v>547</v>
      </c>
      <c r="F218" s="53" t="s">
        <v>271</v>
      </c>
      <c r="G218" s="718"/>
      <c r="H218" s="721"/>
      <c r="I218" s="691"/>
      <c r="J218" s="694"/>
      <c r="K218" s="691"/>
      <c r="L218" s="691"/>
      <c r="M218" s="697"/>
      <c r="N218" s="755"/>
      <c r="O218" s="755"/>
      <c r="P218" s="755"/>
      <c r="Q218" s="757"/>
      <c r="R218" s="911"/>
      <c r="S218" s="911"/>
      <c r="T218" s="911"/>
      <c r="U218" s="911"/>
      <c r="V218" s="944"/>
      <c r="W218" s="707"/>
      <c r="X218" s="707"/>
      <c r="Y218" s="700"/>
      <c r="Z218" s="755"/>
      <c r="AA218" s="294">
        <v>4</v>
      </c>
      <c r="AB218" s="13" t="s">
        <v>277</v>
      </c>
      <c r="AC218" s="14">
        <v>0.15</v>
      </c>
      <c r="AD218" s="22">
        <v>43374</v>
      </c>
      <c r="AE218" s="22">
        <v>43465</v>
      </c>
      <c r="AF218" s="14"/>
      <c r="AG218" s="15" t="s">
        <v>375</v>
      </c>
      <c r="AH218" s="244"/>
      <c r="AI218" s="291"/>
      <c r="AJ218" s="81">
        <f t="shared" si="14"/>
        <v>0</v>
      </c>
      <c r="AK218" s="14">
        <f t="shared" si="15"/>
        <v>0</v>
      </c>
      <c r="AL218" s="84">
        <f>AJ218*$I$215</f>
        <v>0</v>
      </c>
      <c r="AN218" s="305"/>
      <c r="AO218" s="305"/>
      <c r="AP218" s="305"/>
      <c r="AQ218" s="305"/>
    </row>
    <row r="219" spans="2:43" ht="79.5" customHeight="1" thickBot="1" x14ac:dyDescent="0.3">
      <c r="B219" s="57" t="s">
        <v>388</v>
      </c>
      <c r="C219" s="58" t="s">
        <v>389</v>
      </c>
      <c r="D219" s="52" t="s">
        <v>23</v>
      </c>
      <c r="E219" s="229" t="s">
        <v>547</v>
      </c>
      <c r="F219" s="53" t="s">
        <v>271</v>
      </c>
      <c r="G219" s="716">
        <v>2</v>
      </c>
      <c r="H219" s="719" t="s">
        <v>278</v>
      </c>
      <c r="I219" s="689">
        <v>0.2</v>
      </c>
      <c r="J219" s="692">
        <v>100</v>
      </c>
      <c r="K219" s="689" t="s">
        <v>184</v>
      </c>
      <c r="L219" s="689" t="s">
        <v>279</v>
      </c>
      <c r="M219" s="695" t="s">
        <v>375</v>
      </c>
      <c r="N219" s="892">
        <v>0.25</v>
      </c>
      <c r="O219" s="892">
        <v>0.5</v>
      </c>
      <c r="P219" s="892">
        <v>0.85</v>
      </c>
      <c r="Q219" s="889">
        <v>1</v>
      </c>
      <c r="R219" s="909">
        <f>N219</f>
        <v>0.25</v>
      </c>
      <c r="S219" s="947">
        <v>0.25</v>
      </c>
      <c r="T219" s="947" t="s">
        <v>739</v>
      </c>
      <c r="U219" s="947" t="s">
        <v>740</v>
      </c>
      <c r="V219" s="950" t="s">
        <v>607</v>
      </c>
      <c r="W219" s="705">
        <f>IFERROR((S219/R219),0)</f>
        <v>1</v>
      </c>
      <c r="X219" s="705" t="str">
        <f>+IF(AND(W219&gt;=0%,W219&lt;=60%),"MALO",IF(AND(W219&gt;=61%,W219&lt;=80%),"REGULAR",IF(AND(W219&gt;=81%,W219&lt;95%),"BUENO","EXCELENTE")))</f>
        <v>EXCELENTE</v>
      </c>
      <c r="Y219" s="698" t="str">
        <f>IF(W219&gt;0,"EN EJECUCIÓN","SIN EJECUTAR")</f>
        <v>EN EJECUCIÓN</v>
      </c>
      <c r="Z219" s="704">
        <f>W219*I219</f>
        <v>0.2</v>
      </c>
      <c r="AA219" s="294">
        <v>1</v>
      </c>
      <c r="AB219" s="13" t="s">
        <v>280</v>
      </c>
      <c r="AC219" s="14">
        <v>0.15</v>
      </c>
      <c r="AD219" s="22">
        <v>43132</v>
      </c>
      <c r="AE219" s="22">
        <v>43190</v>
      </c>
      <c r="AF219" s="14"/>
      <c r="AG219" s="15" t="s">
        <v>375</v>
      </c>
      <c r="AH219" s="277">
        <v>1</v>
      </c>
      <c r="AI219" s="246" t="s">
        <v>739</v>
      </c>
      <c r="AJ219" s="81">
        <f t="shared" si="14"/>
        <v>0.15</v>
      </c>
      <c r="AK219" s="14">
        <f t="shared" si="15"/>
        <v>0</v>
      </c>
      <c r="AL219" s="84">
        <f>AJ219*$I$219</f>
        <v>0.03</v>
      </c>
      <c r="AN219" s="1"/>
      <c r="AO219" s="1"/>
      <c r="AP219" s="1"/>
      <c r="AQ219" s="1"/>
    </row>
    <row r="220" spans="2:43" ht="79.5" customHeight="1" thickBot="1" x14ac:dyDescent="0.3">
      <c r="B220" s="57" t="s">
        <v>388</v>
      </c>
      <c r="C220" s="58" t="s">
        <v>389</v>
      </c>
      <c r="D220" s="52" t="s">
        <v>23</v>
      </c>
      <c r="E220" s="229" t="s">
        <v>547</v>
      </c>
      <c r="F220" s="53" t="s">
        <v>271</v>
      </c>
      <c r="G220" s="717"/>
      <c r="H220" s="720"/>
      <c r="I220" s="690"/>
      <c r="J220" s="693"/>
      <c r="K220" s="690"/>
      <c r="L220" s="690"/>
      <c r="M220" s="696"/>
      <c r="N220" s="893"/>
      <c r="O220" s="893"/>
      <c r="P220" s="893"/>
      <c r="Q220" s="890"/>
      <c r="R220" s="910"/>
      <c r="S220" s="948"/>
      <c r="T220" s="948"/>
      <c r="U220" s="948"/>
      <c r="V220" s="951"/>
      <c r="W220" s="706"/>
      <c r="X220" s="706"/>
      <c r="Y220" s="699"/>
      <c r="Z220" s="745"/>
      <c r="AA220" s="294">
        <v>2</v>
      </c>
      <c r="AB220" s="13" t="s">
        <v>275</v>
      </c>
      <c r="AC220" s="14">
        <v>0.35</v>
      </c>
      <c r="AD220" s="22">
        <v>43191</v>
      </c>
      <c r="AE220" s="22">
        <v>43281</v>
      </c>
      <c r="AF220" s="14">
        <f>$I$219*AC220</f>
        <v>6.9999999999999993E-2</v>
      </c>
      <c r="AG220" s="15" t="s">
        <v>375</v>
      </c>
      <c r="AH220" s="558">
        <v>1</v>
      </c>
      <c r="AI220" s="562" t="s">
        <v>902</v>
      </c>
      <c r="AJ220" s="81">
        <f t="shared" si="14"/>
        <v>0.35</v>
      </c>
      <c r="AK220" s="14">
        <f t="shared" si="15"/>
        <v>6.9999999999999993E-2</v>
      </c>
      <c r="AL220" s="84">
        <f>AJ220*$I$219</f>
        <v>6.9999999999999993E-2</v>
      </c>
      <c r="AN220" s="305"/>
      <c r="AO220" s="305"/>
      <c r="AP220" s="305"/>
      <c r="AQ220" s="305"/>
    </row>
    <row r="221" spans="2:43" ht="79.5" customHeight="1" thickBot="1" x14ac:dyDescent="0.3">
      <c r="B221" s="57" t="s">
        <v>388</v>
      </c>
      <c r="C221" s="58" t="s">
        <v>389</v>
      </c>
      <c r="D221" s="52" t="s">
        <v>23</v>
      </c>
      <c r="E221" s="229" t="s">
        <v>547</v>
      </c>
      <c r="F221" s="53" t="s">
        <v>271</v>
      </c>
      <c r="G221" s="717"/>
      <c r="H221" s="720"/>
      <c r="I221" s="690"/>
      <c r="J221" s="693"/>
      <c r="K221" s="690"/>
      <c r="L221" s="690"/>
      <c r="M221" s="696"/>
      <c r="N221" s="893"/>
      <c r="O221" s="893"/>
      <c r="P221" s="893"/>
      <c r="Q221" s="890"/>
      <c r="R221" s="910"/>
      <c r="S221" s="948"/>
      <c r="T221" s="948"/>
      <c r="U221" s="948"/>
      <c r="V221" s="951"/>
      <c r="W221" s="706"/>
      <c r="X221" s="706"/>
      <c r="Y221" s="699"/>
      <c r="Z221" s="745"/>
      <c r="AA221" s="294">
        <v>3</v>
      </c>
      <c r="AB221" s="13" t="s">
        <v>276</v>
      </c>
      <c r="AC221" s="14">
        <v>0.35</v>
      </c>
      <c r="AD221" s="22">
        <v>43282</v>
      </c>
      <c r="AE221" s="22">
        <v>43373</v>
      </c>
      <c r="AF221" s="14"/>
      <c r="AG221" s="15" t="s">
        <v>375</v>
      </c>
      <c r="AH221" s="244"/>
      <c r="AI221" s="291"/>
      <c r="AJ221" s="81">
        <f t="shared" si="14"/>
        <v>0</v>
      </c>
      <c r="AK221" s="14">
        <f t="shared" si="15"/>
        <v>0</v>
      </c>
      <c r="AL221" s="84">
        <f>AJ221*$I$219</f>
        <v>0</v>
      </c>
      <c r="AN221" s="305"/>
      <c r="AO221" s="305"/>
      <c r="AP221" s="305"/>
      <c r="AQ221" s="305"/>
    </row>
    <row r="222" spans="2:43" ht="79.5" customHeight="1" thickBot="1" x14ac:dyDescent="0.3">
      <c r="B222" s="57" t="s">
        <v>388</v>
      </c>
      <c r="C222" s="58" t="s">
        <v>389</v>
      </c>
      <c r="D222" s="52" t="s">
        <v>23</v>
      </c>
      <c r="E222" s="229" t="s">
        <v>547</v>
      </c>
      <c r="F222" s="53" t="s">
        <v>271</v>
      </c>
      <c r="G222" s="718"/>
      <c r="H222" s="721"/>
      <c r="I222" s="691"/>
      <c r="J222" s="694"/>
      <c r="K222" s="691"/>
      <c r="L222" s="691"/>
      <c r="M222" s="697"/>
      <c r="N222" s="894"/>
      <c r="O222" s="894"/>
      <c r="P222" s="894"/>
      <c r="Q222" s="891"/>
      <c r="R222" s="911"/>
      <c r="S222" s="949"/>
      <c r="T222" s="949"/>
      <c r="U222" s="949"/>
      <c r="V222" s="952"/>
      <c r="W222" s="707"/>
      <c r="X222" s="707"/>
      <c r="Y222" s="700"/>
      <c r="Z222" s="755"/>
      <c r="AA222" s="294">
        <v>4</v>
      </c>
      <c r="AB222" s="13" t="s">
        <v>277</v>
      </c>
      <c r="AC222" s="14">
        <v>0.15</v>
      </c>
      <c r="AD222" s="22">
        <v>43374</v>
      </c>
      <c r="AE222" s="22">
        <v>43465</v>
      </c>
      <c r="AF222" s="14"/>
      <c r="AG222" s="15" t="s">
        <v>375</v>
      </c>
      <c r="AH222" s="244"/>
      <c r="AI222" s="291"/>
      <c r="AJ222" s="81">
        <f t="shared" si="14"/>
        <v>0</v>
      </c>
      <c r="AK222" s="14">
        <f t="shared" si="15"/>
        <v>0</v>
      </c>
      <c r="AL222" s="84">
        <f>AJ222*$I$219</f>
        <v>0</v>
      </c>
    </row>
    <row r="223" spans="2:43" ht="79.5" customHeight="1" thickBot="1" x14ac:dyDescent="0.3">
      <c r="B223" s="57" t="s">
        <v>388</v>
      </c>
      <c r="C223" s="58" t="s">
        <v>389</v>
      </c>
      <c r="D223" s="52" t="s">
        <v>23</v>
      </c>
      <c r="E223" s="229" t="s">
        <v>547</v>
      </c>
      <c r="F223" s="53" t="s">
        <v>271</v>
      </c>
      <c r="G223" s="716">
        <v>3</v>
      </c>
      <c r="H223" s="719" t="s">
        <v>281</v>
      </c>
      <c r="I223" s="689">
        <v>0.2</v>
      </c>
      <c r="J223" s="692">
        <v>100</v>
      </c>
      <c r="K223" s="689" t="s">
        <v>282</v>
      </c>
      <c r="L223" s="689" t="s">
        <v>376</v>
      </c>
      <c r="M223" s="695" t="s">
        <v>377</v>
      </c>
      <c r="N223" s="758">
        <v>0.25</v>
      </c>
      <c r="O223" s="704">
        <v>0.5</v>
      </c>
      <c r="P223" s="758">
        <v>0.75</v>
      </c>
      <c r="Q223" s="756">
        <v>1</v>
      </c>
      <c r="R223" s="909">
        <f>N223</f>
        <v>0.25</v>
      </c>
      <c r="S223" s="909">
        <v>0.25</v>
      </c>
      <c r="T223" s="909"/>
      <c r="U223" s="909" t="s">
        <v>741</v>
      </c>
      <c r="V223" s="943" t="s">
        <v>607</v>
      </c>
      <c r="W223" s="705">
        <f>IFERROR((S223/R223),0)</f>
        <v>1</v>
      </c>
      <c r="X223" s="705" t="str">
        <f>+IF(AND(W223&gt;=0%,W223&lt;=60%),"MALO",IF(AND(W223&gt;=61%,W223&lt;=80%),"REGULAR",IF(AND(W223&gt;=81%,W223&lt;95%),"BUENO","EXCELENTE")))</f>
        <v>EXCELENTE</v>
      </c>
      <c r="Y223" s="698" t="str">
        <f>IF(W223&gt;0,"EN EJECUCIÓN","SIN EJECUTAR")</f>
        <v>EN EJECUCIÓN</v>
      </c>
      <c r="Z223" s="704">
        <f>W223*I223</f>
        <v>0.2</v>
      </c>
      <c r="AA223" s="294">
        <v>1</v>
      </c>
      <c r="AB223" s="45" t="s">
        <v>378</v>
      </c>
      <c r="AC223" s="46">
        <v>0.2</v>
      </c>
      <c r="AD223" s="47">
        <v>43132</v>
      </c>
      <c r="AE223" s="47">
        <v>43190</v>
      </c>
      <c r="AF223" s="14"/>
      <c r="AG223" s="48" t="s">
        <v>377</v>
      </c>
      <c r="AH223" s="277">
        <v>1</v>
      </c>
      <c r="AI223" s="246" t="s">
        <v>747</v>
      </c>
      <c r="AJ223" s="81">
        <f t="shared" si="14"/>
        <v>0.2</v>
      </c>
      <c r="AK223" s="14">
        <f t="shared" si="15"/>
        <v>0</v>
      </c>
      <c r="AL223" s="84">
        <f>AJ223*$I$223</f>
        <v>4.0000000000000008E-2</v>
      </c>
    </row>
    <row r="224" spans="2:43" ht="62.25" customHeight="1" thickBot="1" x14ac:dyDescent="0.3">
      <c r="B224" s="57" t="s">
        <v>388</v>
      </c>
      <c r="C224" s="58" t="s">
        <v>389</v>
      </c>
      <c r="D224" s="52" t="s">
        <v>23</v>
      </c>
      <c r="E224" s="229" t="s">
        <v>547</v>
      </c>
      <c r="F224" s="53" t="s">
        <v>271</v>
      </c>
      <c r="G224" s="717"/>
      <c r="H224" s="720"/>
      <c r="I224" s="690"/>
      <c r="J224" s="693"/>
      <c r="K224" s="690"/>
      <c r="L224" s="690"/>
      <c r="M224" s="696"/>
      <c r="N224" s="888"/>
      <c r="O224" s="745"/>
      <c r="P224" s="888"/>
      <c r="Q224" s="878"/>
      <c r="R224" s="910"/>
      <c r="S224" s="910"/>
      <c r="T224" s="910"/>
      <c r="U224" s="910"/>
      <c r="V224" s="1026"/>
      <c r="W224" s="706"/>
      <c r="X224" s="706"/>
      <c r="Y224" s="699"/>
      <c r="Z224" s="745"/>
      <c r="AA224" s="294">
        <v>2</v>
      </c>
      <c r="AB224" s="49" t="s">
        <v>379</v>
      </c>
      <c r="AC224" s="46">
        <v>0.2</v>
      </c>
      <c r="AD224" s="47">
        <v>43191</v>
      </c>
      <c r="AE224" s="47">
        <v>43281</v>
      </c>
      <c r="AF224" s="14">
        <f>$I$223*AC224</f>
        <v>4.0000000000000008E-2</v>
      </c>
      <c r="AG224" s="48" t="s">
        <v>377</v>
      </c>
      <c r="AH224" s="563">
        <v>1</v>
      </c>
      <c r="AI224" s="559" t="s">
        <v>903</v>
      </c>
      <c r="AJ224" s="81">
        <f t="shared" si="14"/>
        <v>0.2</v>
      </c>
      <c r="AK224" s="14">
        <f t="shared" si="15"/>
        <v>4.0000000000000008E-2</v>
      </c>
      <c r="AL224" s="84">
        <f>AJ224*$I$223</f>
        <v>4.0000000000000008E-2</v>
      </c>
    </row>
    <row r="225" spans="2:38" ht="61.5" customHeight="1" thickBot="1" x14ac:dyDescent="0.3">
      <c r="B225" s="57" t="s">
        <v>388</v>
      </c>
      <c r="C225" s="58" t="s">
        <v>389</v>
      </c>
      <c r="D225" s="52" t="s">
        <v>23</v>
      </c>
      <c r="E225" s="229" t="s">
        <v>547</v>
      </c>
      <c r="F225" s="53" t="s">
        <v>271</v>
      </c>
      <c r="G225" s="717"/>
      <c r="H225" s="720"/>
      <c r="I225" s="690"/>
      <c r="J225" s="693"/>
      <c r="K225" s="690"/>
      <c r="L225" s="690"/>
      <c r="M225" s="696"/>
      <c r="N225" s="888"/>
      <c r="O225" s="745"/>
      <c r="P225" s="888"/>
      <c r="Q225" s="878"/>
      <c r="R225" s="910"/>
      <c r="S225" s="910"/>
      <c r="T225" s="910"/>
      <c r="U225" s="910"/>
      <c r="V225" s="1026"/>
      <c r="W225" s="706"/>
      <c r="X225" s="706"/>
      <c r="Y225" s="699"/>
      <c r="Z225" s="745"/>
      <c r="AA225" s="294">
        <v>3</v>
      </c>
      <c r="AB225" s="45" t="s">
        <v>283</v>
      </c>
      <c r="AC225" s="46">
        <v>0.2</v>
      </c>
      <c r="AD225" s="47">
        <v>43282</v>
      </c>
      <c r="AE225" s="47">
        <v>43373</v>
      </c>
      <c r="AF225" s="14"/>
      <c r="AG225" s="48" t="s">
        <v>377</v>
      </c>
      <c r="AH225" s="244"/>
      <c r="AI225" s="291"/>
      <c r="AJ225" s="81">
        <f t="shared" si="14"/>
        <v>0</v>
      </c>
      <c r="AK225" s="14">
        <f t="shared" si="15"/>
        <v>0</v>
      </c>
      <c r="AL225" s="84">
        <f>AJ225*$I$223</f>
        <v>0</v>
      </c>
    </row>
    <row r="226" spans="2:38" ht="61.5" customHeight="1" thickBot="1" x14ac:dyDescent="0.3">
      <c r="B226" s="57" t="s">
        <v>388</v>
      </c>
      <c r="C226" s="58" t="s">
        <v>389</v>
      </c>
      <c r="D226" s="52" t="s">
        <v>23</v>
      </c>
      <c r="E226" s="229" t="s">
        <v>547</v>
      </c>
      <c r="F226" s="53" t="s">
        <v>271</v>
      </c>
      <c r="G226" s="718"/>
      <c r="H226" s="721"/>
      <c r="I226" s="691"/>
      <c r="J226" s="694"/>
      <c r="K226" s="691"/>
      <c r="L226" s="691"/>
      <c r="M226" s="697"/>
      <c r="N226" s="759"/>
      <c r="O226" s="755"/>
      <c r="P226" s="759"/>
      <c r="Q226" s="757"/>
      <c r="R226" s="911"/>
      <c r="S226" s="911"/>
      <c r="T226" s="911"/>
      <c r="U226" s="911"/>
      <c r="V226" s="944"/>
      <c r="W226" s="707"/>
      <c r="X226" s="707"/>
      <c r="Y226" s="700"/>
      <c r="Z226" s="755"/>
      <c r="AA226" s="294">
        <v>4</v>
      </c>
      <c r="AB226" s="45" t="s">
        <v>380</v>
      </c>
      <c r="AC226" s="46">
        <v>0.4</v>
      </c>
      <c r="AD226" s="47">
        <v>43374</v>
      </c>
      <c r="AE226" s="47">
        <v>43465</v>
      </c>
      <c r="AF226" s="14"/>
      <c r="AG226" s="48" t="s">
        <v>377</v>
      </c>
      <c r="AH226" s="244"/>
      <c r="AI226" s="291"/>
      <c r="AJ226" s="81">
        <f t="shared" si="14"/>
        <v>0</v>
      </c>
      <c r="AK226" s="14">
        <f t="shared" si="15"/>
        <v>0</v>
      </c>
      <c r="AL226" s="84">
        <f>AJ226*$I$223</f>
        <v>0</v>
      </c>
    </row>
    <row r="227" spans="2:38" ht="79.5" customHeight="1" thickBot="1" x14ac:dyDescent="0.3">
      <c r="B227" s="57" t="s">
        <v>391</v>
      </c>
      <c r="C227" s="57" t="s">
        <v>396</v>
      </c>
      <c r="D227" s="52" t="s">
        <v>23</v>
      </c>
      <c r="E227" s="229" t="s">
        <v>547</v>
      </c>
      <c r="F227" s="53" t="s">
        <v>271</v>
      </c>
      <c r="G227" s="716">
        <v>4</v>
      </c>
      <c r="H227" s="719" t="s">
        <v>381</v>
      </c>
      <c r="I227" s="689">
        <v>0.2</v>
      </c>
      <c r="J227" s="692">
        <v>100</v>
      </c>
      <c r="K227" s="689" t="s">
        <v>284</v>
      </c>
      <c r="L227" s="689" t="s">
        <v>285</v>
      </c>
      <c r="M227" s="695" t="s">
        <v>377</v>
      </c>
      <c r="N227" s="705">
        <v>0.25</v>
      </c>
      <c r="O227" s="705">
        <v>0.5</v>
      </c>
      <c r="P227" s="705">
        <v>0.75</v>
      </c>
      <c r="Q227" s="831">
        <v>1</v>
      </c>
      <c r="R227" s="947">
        <f>N227</f>
        <v>0.25</v>
      </c>
      <c r="S227" s="947">
        <v>0.25</v>
      </c>
      <c r="T227" s="947" t="s">
        <v>742</v>
      </c>
      <c r="U227" s="947" t="s">
        <v>743</v>
      </c>
      <c r="V227" s="950" t="s">
        <v>744</v>
      </c>
      <c r="W227" s="705">
        <f>IFERROR((S227/R227),0)</f>
        <v>1</v>
      </c>
      <c r="X227" s="705" t="str">
        <f>+IF(AND(W227&gt;=0%,W227&lt;=60%),"MALO",IF(AND(W227&gt;=61%,W227&lt;=80%),"REGULAR",IF(AND(W227&gt;=81%,W227&lt;95%),"BUENO","EXCELENTE")))</f>
        <v>EXCELENTE</v>
      </c>
      <c r="Y227" s="698" t="str">
        <f>IF(W227&gt;0,"EN EJECUCIÓN","SIN EJECUTAR")</f>
        <v>EN EJECUCIÓN</v>
      </c>
      <c r="Z227" s="704">
        <f>W227*I227</f>
        <v>0.2</v>
      </c>
      <c r="AA227" s="294">
        <v>1</v>
      </c>
      <c r="AB227" s="219" t="s">
        <v>382</v>
      </c>
      <c r="AC227" s="46">
        <v>0.25</v>
      </c>
      <c r="AD227" s="47">
        <v>43132</v>
      </c>
      <c r="AE227" s="47">
        <v>43190</v>
      </c>
      <c r="AF227" s="14"/>
      <c r="AG227" s="48" t="s">
        <v>377</v>
      </c>
      <c r="AH227" s="564">
        <v>1</v>
      </c>
      <c r="AI227" s="559" t="s">
        <v>904</v>
      </c>
      <c r="AJ227" s="81">
        <f t="shared" si="14"/>
        <v>0.25</v>
      </c>
      <c r="AK227" s="14">
        <f t="shared" si="15"/>
        <v>0</v>
      </c>
      <c r="AL227" s="84">
        <f>AJ227*$I$227</f>
        <v>0.05</v>
      </c>
    </row>
    <row r="228" spans="2:38" ht="330.75" thickBot="1" x14ac:dyDescent="0.3">
      <c r="B228" s="57" t="s">
        <v>391</v>
      </c>
      <c r="C228" s="57" t="s">
        <v>396</v>
      </c>
      <c r="D228" s="52" t="s">
        <v>23</v>
      </c>
      <c r="E228" s="229" t="s">
        <v>547</v>
      </c>
      <c r="F228" s="53" t="s">
        <v>271</v>
      </c>
      <c r="G228" s="717"/>
      <c r="H228" s="720"/>
      <c r="I228" s="690"/>
      <c r="J228" s="693"/>
      <c r="K228" s="690"/>
      <c r="L228" s="690"/>
      <c r="M228" s="696"/>
      <c r="N228" s="706"/>
      <c r="O228" s="706"/>
      <c r="P228" s="706"/>
      <c r="Q228" s="833"/>
      <c r="R228" s="948"/>
      <c r="S228" s="948"/>
      <c r="T228" s="948"/>
      <c r="U228" s="948"/>
      <c r="V228" s="951"/>
      <c r="W228" s="706"/>
      <c r="X228" s="706"/>
      <c r="Y228" s="699"/>
      <c r="Z228" s="745"/>
      <c r="AA228" s="294">
        <v>2</v>
      </c>
      <c r="AB228" s="218" t="s">
        <v>286</v>
      </c>
      <c r="AC228" s="46">
        <v>0.25</v>
      </c>
      <c r="AD228" s="47">
        <v>43191</v>
      </c>
      <c r="AE228" s="47">
        <v>43281</v>
      </c>
      <c r="AF228" s="14">
        <f>$I$227*AC228</f>
        <v>0.05</v>
      </c>
      <c r="AG228" s="48" t="s">
        <v>377</v>
      </c>
      <c r="AH228" s="564">
        <v>1</v>
      </c>
      <c r="AI228" s="559" t="s">
        <v>905</v>
      </c>
      <c r="AJ228" s="81">
        <f t="shared" si="14"/>
        <v>0.25</v>
      </c>
      <c r="AK228" s="14">
        <f t="shared" si="15"/>
        <v>0.05</v>
      </c>
      <c r="AL228" s="84">
        <f>AJ228*$I$227</f>
        <v>0.05</v>
      </c>
    </row>
    <row r="229" spans="2:38" ht="63.75" thickBot="1" x14ac:dyDescent="0.3">
      <c r="B229" s="57" t="s">
        <v>391</v>
      </c>
      <c r="C229" s="57" t="s">
        <v>396</v>
      </c>
      <c r="D229" s="52" t="s">
        <v>23</v>
      </c>
      <c r="E229" s="229" t="s">
        <v>547</v>
      </c>
      <c r="F229" s="53" t="s">
        <v>271</v>
      </c>
      <c r="G229" s="717"/>
      <c r="H229" s="720"/>
      <c r="I229" s="690"/>
      <c r="J229" s="693"/>
      <c r="K229" s="690"/>
      <c r="L229" s="690"/>
      <c r="M229" s="696"/>
      <c r="N229" s="706"/>
      <c r="O229" s="706"/>
      <c r="P229" s="706"/>
      <c r="Q229" s="833"/>
      <c r="R229" s="948"/>
      <c r="S229" s="948"/>
      <c r="T229" s="948"/>
      <c r="U229" s="948"/>
      <c r="V229" s="951"/>
      <c r="W229" s="706"/>
      <c r="X229" s="706"/>
      <c r="Y229" s="699"/>
      <c r="Z229" s="745"/>
      <c r="AA229" s="294">
        <v>3</v>
      </c>
      <c r="AB229" s="219" t="s">
        <v>383</v>
      </c>
      <c r="AC229" s="46">
        <v>0.25</v>
      </c>
      <c r="AD229" s="47">
        <v>43282</v>
      </c>
      <c r="AE229" s="47">
        <v>43373</v>
      </c>
      <c r="AF229" s="14"/>
      <c r="AG229" s="48" t="s">
        <v>377</v>
      </c>
      <c r="AH229" s="244"/>
      <c r="AI229" s="291"/>
      <c r="AJ229" s="81">
        <f t="shared" si="14"/>
        <v>0</v>
      </c>
      <c r="AK229" s="14">
        <f t="shared" si="15"/>
        <v>0</v>
      </c>
      <c r="AL229" s="84">
        <f>AJ229*$I$227</f>
        <v>0</v>
      </c>
    </row>
    <row r="230" spans="2:38" ht="63.75" thickBot="1" x14ac:dyDescent="0.3">
      <c r="B230" s="57" t="s">
        <v>391</v>
      </c>
      <c r="C230" s="57" t="s">
        <v>396</v>
      </c>
      <c r="D230" s="52" t="s">
        <v>23</v>
      </c>
      <c r="E230" s="229" t="s">
        <v>547</v>
      </c>
      <c r="F230" s="53" t="s">
        <v>271</v>
      </c>
      <c r="G230" s="718"/>
      <c r="H230" s="721"/>
      <c r="I230" s="691"/>
      <c r="J230" s="694"/>
      <c r="K230" s="691"/>
      <c r="L230" s="691"/>
      <c r="M230" s="696"/>
      <c r="N230" s="706"/>
      <c r="O230" s="706"/>
      <c r="P230" s="706"/>
      <c r="Q230" s="833"/>
      <c r="R230" s="949"/>
      <c r="S230" s="949"/>
      <c r="T230" s="949"/>
      <c r="U230" s="949"/>
      <c r="V230" s="952"/>
      <c r="W230" s="707"/>
      <c r="X230" s="707"/>
      <c r="Y230" s="700"/>
      <c r="Z230" s="755"/>
      <c r="AA230" s="294">
        <v>4</v>
      </c>
      <c r="AB230" s="219" t="s">
        <v>287</v>
      </c>
      <c r="AC230" s="46">
        <v>0.25</v>
      </c>
      <c r="AD230" s="47">
        <v>43374</v>
      </c>
      <c r="AE230" s="47">
        <v>43465</v>
      </c>
      <c r="AF230" s="14"/>
      <c r="AG230" s="48" t="s">
        <v>377</v>
      </c>
      <c r="AH230" s="244"/>
      <c r="AI230" s="291"/>
      <c r="AJ230" s="81">
        <f t="shared" si="14"/>
        <v>0</v>
      </c>
      <c r="AK230" s="14">
        <f t="shared" si="15"/>
        <v>0</v>
      </c>
      <c r="AL230" s="84">
        <f>AJ230*$I$227</f>
        <v>0</v>
      </c>
    </row>
    <row r="231" spans="2:38" ht="79.5" customHeight="1" thickBot="1" x14ac:dyDescent="0.3">
      <c r="B231" s="57" t="s">
        <v>388</v>
      </c>
      <c r="C231" s="58" t="s">
        <v>389</v>
      </c>
      <c r="D231" s="52" t="s">
        <v>23</v>
      </c>
      <c r="E231" s="229" t="s">
        <v>547</v>
      </c>
      <c r="F231" s="53" t="s">
        <v>271</v>
      </c>
      <c r="G231" s="796">
        <v>5</v>
      </c>
      <c r="H231" s="760" t="s">
        <v>384</v>
      </c>
      <c r="I231" s="689">
        <v>0.2</v>
      </c>
      <c r="J231" s="692">
        <v>100</v>
      </c>
      <c r="K231" s="689" t="s">
        <v>284</v>
      </c>
      <c r="L231" s="689" t="s">
        <v>285</v>
      </c>
      <c r="M231" s="729" t="s">
        <v>377</v>
      </c>
      <c r="N231" s="793">
        <v>0.25</v>
      </c>
      <c r="O231" s="793">
        <v>0.5</v>
      </c>
      <c r="P231" s="793">
        <v>0.75</v>
      </c>
      <c r="Q231" s="794">
        <v>1</v>
      </c>
      <c r="R231" s="937">
        <f>N231</f>
        <v>0.25</v>
      </c>
      <c r="S231" s="937">
        <v>0.5</v>
      </c>
      <c r="T231" s="937" t="s">
        <v>745</v>
      </c>
      <c r="U231" s="909" t="s">
        <v>746</v>
      </c>
      <c r="V231" s="940" t="s">
        <v>607</v>
      </c>
      <c r="W231" s="705">
        <v>1</v>
      </c>
      <c r="X231" s="705" t="str">
        <f>+IF(AND(W231&gt;=0%,W231&lt;=60%),"MALO",IF(AND(W231&gt;=61%,W231&lt;=80%),"REGULAR",IF(AND(W231&gt;=81%,W231&lt;95%),"BUENO","EXCELENTE")))</f>
        <v>EXCELENTE</v>
      </c>
      <c r="Y231" s="698" t="str">
        <f>IF(W231&gt;0,"EN EJECUCIÓN","SIN EJECUTAR")</f>
        <v>EN EJECUCIÓN</v>
      </c>
      <c r="Z231" s="704">
        <f>W231*I231</f>
        <v>0.2</v>
      </c>
      <c r="AA231" s="294">
        <v>1</v>
      </c>
      <c r="AB231" s="27" t="s">
        <v>288</v>
      </c>
      <c r="AC231" s="46">
        <v>0.5</v>
      </c>
      <c r="AD231" s="47">
        <v>43133</v>
      </c>
      <c r="AE231" s="47" t="s">
        <v>289</v>
      </c>
      <c r="AF231" s="14">
        <f>$I$231*AC231</f>
        <v>0.1</v>
      </c>
      <c r="AG231" s="48" t="s">
        <v>377</v>
      </c>
      <c r="AH231" s="277">
        <v>1</v>
      </c>
      <c r="AI231" s="246" t="s">
        <v>749</v>
      </c>
      <c r="AJ231" s="81">
        <f t="shared" si="14"/>
        <v>0.5</v>
      </c>
      <c r="AK231" s="14">
        <f t="shared" si="15"/>
        <v>0.1</v>
      </c>
      <c r="AL231" s="84">
        <f>AJ231*$I$231</f>
        <v>0.1</v>
      </c>
    </row>
    <row r="232" spans="2:38" ht="90.75" thickBot="1" x14ac:dyDescent="0.3">
      <c r="B232" s="57" t="s">
        <v>388</v>
      </c>
      <c r="C232" s="58" t="s">
        <v>389</v>
      </c>
      <c r="D232" s="52" t="s">
        <v>23</v>
      </c>
      <c r="E232" s="229" t="s">
        <v>547</v>
      </c>
      <c r="F232" s="53" t="s">
        <v>271</v>
      </c>
      <c r="G232" s="895"/>
      <c r="H232" s="761"/>
      <c r="I232" s="690"/>
      <c r="J232" s="693"/>
      <c r="K232" s="690"/>
      <c r="L232" s="690"/>
      <c r="M232" s="729"/>
      <c r="N232" s="793"/>
      <c r="O232" s="793"/>
      <c r="P232" s="793"/>
      <c r="Q232" s="794"/>
      <c r="R232" s="938"/>
      <c r="S232" s="938"/>
      <c r="T232" s="938"/>
      <c r="U232" s="910"/>
      <c r="V232" s="941"/>
      <c r="W232" s="706"/>
      <c r="X232" s="706"/>
      <c r="Y232" s="699"/>
      <c r="Z232" s="745"/>
      <c r="AA232" s="294">
        <v>2</v>
      </c>
      <c r="AB232" s="51" t="s">
        <v>290</v>
      </c>
      <c r="AC232" s="46">
        <v>0.3</v>
      </c>
      <c r="AD232" s="47">
        <v>43282</v>
      </c>
      <c r="AE232" s="47" t="s">
        <v>291</v>
      </c>
      <c r="AF232" s="14"/>
      <c r="AG232" s="48" t="s">
        <v>377</v>
      </c>
      <c r="AH232" s="564">
        <v>1</v>
      </c>
      <c r="AI232" s="559" t="s">
        <v>906</v>
      </c>
      <c r="AJ232" s="81">
        <f>AH232*AC232</f>
        <v>0.3</v>
      </c>
      <c r="AK232" s="14">
        <f t="shared" si="15"/>
        <v>0</v>
      </c>
      <c r="AL232" s="84">
        <f>AJ232*$I$231</f>
        <v>0.06</v>
      </c>
    </row>
    <row r="233" spans="2:38" ht="63.75" thickBot="1" x14ac:dyDescent="0.3">
      <c r="B233" s="57" t="s">
        <v>388</v>
      </c>
      <c r="C233" s="58" t="s">
        <v>389</v>
      </c>
      <c r="D233" s="55" t="s">
        <v>23</v>
      </c>
      <c r="E233" s="229" t="s">
        <v>547</v>
      </c>
      <c r="F233" s="56" t="s">
        <v>271</v>
      </c>
      <c r="G233" s="797"/>
      <c r="H233" s="762"/>
      <c r="I233" s="691"/>
      <c r="J233" s="694"/>
      <c r="K233" s="691"/>
      <c r="L233" s="691"/>
      <c r="M233" s="729"/>
      <c r="N233" s="793"/>
      <c r="O233" s="793"/>
      <c r="P233" s="793"/>
      <c r="Q233" s="794"/>
      <c r="R233" s="939"/>
      <c r="S233" s="939"/>
      <c r="T233" s="939"/>
      <c r="U233" s="911"/>
      <c r="V233" s="942"/>
      <c r="W233" s="707"/>
      <c r="X233" s="707"/>
      <c r="Y233" s="700"/>
      <c r="Z233" s="755"/>
      <c r="AA233" s="294">
        <v>3</v>
      </c>
      <c r="AB233" s="51" t="s">
        <v>385</v>
      </c>
      <c r="AC233" s="46">
        <v>0.2</v>
      </c>
      <c r="AD233" s="47">
        <v>43374</v>
      </c>
      <c r="AE233" s="47" t="s">
        <v>292</v>
      </c>
      <c r="AF233" s="14"/>
      <c r="AG233" s="48" t="s">
        <v>377</v>
      </c>
      <c r="AH233" s="244"/>
      <c r="AI233" s="291"/>
      <c r="AJ233" s="81">
        <f t="shared" si="14"/>
        <v>0</v>
      </c>
      <c r="AK233" s="14">
        <f t="shared" si="15"/>
        <v>0</v>
      </c>
      <c r="AL233" s="84">
        <f>AJ233*$I$231</f>
        <v>0</v>
      </c>
    </row>
    <row r="234" spans="2:38" ht="15.75" thickBot="1" x14ac:dyDescent="0.3"/>
    <row r="235" spans="2:38" ht="409.6" thickBot="1" x14ac:dyDescent="0.3">
      <c r="B235" s="258" t="s">
        <v>391</v>
      </c>
      <c r="C235" s="259" t="s">
        <v>529</v>
      </c>
      <c r="D235" s="260" t="s">
        <v>23</v>
      </c>
      <c r="E235" s="261" t="s">
        <v>548</v>
      </c>
      <c r="F235" s="262" t="s">
        <v>531</v>
      </c>
      <c r="G235" s="625" t="s">
        <v>578</v>
      </c>
      <c r="H235" s="626"/>
      <c r="I235" s="626"/>
      <c r="J235" s="626"/>
      <c r="K235" s="626"/>
      <c r="L235" s="626"/>
      <c r="M235" s="626"/>
      <c r="N235" s="626"/>
      <c r="O235" s="626"/>
      <c r="P235" s="626"/>
      <c r="Q235" s="626"/>
      <c r="R235" s="626"/>
      <c r="S235" s="626"/>
      <c r="T235" s="626"/>
      <c r="U235" s="626"/>
      <c r="V235" s="627"/>
      <c r="AA235" s="227">
        <v>1</v>
      </c>
      <c r="AB235" s="223" t="s">
        <v>530</v>
      </c>
      <c r="AC235" s="46">
        <v>0.2</v>
      </c>
      <c r="AD235" s="47">
        <v>43252</v>
      </c>
      <c r="AE235" s="47">
        <v>43465</v>
      </c>
      <c r="AF235" s="47"/>
      <c r="AG235" s="59" t="s">
        <v>528</v>
      </c>
      <c r="AH235" s="565">
        <v>0.12</v>
      </c>
      <c r="AI235" s="566" t="s">
        <v>916</v>
      </c>
      <c r="AJ235" s="81">
        <f>AH235*AC235</f>
        <v>2.4E-2</v>
      </c>
      <c r="AK235" s="47"/>
      <c r="AL235" s="84">
        <f>AJ235*I233</f>
        <v>0</v>
      </c>
    </row>
    <row r="238" spans="2:38" x14ac:dyDescent="0.25">
      <c r="F238" s="228"/>
    </row>
    <row r="239" spans="2:38" x14ac:dyDescent="0.25">
      <c r="E239" s="228"/>
    </row>
  </sheetData>
  <autoFilter ref="B7:AQ233"/>
  <mergeCells count="1480">
    <mergeCell ref="X231:X233"/>
    <mergeCell ref="Y231:Y233"/>
    <mergeCell ref="Z231:Z233"/>
    <mergeCell ref="G235:V235"/>
    <mergeCell ref="R231:R233"/>
    <mergeCell ref="S231:S233"/>
    <mergeCell ref="T231:T233"/>
    <mergeCell ref="U231:U233"/>
    <mergeCell ref="V231:V233"/>
    <mergeCell ref="W231:W233"/>
    <mergeCell ref="L231:L233"/>
    <mergeCell ref="M231:M233"/>
    <mergeCell ref="N231:N233"/>
    <mergeCell ref="O231:O233"/>
    <mergeCell ref="P231:P233"/>
    <mergeCell ref="Q231:Q233"/>
    <mergeCell ref="V227:V230"/>
    <mergeCell ref="W227:W230"/>
    <mergeCell ref="X227:X230"/>
    <mergeCell ref="Y227:Y230"/>
    <mergeCell ref="Z227:Z230"/>
    <mergeCell ref="G231:G233"/>
    <mergeCell ref="H231:H233"/>
    <mergeCell ref="I231:I233"/>
    <mergeCell ref="J231:J233"/>
    <mergeCell ref="K231:K233"/>
    <mergeCell ref="P227:P230"/>
    <mergeCell ref="Q227:Q230"/>
    <mergeCell ref="R227:R230"/>
    <mergeCell ref="S227:S230"/>
    <mergeCell ref="T227:T230"/>
    <mergeCell ref="U227:U230"/>
    <mergeCell ref="G227:G230"/>
    <mergeCell ref="H227:H230"/>
    <mergeCell ref="I227:I230"/>
    <mergeCell ref="J227:J230"/>
    <mergeCell ref="K227:K230"/>
    <mergeCell ref="L227:L230"/>
    <mergeCell ref="M227:M230"/>
    <mergeCell ref="N227:N230"/>
    <mergeCell ref="O227:O230"/>
    <mergeCell ref="T223:T226"/>
    <mergeCell ref="U223:U226"/>
    <mergeCell ref="V223:V226"/>
    <mergeCell ref="W223:W226"/>
    <mergeCell ref="X223:X226"/>
    <mergeCell ref="Y223:Y226"/>
    <mergeCell ref="N223:N226"/>
    <mergeCell ref="O223:O226"/>
    <mergeCell ref="P223:P226"/>
    <mergeCell ref="Q223:Q226"/>
    <mergeCell ref="R223:R226"/>
    <mergeCell ref="S223:S226"/>
    <mergeCell ref="X219:X222"/>
    <mergeCell ref="Y219:Y222"/>
    <mergeCell ref="Z219:Z222"/>
    <mergeCell ref="G223:G226"/>
    <mergeCell ref="H223:H226"/>
    <mergeCell ref="I223:I226"/>
    <mergeCell ref="J223:J226"/>
    <mergeCell ref="K223:K226"/>
    <mergeCell ref="L223:L226"/>
    <mergeCell ref="M223:M226"/>
    <mergeCell ref="R219:R222"/>
    <mergeCell ref="S219:S222"/>
    <mergeCell ref="T219:T222"/>
    <mergeCell ref="U219:U222"/>
    <mergeCell ref="V219:V222"/>
    <mergeCell ref="W219:W222"/>
    <mergeCell ref="L219:L222"/>
    <mergeCell ref="M219:M222"/>
    <mergeCell ref="N219:N222"/>
    <mergeCell ref="O219:O222"/>
    <mergeCell ref="P219:P222"/>
    <mergeCell ref="Q219:Q222"/>
    <mergeCell ref="Z223:Z226"/>
    <mergeCell ref="V215:V218"/>
    <mergeCell ref="W215:W218"/>
    <mergeCell ref="X215:X218"/>
    <mergeCell ref="Y215:Y218"/>
    <mergeCell ref="Z215:Z218"/>
    <mergeCell ref="G219:G222"/>
    <mergeCell ref="H219:H222"/>
    <mergeCell ref="I219:I222"/>
    <mergeCell ref="J219:J222"/>
    <mergeCell ref="K219:K222"/>
    <mergeCell ref="P215:P218"/>
    <mergeCell ref="Q215:Q218"/>
    <mergeCell ref="R215:R218"/>
    <mergeCell ref="S215:S218"/>
    <mergeCell ref="T215:T218"/>
    <mergeCell ref="U215:U218"/>
    <mergeCell ref="Z211:Z214"/>
    <mergeCell ref="G215:G218"/>
    <mergeCell ref="H215:H218"/>
    <mergeCell ref="I215:I218"/>
    <mergeCell ref="J215:J218"/>
    <mergeCell ref="K215:K218"/>
    <mergeCell ref="L215:L218"/>
    <mergeCell ref="M215:M218"/>
    <mergeCell ref="N215:N218"/>
    <mergeCell ref="O215:O218"/>
    <mergeCell ref="T211:T214"/>
    <mergeCell ref="U211:U214"/>
    <mergeCell ref="V211:V214"/>
    <mergeCell ref="W211:W214"/>
    <mergeCell ref="X211:X214"/>
    <mergeCell ref="Y211:Y214"/>
    <mergeCell ref="N211:N214"/>
    <mergeCell ref="O211:O214"/>
    <mergeCell ref="P211:P214"/>
    <mergeCell ref="Q211:Q214"/>
    <mergeCell ref="R211:R214"/>
    <mergeCell ref="S211:S214"/>
    <mergeCell ref="X207:X210"/>
    <mergeCell ref="Y207:Y210"/>
    <mergeCell ref="Z207:Z210"/>
    <mergeCell ref="G211:G214"/>
    <mergeCell ref="H211:H214"/>
    <mergeCell ref="I211:I214"/>
    <mergeCell ref="J211:J214"/>
    <mergeCell ref="K211:K214"/>
    <mergeCell ref="L211:L214"/>
    <mergeCell ref="M211:M214"/>
    <mergeCell ref="R207:R210"/>
    <mergeCell ref="S207:S210"/>
    <mergeCell ref="T207:T210"/>
    <mergeCell ref="U207:U210"/>
    <mergeCell ref="V207:V210"/>
    <mergeCell ref="W207:W210"/>
    <mergeCell ref="L207:L210"/>
    <mergeCell ref="M207:M210"/>
    <mergeCell ref="N207:N210"/>
    <mergeCell ref="O207:O210"/>
    <mergeCell ref="P207:P210"/>
    <mergeCell ref="Q207:Q210"/>
    <mergeCell ref="V203:V206"/>
    <mergeCell ref="W203:W206"/>
    <mergeCell ref="X203:X206"/>
    <mergeCell ref="Y203:Y206"/>
    <mergeCell ref="Z203:Z206"/>
    <mergeCell ref="G207:G210"/>
    <mergeCell ref="H207:H210"/>
    <mergeCell ref="I207:I210"/>
    <mergeCell ref="J207:J210"/>
    <mergeCell ref="K207:K210"/>
    <mergeCell ref="P203:P206"/>
    <mergeCell ref="Q203:Q206"/>
    <mergeCell ref="R203:R206"/>
    <mergeCell ref="S203:S206"/>
    <mergeCell ref="T203:T206"/>
    <mergeCell ref="U203:U206"/>
    <mergeCell ref="Z199:Z202"/>
    <mergeCell ref="G203:G206"/>
    <mergeCell ref="H203:H206"/>
    <mergeCell ref="I203:I206"/>
    <mergeCell ref="J203:J206"/>
    <mergeCell ref="K203:K206"/>
    <mergeCell ref="L203:L206"/>
    <mergeCell ref="M203:M206"/>
    <mergeCell ref="N203:N206"/>
    <mergeCell ref="O203:O206"/>
    <mergeCell ref="T199:T202"/>
    <mergeCell ref="U199:U202"/>
    <mergeCell ref="V199:V202"/>
    <mergeCell ref="W199:W202"/>
    <mergeCell ref="X199:X202"/>
    <mergeCell ref="Y199:Y202"/>
    <mergeCell ref="N199:N202"/>
    <mergeCell ref="O199:O202"/>
    <mergeCell ref="P199:P202"/>
    <mergeCell ref="Q199:Q202"/>
    <mergeCell ref="R199:R202"/>
    <mergeCell ref="S199:S202"/>
    <mergeCell ref="X195:X198"/>
    <mergeCell ref="Y195:Y198"/>
    <mergeCell ref="Z195:Z198"/>
    <mergeCell ref="G199:G202"/>
    <mergeCell ref="H199:H202"/>
    <mergeCell ref="I199:I202"/>
    <mergeCell ref="J199:J202"/>
    <mergeCell ref="K199:K202"/>
    <mergeCell ref="L199:L202"/>
    <mergeCell ref="M199:M202"/>
    <mergeCell ref="R195:R198"/>
    <mergeCell ref="S195:S198"/>
    <mergeCell ref="T195:T198"/>
    <mergeCell ref="U195:U198"/>
    <mergeCell ref="V195:V198"/>
    <mergeCell ref="W195:W198"/>
    <mergeCell ref="L195:L198"/>
    <mergeCell ref="M195:M198"/>
    <mergeCell ref="N195:N198"/>
    <mergeCell ref="O195:O198"/>
    <mergeCell ref="P195:P198"/>
    <mergeCell ref="Q195:Q198"/>
    <mergeCell ref="V191:V194"/>
    <mergeCell ref="W191:W194"/>
    <mergeCell ref="X191:X194"/>
    <mergeCell ref="Y191:Y194"/>
    <mergeCell ref="Z191:Z194"/>
    <mergeCell ref="G195:G198"/>
    <mergeCell ref="H195:H198"/>
    <mergeCell ref="I195:I198"/>
    <mergeCell ref="J195:J198"/>
    <mergeCell ref="K195:K198"/>
    <mergeCell ref="P191:P194"/>
    <mergeCell ref="Q191:Q194"/>
    <mergeCell ref="R191:R194"/>
    <mergeCell ref="S191:S194"/>
    <mergeCell ref="T191:T194"/>
    <mergeCell ref="U191:U194"/>
    <mergeCell ref="Z189:Z190"/>
    <mergeCell ref="G191:G194"/>
    <mergeCell ref="H191:H194"/>
    <mergeCell ref="I191:I194"/>
    <mergeCell ref="J191:J194"/>
    <mergeCell ref="K191:K194"/>
    <mergeCell ref="L191:L194"/>
    <mergeCell ref="M191:M194"/>
    <mergeCell ref="N191:N194"/>
    <mergeCell ref="O191:O194"/>
    <mergeCell ref="T189:T190"/>
    <mergeCell ref="U189:U190"/>
    <mergeCell ref="V189:V190"/>
    <mergeCell ref="W189:W190"/>
    <mergeCell ref="X189:X190"/>
    <mergeCell ref="Y189:Y190"/>
    <mergeCell ref="N189:N190"/>
    <mergeCell ref="O189:O190"/>
    <mergeCell ref="P189:P190"/>
    <mergeCell ref="Q189:Q190"/>
    <mergeCell ref="R189:R190"/>
    <mergeCell ref="S189:S190"/>
    <mergeCell ref="X187:X188"/>
    <mergeCell ref="Y187:Y188"/>
    <mergeCell ref="Z187:Z188"/>
    <mergeCell ref="G189:G190"/>
    <mergeCell ref="H189:H190"/>
    <mergeCell ref="I189:I190"/>
    <mergeCell ref="J189:J190"/>
    <mergeCell ref="K189:K190"/>
    <mergeCell ref="L189:L190"/>
    <mergeCell ref="M189:M190"/>
    <mergeCell ref="R187:R188"/>
    <mergeCell ref="S187:S188"/>
    <mergeCell ref="T187:T188"/>
    <mergeCell ref="U187:U188"/>
    <mergeCell ref="V187:V188"/>
    <mergeCell ref="W187:W188"/>
    <mergeCell ref="L187:L188"/>
    <mergeCell ref="M187:M188"/>
    <mergeCell ref="N187:N188"/>
    <mergeCell ref="O187:O188"/>
    <mergeCell ref="P187:P188"/>
    <mergeCell ref="Q187:Q188"/>
    <mergeCell ref="V184:V186"/>
    <mergeCell ref="W184:W186"/>
    <mergeCell ref="X184:X186"/>
    <mergeCell ref="Y184:Y186"/>
    <mergeCell ref="Z184:Z186"/>
    <mergeCell ref="G187:G188"/>
    <mergeCell ref="H187:H188"/>
    <mergeCell ref="I187:I188"/>
    <mergeCell ref="J187:J188"/>
    <mergeCell ref="K187:K188"/>
    <mergeCell ref="P184:P186"/>
    <mergeCell ref="Q184:Q186"/>
    <mergeCell ref="R184:R186"/>
    <mergeCell ref="S184:S186"/>
    <mergeCell ref="T184:T186"/>
    <mergeCell ref="U184:U186"/>
    <mergeCell ref="Y182:Y183"/>
    <mergeCell ref="Z182:Z183"/>
    <mergeCell ref="G184:G186"/>
    <mergeCell ref="H184:H186"/>
    <mergeCell ref="I184:I186"/>
    <mergeCell ref="J184:J186"/>
    <mergeCell ref="K184:K186"/>
    <mergeCell ref="L184:L186"/>
    <mergeCell ref="N184:N186"/>
    <mergeCell ref="O184:O186"/>
    <mergeCell ref="S182:S183"/>
    <mergeCell ref="T182:T183"/>
    <mergeCell ref="U182:U183"/>
    <mergeCell ref="V182:V183"/>
    <mergeCell ref="W182:W183"/>
    <mergeCell ref="X182:X183"/>
    <mergeCell ref="M182:M183"/>
    <mergeCell ref="N182:N183"/>
    <mergeCell ref="O182:O183"/>
    <mergeCell ref="P182:P183"/>
    <mergeCell ref="Q182:Q183"/>
    <mergeCell ref="R182:R183"/>
    <mergeCell ref="G182:G183"/>
    <mergeCell ref="H182:H183"/>
    <mergeCell ref="I182:I183"/>
    <mergeCell ref="J182:J183"/>
    <mergeCell ref="K182:K183"/>
    <mergeCell ref="L182:L183"/>
    <mergeCell ref="U179:U181"/>
    <mergeCell ref="V179:V181"/>
    <mergeCell ref="W179:W181"/>
    <mergeCell ref="X179:X181"/>
    <mergeCell ref="Y179:Y181"/>
    <mergeCell ref="Z179:Z181"/>
    <mergeCell ref="O179:O181"/>
    <mergeCell ref="P179:P181"/>
    <mergeCell ref="Q179:Q181"/>
    <mergeCell ref="R179:R181"/>
    <mergeCell ref="S179:S181"/>
    <mergeCell ref="T179:T181"/>
    <mergeCell ref="Y176:Y178"/>
    <mergeCell ref="Z176:Z178"/>
    <mergeCell ref="G179:G181"/>
    <mergeCell ref="H179:H181"/>
    <mergeCell ref="I179:I181"/>
    <mergeCell ref="J179:J181"/>
    <mergeCell ref="K179:K181"/>
    <mergeCell ref="L179:L181"/>
    <mergeCell ref="M179:M181"/>
    <mergeCell ref="N179:N181"/>
    <mergeCell ref="S176:S178"/>
    <mergeCell ref="T176:T178"/>
    <mergeCell ref="U176:U178"/>
    <mergeCell ref="V176:V178"/>
    <mergeCell ref="W176:W178"/>
    <mergeCell ref="X176:X178"/>
    <mergeCell ref="M176:M178"/>
    <mergeCell ref="N176:N178"/>
    <mergeCell ref="O176:O178"/>
    <mergeCell ref="P176:P178"/>
    <mergeCell ref="Q176:Q178"/>
    <mergeCell ref="R176:R178"/>
    <mergeCell ref="W173:W175"/>
    <mergeCell ref="X173:X175"/>
    <mergeCell ref="Y173:Y175"/>
    <mergeCell ref="Z173:Z175"/>
    <mergeCell ref="G176:G178"/>
    <mergeCell ref="H176:H178"/>
    <mergeCell ref="I176:I178"/>
    <mergeCell ref="J176:J178"/>
    <mergeCell ref="K176:K178"/>
    <mergeCell ref="L176:L178"/>
    <mergeCell ref="Q173:Q175"/>
    <mergeCell ref="R173:R175"/>
    <mergeCell ref="S173:S175"/>
    <mergeCell ref="T173:T175"/>
    <mergeCell ref="U173:U175"/>
    <mergeCell ref="V173:V175"/>
    <mergeCell ref="Z171:Z172"/>
    <mergeCell ref="G173:G175"/>
    <mergeCell ref="H173:H175"/>
    <mergeCell ref="I173:I175"/>
    <mergeCell ref="J173:J175"/>
    <mergeCell ref="K173:K175"/>
    <mergeCell ref="L173:L175"/>
    <mergeCell ref="N173:N175"/>
    <mergeCell ref="O173:O175"/>
    <mergeCell ref="P173:P175"/>
    <mergeCell ref="T171:T172"/>
    <mergeCell ref="U171:U172"/>
    <mergeCell ref="V171:V172"/>
    <mergeCell ref="W171:W172"/>
    <mergeCell ref="X171:X172"/>
    <mergeCell ref="Y171:Y172"/>
    <mergeCell ref="N171:N172"/>
    <mergeCell ref="O171:O172"/>
    <mergeCell ref="P171:P172"/>
    <mergeCell ref="Q171:Q172"/>
    <mergeCell ref="R171:R172"/>
    <mergeCell ref="S171:S172"/>
    <mergeCell ref="W167:W170"/>
    <mergeCell ref="X167:X170"/>
    <mergeCell ref="Y167:Y170"/>
    <mergeCell ref="Z167:Z170"/>
    <mergeCell ref="G171:G172"/>
    <mergeCell ref="H171:H172"/>
    <mergeCell ref="I171:I172"/>
    <mergeCell ref="J171:J172"/>
    <mergeCell ref="K171:K172"/>
    <mergeCell ref="L171:L172"/>
    <mergeCell ref="Q167:Q170"/>
    <mergeCell ref="R167:R170"/>
    <mergeCell ref="S167:S170"/>
    <mergeCell ref="T167:T170"/>
    <mergeCell ref="U167:U170"/>
    <mergeCell ref="V167:V170"/>
    <mergeCell ref="Z165:Z166"/>
    <mergeCell ref="G167:G170"/>
    <mergeCell ref="H167:H170"/>
    <mergeCell ref="I167:I170"/>
    <mergeCell ref="J167:J170"/>
    <mergeCell ref="K167:K170"/>
    <mergeCell ref="L167:L170"/>
    <mergeCell ref="N167:N170"/>
    <mergeCell ref="O167:O170"/>
    <mergeCell ref="P167:P170"/>
    <mergeCell ref="T165:T166"/>
    <mergeCell ref="U165:U166"/>
    <mergeCell ref="V165:V166"/>
    <mergeCell ref="W165:W166"/>
    <mergeCell ref="X165:X166"/>
    <mergeCell ref="Y165:Y166"/>
    <mergeCell ref="N165:N166"/>
    <mergeCell ref="O165:O166"/>
    <mergeCell ref="P165:P166"/>
    <mergeCell ref="Q165:Q166"/>
    <mergeCell ref="R165:R166"/>
    <mergeCell ref="S165:S166"/>
    <mergeCell ref="W163:W164"/>
    <mergeCell ref="X163:X164"/>
    <mergeCell ref="Y163:Y164"/>
    <mergeCell ref="Z163:Z164"/>
    <mergeCell ref="G165:G166"/>
    <mergeCell ref="H165:H166"/>
    <mergeCell ref="I165:I166"/>
    <mergeCell ref="J165:J166"/>
    <mergeCell ref="K165:K166"/>
    <mergeCell ref="L165:L166"/>
    <mergeCell ref="Q163:Q164"/>
    <mergeCell ref="R163:R164"/>
    <mergeCell ref="S163:S164"/>
    <mergeCell ref="T163:T164"/>
    <mergeCell ref="U163:U164"/>
    <mergeCell ref="V163:V164"/>
    <mergeCell ref="Z159:Z162"/>
    <mergeCell ref="G163:G164"/>
    <mergeCell ref="H163:H164"/>
    <mergeCell ref="I163:I164"/>
    <mergeCell ref="J163:J164"/>
    <mergeCell ref="K163:K164"/>
    <mergeCell ref="L163:L164"/>
    <mergeCell ref="N163:N164"/>
    <mergeCell ref="O163:O164"/>
    <mergeCell ref="P163:P164"/>
    <mergeCell ref="T159:T162"/>
    <mergeCell ref="U159:U162"/>
    <mergeCell ref="V159:V162"/>
    <mergeCell ref="W159:W162"/>
    <mergeCell ref="X159:X162"/>
    <mergeCell ref="Y159:Y162"/>
    <mergeCell ref="N159:N162"/>
    <mergeCell ref="O159:O162"/>
    <mergeCell ref="P159:P162"/>
    <mergeCell ref="Q159:Q162"/>
    <mergeCell ref="R159:R162"/>
    <mergeCell ref="S159:S162"/>
    <mergeCell ref="X155:X158"/>
    <mergeCell ref="Y155:Y158"/>
    <mergeCell ref="Z155:Z158"/>
    <mergeCell ref="G159:G162"/>
    <mergeCell ref="H159:H162"/>
    <mergeCell ref="I159:I162"/>
    <mergeCell ref="J159:J162"/>
    <mergeCell ref="K159:K162"/>
    <mergeCell ref="L159:L162"/>
    <mergeCell ref="M159:M162"/>
    <mergeCell ref="R155:R158"/>
    <mergeCell ref="S155:S158"/>
    <mergeCell ref="T155:T158"/>
    <mergeCell ref="U155:U158"/>
    <mergeCell ref="V155:V158"/>
    <mergeCell ref="W155:W158"/>
    <mergeCell ref="L155:L158"/>
    <mergeCell ref="M155:M158"/>
    <mergeCell ref="N155:N158"/>
    <mergeCell ref="O155:O158"/>
    <mergeCell ref="P155:P158"/>
    <mergeCell ref="Q155:Q158"/>
    <mergeCell ref="V149:V154"/>
    <mergeCell ref="W149:W154"/>
    <mergeCell ref="X149:X154"/>
    <mergeCell ref="Y149:Y154"/>
    <mergeCell ref="Z149:Z154"/>
    <mergeCell ref="G155:G158"/>
    <mergeCell ref="H155:H158"/>
    <mergeCell ref="I155:I158"/>
    <mergeCell ref="J155:J158"/>
    <mergeCell ref="K155:K158"/>
    <mergeCell ref="P149:P154"/>
    <mergeCell ref="Q149:Q154"/>
    <mergeCell ref="R149:R154"/>
    <mergeCell ref="S149:S154"/>
    <mergeCell ref="T149:T154"/>
    <mergeCell ref="U149:U154"/>
    <mergeCell ref="Z146:Z148"/>
    <mergeCell ref="G149:G154"/>
    <mergeCell ref="H149:H154"/>
    <mergeCell ref="I149:I154"/>
    <mergeCell ref="J149:J154"/>
    <mergeCell ref="K149:K154"/>
    <mergeCell ref="L149:L154"/>
    <mergeCell ref="M149:M154"/>
    <mergeCell ref="N149:N154"/>
    <mergeCell ref="O149:O154"/>
    <mergeCell ref="T146:T148"/>
    <mergeCell ref="U146:U148"/>
    <mergeCell ref="V146:V148"/>
    <mergeCell ref="W146:W148"/>
    <mergeCell ref="X146:X148"/>
    <mergeCell ref="Y146:Y148"/>
    <mergeCell ref="N146:N148"/>
    <mergeCell ref="O146:O148"/>
    <mergeCell ref="P146:P148"/>
    <mergeCell ref="Q146:Q148"/>
    <mergeCell ref="R146:R148"/>
    <mergeCell ref="S146:S148"/>
    <mergeCell ref="X144:X145"/>
    <mergeCell ref="Y144:Y145"/>
    <mergeCell ref="Z144:Z145"/>
    <mergeCell ref="G146:G148"/>
    <mergeCell ref="H146:H148"/>
    <mergeCell ref="I146:I148"/>
    <mergeCell ref="J146:J148"/>
    <mergeCell ref="K146:K148"/>
    <mergeCell ref="L146:L148"/>
    <mergeCell ref="M146:M148"/>
    <mergeCell ref="R144:R145"/>
    <mergeCell ref="S144:S145"/>
    <mergeCell ref="T144:T145"/>
    <mergeCell ref="U144:U145"/>
    <mergeCell ref="V144:V145"/>
    <mergeCell ref="W144:W145"/>
    <mergeCell ref="L144:L145"/>
    <mergeCell ref="M144:M145"/>
    <mergeCell ref="N144:N145"/>
    <mergeCell ref="O144:O145"/>
    <mergeCell ref="P144:P145"/>
    <mergeCell ref="Q144:Q145"/>
    <mergeCell ref="V141:V143"/>
    <mergeCell ref="W141:W143"/>
    <mergeCell ref="X141:X143"/>
    <mergeCell ref="Y141:Y143"/>
    <mergeCell ref="Z141:Z143"/>
    <mergeCell ref="G144:G145"/>
    <mergeCell ref="H144:H145"/>
    <mergeCell ref="I144:I145"/>
    <mergeCell ref="J144:J145"/>
    <mergeCell ref="K144:K145"/>
    <mergeCell ref="P141:P143"/>
    <mergeCell ref="Q141:Q143"/>
    <mergeCell ref="R141:R143"/>
    <mergeCell ref="S141:S143"/>
    <mergeCell ref="T141:T143"/>
    <mergeCell ref="U141:U143"/>
    <mergeCell ref="Z137:Z140"/>
    <mergeCell ref="G141:G143"/>
    <mergeCell ref="H141:H143"/>
    <mergeCell ref="I141:I143"/>
    <mergeCell ref="J141:J143"/>
    <mergeCell ref="K141:K143"/>
    <mergeCell ref="L141:L143"/>
    <mergeCell ref="M141:M143"/>
    <mergeCell ref="N141:N143"/>
    <mergeCell ref="O141:O143"/>
    <mergeCell ref="T137:T140"/>
    <mergeCell ref="U137:U140"/>
    <mergeCell ref="V137:V140"/>
    <mergeCell ref="W137:W140"/>
    <mergeCell ref="X137:X140"/>
    <mergeCell ref="Y137:Y140"/>
    <mergeCell ref="N137:N140"/>
    <mergeCell ref="O137:O140"/>
    <mergeCell ref="P137:P140"/>
    <mergeCell ref="Q137:Q140"/>
    <mergeCell ref="R137:R140"/>
    <mergeCell ref="S137:S140"/>
    <mergeCell ref="X135:X136"/>
    <mergeCell ref="Y135:Y136"/>
    <mergeCell ref="Z135:Z136"/>
    <mergeCell ref="G137:G140"/>
    <mergeCell ref="H137:H140"/>
    <mergeCell ref="I137:I140"/>
    <mergeCell ref="J137:J140"/>
    <mergeCell ref="K137:K140"/>
    <mergeCell ref="L137:L140"/>
    <mergeCell ref="M137:M140"/>
    <mergeCell ref="R135:R136"/>
    <mergeCell ref="S135:S136"/>
    <mergeCell ref="T135:T136"/>
    <mergeCell ref="U135:U136"/>
    <mergeCell ref="V135:V136"/>
    <mergeCell ref="W135:W136"/>
    <mergeCell ref="L135:L136"/>
    <mergeCell ref="M135:M136"/>
    <mergeCell ref="N135:N136"/>
    <mergeCell ref="O135:O136"/>
    <mergeCell ref="P135:P136"/>
    <mergeCell ref="Q135:Q136"/>
    <mergeCell ref="V132:V134"/>
    <mergeCell ref="W132:W134"/>
    <mergeCell ref="X132:X134"/>
    <mergeCell ref="Y132:Y134"/>
    <mergeCell ref="Z132:Z134"/>
    <mergeCell ref="G135:G136"/>
    <mergeCell ref="H135:H136"/>
    <mergeCell ref="I135:I136"/>
    <mergeCell ref="J135:J136"/>
    <mergeCell ref="K135:K136"/>
    <mergeCell ref="P132:P134"/>
    <mergeCell ref="Q132:Q134"/>
    <mergeCell ref="R132:R134"/>
    <mergeCell ref="S132:S134"/>
    <mergeCell ref="T132:T134"/>
    <mergeCell ref="U132:U134"/>
    <mergeCell ref="Z129:Z131"/>
    <mergeCell ref="G132:G134"/>
    <mergeCell ref="H132:H134"/>
    <mergeCell ref="I132:I134"/>
    <mergeCell ref="J132:J134"/>
    <mergeCell ref="K132:K134"/>
    <mergeCell ref="L132:L134"/>
    <mergeCell ref="M132:M134"/>
    <mergeCell ref="N132:N134"/>
    <mergeCell ref="O132:O134"/>
    <mergeCell ref="T129:T131"/>
    <mergeCell ref="U129:U131"/>
    <mergeCell ref="V129:V131"/>
    <mergeCell ref="W129:W131"/>
    <mergeCell ref="X129:X131"/>
    <mergeCell ref="Y129:Y131"/>
    <mergeCell ref="N129:N131"/>
    <mergeCell ref="O129:O131"/>
    <mergeCell ref="P129:P131"/>
    <mergeCell ref="Q129:Q131"/>
    <mergeCell ref="R129:R131"/>
    <mergeCell ref="S129:S131"/>
    <mergeCell ref="X126:X128"/>
    <mergeCell ref="Y126:Y128"/>
    <mergeCell ref="Z126:Z128"/>
    <mergeCell ref="G129:G131"/>
    <mergeCell ref="H129:H131"/>
    <mergeCell ref="I129:I131"/>
    <mergeCell ref="J129:J131"/>
    <mergeCell ref="K129:K131"/>
    <mergeCell ref="L129:L131"/>
    <mergeCell ref="M129:M131"/>
    <mergeCell ref="R126:R128"/>
    <mergeCell ref="S126:S128"/>
    <mergeCell ref="T126:T128"/>
    <mergeCell ref="U126:U128"/>
    <mergeCell ref="V126:V128"/>
    <mergeCell ref="W126:W128"/>
    <mergeCell ref="L126:L128"/>
    <mergeCell ref="M126:M128"/>
    <mergeCell ref="N126:N128"/>
    <mergeCell ref="O126:O128"/>
    <mergeCell ref="P126:P128"/>
    <mergeCell ref="Q126:Q128"/>
    <mergeCell ref="V123:V125"/>
    <mergeCell ref="W123:W125"/>
    <mergeCell ref="X123:X125"/>
    <mergeCell ref="Y123:Y125"/>
    <mergeCell ref="Z123:Z125"/>
    <mergeCell ref="G126:G128"/>
    <mergeCell ref="H126:H128"/>
    <mergeCell ref="I126:I128"/>
    <mergeCell ref="J126:J128"/>
    <mergeCell ref="K126:K128"/>
    <mergeCell ref="P123:P125"/>
    <mergeCell ref="Q123:Q125"/>
    <mergeCell ref="R123:R125"/>
    <mergeCell ref="S123:S125"/>
    <mergeCell ref="T123:T125"/>
    <mergeCell ref="U123:U125"/>
    <mergeCell ref="Z120:Z122"/>
    <mergeCell ref="G123:G125"/>
    <mergeCell ref="H123:H125"/>
    <mergeCell ref="I123:I125"/>
    <mergeCell ref="J123:J125"/>
    <mergeCell ref="K123:K125"/>
    <mergeCell ref="L123:L125"/>
    <mergeCell ref="M123:M125"/>
    <mergeCell ref="N123:N125"/>
    <mergeCell ref="O123:O125"/>
    <mergeCell ref="T120:T122"/>
    <mergeCell ref="U120:U122"/>
    <mergeCell ref="V120:V122"/>
    <mergeCell ref="W120:W122"/>
    <mergeCell ref="X120:X122"/>
    <mergeCell ref="Y120:Y122"/>
    <mergeCell ref="N120:N122"/>
    <mergeCell ref="O120:O122"/>
    <mergeCell ref="P120:P122"/>
    <mergeCell ref="Q120:Q122"/>
    <mergeCell ref="R120:R122"/>
    <mergeCell ref="S120:S122"/>
    <mergeCell ref="X117:X119"/>
    <mergeCell ref="Y117:Y119"/>
    <mergeCell ref="Z117:Z119"/>
    <mergeCell ref="G120:G122"/>
    <mergeCell ref="H120:H122"/>
    <mergeCell ref="I120:I122"/>
    <mergeCell ref="J120:J122"/>
    <mergeCell ref="K120:K122"/>
    <mergeCell ref="L120:L122"/>
    <mergeCell ref="M120:M122"/>
    <mergeCell ref="R117:R119"/>
    <mergeCell ref="S117:S119"/>
    <mergeCell ref="T117:T119"/>
    <mergeCell ref="U117:U119"/>
    <mergeCell ref="V117:V119"/>
    <mergeCell ref="W117:W119"/>
    <mergeCell ref="L117:L119"/>
    <mergeCell ref="M117:M119"/>
    <mergeCell ref="N117:N119"/>
    <mergeCell ref="O117:O119"/>
    <mergeCell ref="P117:P119"/>
    <mergeCell ref="Q117:Q119"/>
    <mergeCell ref="V115:V116"/>
    <mergeCell ref="W115:W116"/>
    <mergeCell ref="X115:X116"/>
    <mergeCell ref="Y115:Y116"/>
    <mergeCell ref="Z115:Z116"/>
    <mergeCell ref="G117:G119"/>
    <mergeCell ref="H117:H119"/>
    <mergeCell ref="I117:I119"/>
    <mergeCell ref="J117:J119"/>
    <mergeCell ref="K117:K119"/>
    <mergeCell ref="P115:P116"/>
    <mergeCell ref="Q115:Q116"/>
    <mergeCell ref="R115:R116"/>
    <mergeCell ref="S115:S116"/>
    <mergeCell ref="T115:T116"/>
    <mergeCell ref="U115:U116"/>
    <mergeCell ref="Z112:Z114"/>
    <mergeCell ref="G115:G116"/>
    <mergeCell ref="H115:H116"/>
    <mergeCell ref="I115:I116"/>
    <mergeCell ref="J115:J116"/>
    <mergeCell ref="K115:K116"/>
    <mergeCell ref="L115:L116"/>
    <mergeCell ref="M115:M116"/>
    <mergeCell ref="N115:N116"/>
    <mergeCell ref="O115:O116"/>
    <mergeCell ref="T112:T114"/>
    <mergeCell ref="U112:U114"/>
    <mergeCell ref="V112:V114"/>
    <mergeCell ref="W112:W114"/>
    <mergeCell ref="X112:X114"/>
    <mergeCell ref="Y112:Y114"/>
    <mergeCell ref="N112:N114"/>
    <mergeCell ref="O112:O114"/>
    <mergeCell ref="P112:P114"/>
    <mergeCell ref="Q112:Q114"/>
    <mergeCell ref="R112:R114"/>
    <mergeCell ref="S112:S114"/>
    <mergeCell ref="X109:X111"/>
    <mergeCell ref="Y109:Y111"/>
    <mergeCell ref="Z109:Z111"/>
    <mergeCell ref="G112:G114"/>
    <mergeCell ref="H112:H114"/>
    <mergeCell ref="I112:I114"/>
    <mergeCell ref="J112:J114"/>
    <mergeCell ref="K112:K114"/>
    <mergeCell ref="L112:L114"/>
    <mergeCell ref="M112:M114"/>
    <mergeCell ref="R109:R111"/>
    <mergeCell ref="S109:S111"/>
    <mergeCell ref="T109:T111"/>
    <mergeCell ref="U109:U111"/>
    <mergeCell ref="V109:V111"/>
    <mergeCell ref="W109:W111"/>
    <mergeCell ref="L109:L111"/>
    <mergeCell ref="M109:M111"/>
    <mergeCell ref="N109:N111"/>
    <mergeCell ref="O109:O111"/>
    <mergeCell ref="P109:P111"/>
    <mergeCell ref="Q109:Q111"/>
    <mergeCell ref="V105:V108"/>
    <mergeCell ref="W105:W108"/>
    <mergeCell ref="X105:X108"/>
    <mergeCell ref="Y105:Y108"/>
    <mergeCell ref="Z105:Z108"/>
    <mergeCell ref="G109:G111"/>
    <mergeCell ref="H109:H111"/>
    <mergeCell ref="I109:I111"/>
    <mergeCell ref="J109:J111"/>
    <mergeCell ref="K109:K111"/>
    <mergeCell ref="P105:P108"/>
    <mergeCell ref="Q105:Q108"/>
    <mergeCell ref="R105:R108"/>
    <mergeCell ref="S105:S108"/>
    <mergeCell ref="T105:T108"/>
    <mergeCell ref="U105:U108"/>
    <mergeCell ref="Z102:Z104"/>
    <mergeCell ref="G105:G108"/>
    <mergeCell ref="H105:H108"/>
    <mergeCell ref="I105:I108"/>
    <mergeCell ref="J105:J108"/>
    <mergeCell ref="K105:K108"/>
    <mergeCell ref="L105:L108"/>
    <mergeCell ref="M105:M108"/>
    <mergeCell ref="N105:N108"/>
    <mergeCell ref="O105:O108"/>
    <mergeCell ref="T102:T104"/>
    <mergeCell ref="U102:U104"/>
    <mergeCell ref="V102:V104"/>
    <mergeCell ref="W102:W104"/>
    <mergeCell ref="X102:X104"/>
    <mergeCell ref="Y102:Y104"/>
    <mergeCell ref="N102:N104"/>
    <mergeCell ref="O102:O104"/>
    <mergeCell ref="P102:P104"/>
    <mergeCell ref="Q102:Q104"/>
    <mergeCell ref="R102:R104"/>
    <mergeCell ref="S102:S104"/>
    <mergeCell ref="X99:X101"/>
    <mergeCell ref="Y99:Y101"/>
    <mergeCell ref="Z99:Z101"/>
    <mergeCell ref="G102:G104"/>
    <mergeCell ref="H102:H104"/>
    <mergeCell ref="I102:I104"/>
    <mergeCell ref="J102:J104"/>
    <mergeCell ref="K102:K104"/>
    <mergeCell ref="L102:L104"/>
    <mergeCell ref="M102:M104"/>
    <mergeCell ref="R99:R101"/>
    <mergeCell ref="S99:S101"/>
    <mergeCell ref="T99:T101"/>
    <mergeCell ref="U99:U101"/>
    <mergeCell ref="V99:V101"/>
    <mergeCell ref="W99:W101"/>
    <mergeCell ref="L99:L101"/>
    <mergeCell ref="M99:M101"/>
    <mergeCell ref="N99:N101"/>
    <mergeCell ref="O99:O101"/>
    <mergeCell ref="P99:P101"/>
    <mergeCell ref="Q99:Q101"/>
    <mergeCell ref="V96:V98"/>
    <mergeCell ref="W96:W98"/>
    <mergeCell ref="X96:X98"/>
    <mergeCell ref="Y96:Y98"/>
    <mergeCell ref="Z96:Z98"/>
    <mergeCell ref="G99:G101"/>
    <mergeCell ref="H99:H101"/>
    <mergeCell ref="I99:I101"/>
    <mergeCell ref="J99:J101"/>
    <mergeCell ref="K99:K101"/>
    <mergeCell ref="P96:P98"/>
    <mergeCell ref="Q96:Q98"/>
    <mergeCell ref="R96:R98"/>
    <mergeCell ref="S96:S98"/>
    <mergeCell ref="T96:T98"/>
    <mergeCell ref="U96:U98"/>
    <mergeCell ref="Z93:Z95"/>
    <mergeCell ref="G96:G98"/>
    <mergeCell ref="H96:H98"/>
    <mergeCell ref="I96:I98"/>
    <mergeCell ref="J96:J98"/>
    <mergeCell ref="K96:K98"/>
    <mergeCell ref="L96:L98"/>
    <mergeCell ref="M96:M98"/>
    <mergeCell ref="N96:N98"/>
    <mergeCell ref="O96:O98"/>
    <mergeCell ref="T93:T95"/>
    <mergeCell ref="U93:U95"/>
    <mergeCell ref="V93:V95"/>
    <mergeCell ref="W93:W95"/>
    <mergeCell ref="X93:X95"/>
    <mergeCell ref="Y93:Y95"/>
    <mergeCell ref="N93:N95"/>
    <mergeCell ref="O93:O95"/>
    <mergeCell ref="P93:P95"/>
    <mergeCell ref="Q93:Q95"/>
    <mergeCell ref="R93:R95"/>
    <mergeCell ref="S93:S95"/>
    <mergeCell ref="X90:X92"/>
    <mergeCell ref="Y90:Y92"/>
    <mergeCell ref="Z90:Z92"/>
    <mergeCell ref="G93:G95"/>
    <mergeCell ref="H93:H95"/>
    <mergeCell ref="I93:I95"/>
    <mergeCell ref="J93:J95"/>
    <mergeCell ref="K93:K95"/>
    <mergeCell ref="L93:L95"/>
    <mergeCell ref="M93:M95"/>
    <mergeCell ref="R90:R92"/>
    <mergeCell ref="S90:S92"/>
    <mergeCell ref="T90:T92"/>
    <mergeCell ref="U90:U92"/>
    <mergeCell ref="V90:V92"/>
    <mergeCell ref="W90:W92"/>
    <mergeCell ref="L90:L92"/>
    <mergeCell ref="M90:M92"/>
    <mergeCell ref="N90:N92"/>
    <mergeCell ref="O90:O92"/>
    <mergeCell ref="P90:P92"/>
    <mergeCell ref="Q90:Q92"/>
    <mergeCell ref="V88:V89"/>
    <mergeCell ref="W88:W89"/>
    <mergeCell ref="X88:X89"/>
    <mergeCell ref="Y88:Y89"/>
    <mergeCell ref="Z88:Z89"/>
    <mergeCell ref="G90:G92"/>
    <mergeCell ref="H90:H92"/>
    <mergeCell ref="I90:I92"/>
    <mergeCell ref="J90:J92"/>
    <mergeCell ref="K90:K92"/>
    <mergeCell ref="P88:P89"/>
    <mergeCell ref="Q88:Q89"/>
    <mergeCell ref="R88:R89"/>
    <mergeCell ref="S88:S89"/>
    <mergeCell ref="T88:T89"/>
    <mergeCell ref="U88:U89"/>
    <mergeCell ref="Z85:Z87"/>
    <mergeCell ref="G88:G89"/>
    <mergeCell ref="H88:H89"/>
    <mergeCell ref="I88:I89"/>
    <mergeCell ref="J88:J89"/>
    <mergeCell ref="K88:K89"/>
    <mergeCell ref="L88:L89"/>
    <mergeCell ref="M88:M89"/>
    <mergeCell ref="N88:N89"/>
    <mergeCell ref="O88:O89"/>
    <mergeCell ref="T85:T87"/>
    <mergeCell ref="U85:U87"/>
    <mergeCell ref="V85:V87"/>
    <mergeCell ref="W85:W87"/>
    <mergeCell ref="X85:X87"/>
    <mergeCell ref="Y85:Y87"/>
    <mergeCell ref="N85:N87"/>
    <mergeCell ref="O85:O87"/>
    <mergeCell ref="P85:P87"/>
    <mergeCell ref="Q85:Q87"/>
    <mergeCell ref="R85:R87"/>
    <mergeCell ref="S85:S87"/>
    <mergeCell ref="X82:X84"/>
    <mergeCell ref="Y82:Y84"/>
    <mergeCell ref="Z82:Z84"/>
    <mergeCell ref="G85:G87"/>
    <mergeCell ref="H85:H87"/>
    <mergeCell ref="I85:I87"/>
    <mergeCell ref="J85:J87"/>
    <mergeCell ref="K85:K87"/>
    <mergeCell ref="L85:L87"/>
    <mergeCell ref="M85:M87"/>
    <mergeCell ref="R82:R84"/>
    <mergeCell ref="S82:S84"/>
    <mergeCell ref="T82:T84"/>
    <mergeCell ref="U82:U84"/>
    <mergeCell ref="V82:V84"/>
    <mergeCell ref="W82:W84"/>
    <mergeCell ref="L82:L84"/>
    <mergeCell ref="M82:M84"/>
    <mergeCell ref="N82:N84"/>
    <mergeCell ref="O82:O84"/>
    <mergeCell ref="P82:P84"/>
    <mergeCell ref="Q82:Q84"/>
    <mergeCell ref="V79:V81"/>
    <mergeCell ref="W79:W81"/>
    <mergeCell ref="X79:X81"/>
    <mergeCell ref="Y79:Y81"/>
    <mergeCell ref="Z79:Z81"/>
    <mergeCell ref="G82:G84"/>
    <mergeCell ref="H82:H84"/>
    <mergeCell ref="I82:I84"/>
    <mergeCell ref="J82:J84"/>
    <mergeCell ref="K82:K84"/>
    <mergeCell ref="P79:P81"/>
    <mergeCell ref="Q79:Q81"/>
    <mergeCell ref="R79:R81"/>
    <mergeCell ref="S79:S81"/>
    <mergeCell ref="T79:T81"/>
    <mergeCell ref="U79:U81"/>
    <mergeCell ref="Z76:Z78"/>
    <mergeCell ref="G79:G81"/>
    <mergeCell ref="H79:H81"/>
    <mergeCell ref="I79:I81"/>
    <mergeCell ref="J79:J81"/>
    <mergeCell ref="K79:K81"/>
    <mergeCell ref="L79:L81"/>
    <mergeCell ref="M79:M81"/>
    <mergeCell ref="N79:N81"/>
    <mergeCell ref="O79:O81"/>
    <mergeCell ref="T76:T78"/>
    <mergeCell ref="U76:U78"/>
    <mergeCell ref="V76:V78"/>
    <mergeCell ref="W76:W78"/>
    <mergeCell ref="X76:X78"/>
    <mergeCell ref="Y76:Y78"/>
    <mergeCell ref="N76:N78"/>
    <mergeCell ref="O76:O78"/>
    <mergeCell ref="P76:P78"/>
    <mergeCell ref="Q76:Q78"/>
    <mergeCell ref="R76:R78"/>
    <mergeCell ref="S76:S78"/>
    <mergeCell ref="X74:X75"/>
    <mergeCell ref="Y74:Y75"/>
    <mergeCell ref="Z74:Z75"/>
    <mergeCell ref="G76:G78"/>
    <mergeCell ref="H76:H78"/>
    <mergeCell ref="I76:I78"/>
    <mergeCell ref="J76:J78"/>
    <mergeCell ref="K76:K78"/>
    <mergeCell ref="L76:L78"/>
    <mergeCell ref="M76:M78"/>
    <mergeCell ref="R74:R75"/>
    <mergeCell ref="S74:S75"/>
    <mergeCell ref="T74:T75"/>
    <mergeCell ref="U74:U75"/>
    <mergeCell ref="V74:V75"/>
    <mergeCell ref="W74:W75"/>
    <mergeCell ref="L74:L75"/>
    <mergeCell ref="M74:M75"/>
    <mergeCell ref="N74:N75"/>
    <mergeCell ref="O74:O75"/>
    <mergeCell ref="P74:P75"/>
    <mergeCell ref="Q74:Q75"/>
    <mergeCell ref="V72:V73"/>
    <mergeCell ref="W72:W73"/>
    <mergeCell ref="X72:X73"/>
    <mergeCell ref="Y72:Y73"/>
    <mergeCell ref="Z72:Z73"/>
    <mergeCell ref="G74:G75"/>
    <mergeCell ref="H74:H75"/>
    <mergeCell ref="I74:I75"/>
    <mergeCell ref="J74:J75"/>
    <mergeCell ref="K74:K75"/>
    <mergeCell ref="P72:P73"/>
    <mergeCell ref="Q72:Q73"/>
    <mergeCell ref="R72:R73"/>
    <mergeCell ref="S72:S73"/>
    <mergeCell ref="T72:T73"/>
    <mergeCell ref="U72:U73"/>
    <mergeCell ref="Z70:Z71"/>
    <mergeCell ref="G72:G73"/>
    <mergeCell ref="H72:H73"/>
    <mergeCell ref="I72:I73"/>
    <mergeCell ref="J72:J73"/>
    <mergeCell ref="K72:K73"/>
    <mergeCell ref="L72:L73"/>
    <mergeCell ref="M72:M73"/>
    <mergeCell ref="N72:N73"/>
    <mergeCell ref="O72:O73"/>
    <mergeCell ref="T70:T71"/>
    <mergeCell ref="U70:U71"/>
    <mergeCell ref="V70:V71"/>
    <mergeCell ref="W70:W71"/>
    <mergeCell ref="X70:X71"/>
    <mergeCell ref="Y70:Y71"/>
    <mergeCell ref="N70:N71"/>
    <mergeCell ref="O70:O71"/>
    <mergeCell ref="P70:P71"/>
    <mergeCell ref="Q70:Q71"/>
    <mergeCell ref="R70:R71"/>
    <mergeCell ref="S70:S71"/>
    <mergeCell ref="X68:X69"/>
    <mergeCell ref="Y68:Y69"/>
    <mergeCell ref="Z68:Z69"/>
    <mergeCell ref="G70:G71"/>
    <mergeCell ref="H70:H71"/>
    <mergeCell ref="I70:I71"/>
    <mergeCell ref="J70:J71"/>
    <mergeCell ref="K70:K71"/>
    <mergeCell ref="L70:L71"/>
    <mergeCell ref="M70:M71"/>
    <mergeCell ref="R68:R69"/>
    <mergeCell ref="S68:S69"/>
    <mergeCell ref="T68:T69"/>
    <mergeCell ref="U68:U69"/>
    <mergeCell ref="V68:V69"/>
    <mergeCell ref="W68:W69"/>
    <mergeCell ref="L68:L69"/>
    <mergeCell ref="M68:M69"/>
    <mergeCell ref="N68:N69"/>
    <mergeCell ref="O68:O69"/>
    <mergeCell ref="P68:P69"/>
    <mergeCell ref="Q68:Q69"/>
    <mergeCell ref="V65:V67"/>
    <mergeCell ref="W65:W67"/>
    <mergeCell ref="X65:X67"/>
    <mergeCell ref="Y65:Y67"/>
    <mergeCell ref="Z65:Z67"/>
    <mergeCell ref="G68:G69"/>
    <mergeCell ref="H68:H69"/>
    <mergeCell ref="I68:I69"/>
    <mergeCell ref="J68:J69"/>
    <mergeCell ref="K68:K69"/>
    <mergeCell ref="P65:P67"/>
    <mergeCell ref="Q65:Q67"/>
    <mergeCell ref="R65:R67"/>
    <mergeCell ref="S65:S67"/>
    <mergeCell ref="T65:T67"/>
    <mergeCell ref="U65:U67"/>
    <mergeCell ref="Z62:Z64"/>
    <mergeCell ref="G65:G67"/>
    <mergeCell ref="H65:H67"/>
    <mergeCell ref="I65:I67"/>
    <mergeCell ref="J65:J67"/>
    <mergeCell ref="K65:K67"/>
    <mergeCell ref="L65:L67"/>
    <mergeCell ref="M65:M67"/>
    <mergeCell ref="N65:N67"/>
    <mergeCell ref="O65:O67"/>
    <mergeCell ref="T62:T64"/>
    <mergeCell ref="U62:U64"/>
    <mergeCell ref="V62:V64"/>
    <mergeCell ref="W62:W64"/>
    <mergeCell ref="X62:X64"/>
    <mergeCell ref="Y62:Y64"/>
    <mergeCell ref="N62:N64"/>
    <mergeCell ref="O62:O64"/>
    <mergeCell ref="P62:P64"/>
    <mergeCell ref="Q62:Q64"/>
    <mergeCell ref="R62:R64"/>
    <mergeCell ref="S62:S64"/>
    <mergeCell ref="X60:X61"/>
    <mergeCell ref="Y60:Y61"/>
    <mergeCell ref="Z60:Z61"/>
    <mergeCell ref="G62:G64"/>
    <mergeCell ref="H62:H64"/>
    <mergeCell ref="I62:I64"/>
    <mergeCell ref="J62:J64"/>
    <mergeCell ref="K62:K64"/>
    <mergeCell ref="L62:L64"/>
    <mergeCell ref="M62:M64"/>
    <mergeCell ref="R60:R61"/>
    <mergeCell ref="S60:S61"/>
    <mergeCell ref="T60:T61"/>
    <mergeCell ref="U60:U61"/>
    <mergeCell ref="V60:V61"/>
    <mergeCell ref="W60:W61"/>
    <mergeCell ref="L60:L61"/>
    <mergeCell ref="M60:M61"/>
    <mergeCell ref="N60:N61"/>
    <mergeCell ref="O60:O61"/>
    <mergeCell ref="P60:P61"/>
    <mergeCell ref="Q60:Q61"/>
    <mergeCell ref="V58:V59"/>
    <mergeCell ref="W58:W59"/>
    <mergeCell ref="X58:X59"/>
    <mergeCell ref="Y58:Y59"/>
    <mergeCell ref="Z58:Z59"/>
    <mergeCell ref="G60:G61"/>
    <mergeCell ref="H60:H61"/>
    <mergeCell ref="I60:I61"/>
    <mergeCell ref="J60:J61"/>
    <mergeCell ref="K60:K61"/>
    <mergeCell ref="P58:P59"/>
    <mergeCell ref="Q58:Q59"/>
    <mergeCell ref="R58:R59"/>
    <mergeCell ref="S58:S59"/>
    <mergeCell ref="T58:T59"/>
    <mergeCell ref="U58:U59"/>
    <mergeCell ref="Z52:Z57"/>
    <mergeCell ref="G58:G59"/>
    <mergeCell ref="H58:H59"/>
    <mergeCell ref="I58:I59"/>
    <mergeCell ref="J58:J59"/>
    <mergeCell ref="K58:K59"/>
    <mergeCell ref="L58:L59"/>
    <mergeCell ref="M58:M59"/>
    <mergeCell ref="N58:N59"/>
    <mergeCell ref="O58:O59"/>
    <mergeCell ref="T52:T57"/>
    <mergeCell ref="U52:U57"/>
    <mergeCell ref="V52:V57"/>
    <mergeCell ref="W52:W57"/>
    <mergeCell ref="X52:X57"/>
    <mergeCell ref="Y52:Y57"/>
    <mergeCell ref="N52:N57"/>
    <mergeCell ref="O52:O57"/>
    <mergeCell ref="P52:P57"/>
    <mergeCell ref="Q52:Q57"/>
    <mergeCell ref="R52:R57"/>
    <mergeCell ref="S52:S57"/>
    <mergeCell ref="Y49:Y51"/>
    <mergeCell ref="Z49:Z51"/>
    <mergeCell ref="G52:G57"/>
    <mergeCell ref="H52:H57"/>
    <mergeCell ref="I52:I57"/>
    <mergeCell ref="J52:J57"/>
    <mergeCell ref="K52:K57"/>
    <mergeCell ref="L52:L57"/>
    <mergeCell ref="M52:M57"/>
    <mergeCell ref="S49:S51"/>
    <mergeCell ref="T49:T51"/>
    <mergeCell ref="U49:U51"/>
    <mergeCell ref="V49:V51"/>
    <mergeCell ref="W49:W51"/>
    <mergeCell ref="X49:X51"/>
    <mergeCell ref="M49:M51"/>
    <mergeCell ref="N49:N51"/>
    <mergeCell ref="O49:O51"/>
    <mergeCell ref="P49:P51"/>
    <mergeCell ref="Q49:Q51"/>
    <mergeCell ref="R49:R51"/>
    <mergeCell ref="V47:V48"/>
    <mergeCell ref="W47:W48"/>
    <mergeCell ref="X47:X48"/>
    <mergeCell ref="Z47:Z48"/>
    <mergeCell ref="G49:G51"/>
    <mergeCell ref="H49:H51"/>
    <mergeCell ref="I49:I51"/>
    <mergeCell ref="J49:J51"/>
    <mergeCell ref="K49:K51"/>
    <mergeCell ref="L49:L51"/>
    <mergeCell ref="P47:P48"/>
    <mergeCell ref="Q47:Q48"/>
    <mergeCell ref="R47:R48"/>
    <mergeCell ref="S47:S48"/>
    <mergeCell ref="T47:T48"/>
    <mergeCell ref="U47:U48"/>
    <mergeCell ref="Z45:Z46"/>
    <mergeCell ref="G47:G48"/>
    <mergeCell ref="H47:H48"/>
    <mergeCell ref="I47:I48"/>
    <mergeCell ref="J47:J48"/>
    <mergeCell ref="K47:K48"/>
    <mergeCell ref="L47:L48"/>
    <mergeCell ref="M47:M48"/>
    <mergeCell ref="N47:N48"/>
    <mergeCell ref="O47:O48"/>
    <mergeCell ref="T45:T46"/>
    <mergeCell ref="U45:U46"/>
    <mergeCell ref="V45:V46"/>
    <mergeCell ref="W45:W46"/>
    <mergeCell ref="X45:X46"/>
    <mergeCell ref="Y45:Y46"/>
    <mergeCell ref="N45:N46"/>
    <mergeCell ref="O45:O46"/>
    <mergeCell ref="P45:P46"/>
    <mergeCell ref="Q45:Q46"/>
    <mergeCell ref="R45:R46"/>
    <mergeCell ref="S45:S46"/>
    <mergeCell ref="X43:X44"/>
    <mergeCell ref="Y43:Y44"/>
    <mergeCell ref="Z43:Z44"/>
    <mergeCell ref="G45:G46"/>
    <mergeCell ref="H45:H46"/>
    <mergeCell ref="I45:I46"/>
    <mergeCell ref="J45:J46"/>
    <mergeCell ref="K45:K46"/>
    <mergeCell ref="L45:L46"/>
    <mergeCell ref="M45:M46"/>
    <mergeCell ref="R43:R44"/>
    <mergeCell ref="S43:S44"/>
    <mergeCell ref="T43:T44"/>
    <mergeCell ref="U43:U44"/>
    <mergeCell ref="V43:V44"/>
    <mergeCell ref="W43:W44"/>
    <mergeCell ref="L43:L44"/>
    <mergeCell ref="M43:M44"/>
    <mergeCell ref="N43:N44"/>
    <mergeCell ref="O43:O44"/>
    <mergeCell ref="P43:P44"/>
    <mergeCell ref="Q43:Q44"/>
    <mergeCell ref="V41:V42"/>
    <mergeCell ref="W41:W42"/>
    <mergeCell ref="X41:X42"/>
    <mergeCell ref="Y41:Y42"/>
    <mergeCell ref="Z41:Z42"/>
    <mergeCell ref="G43:G44"/>
    <mergeCell ref="H43:H44"/>
    <mergeCell ref="I43:I44"/>
    <mergeCell ref="J43:J44"/>
    <mergeCell ref="K43:K44"/>
    <mergeCell ref="P41:P42"/>
    <mergeCell ref="Q41:Q42"/>
    <mergeCell ref="R41:R42"/>
    <mergeCell ref="S41:S42"/>
    <mergeCell ref="T41:T42"/>
    <mergeCell ref="U41:U42"/>
    <mergeCell ref="Z39:Z40"/>
    <mergeCell ref="G41:G42"/>
    <mergeCell ref="H41:H42"/>
    <mergeCell ref="I41:I42"/>
    <mergeCell ref="J41:J42"/>
    <mergeCell ref="K41:K42"/>
    <mergeCell ref="L41:L42"/>
    <mergeCell ref="M41:M42"/>
    <mergeCell ref="N41:N42"/>
    <mergeCell ref="O41:O42"/>
    <mergeCell ref="T39:T40"/>
    <mergeCell ref="U39:U40"/>
    <mergeCell ref="V39:V40"/>
    <mergeCell ref="W39:W40"/>
    <mergeCell ref="X39:X40"/>
    <mergeCell ref="Y39:Y40"/>
    <mergeCell ref="N39:N40"/>
    <mergeCell ref="O39:O40"/>
    <mergeCell ref="P39:P40"/>
    <mergeCell ref="Q39:Q40"/>
    <mergeCell ref="R39:R40"/>
    <mergeCell ref="S39:S40"/>
    <mergeCell ref="X36:X38"/>
    <mergeCell ref="Y36:Y38"/>
    <mergeCell ref="Z36:Z38"/>
    <mergeCell ref="G39:G40"/>
    <mergeCell ref="H39:H40"/>
    <mergeCell ref="I39:I40"/>
    <mergeCell ref="J39:J40"/>
    <mergeCell ref="K39:K40"/>
    <mergeCell ref="L39:L40"/>
    <mergeCell ref="M39:M40"/>
    <mergeCell ref="R36:R38"/>
    <mergeCell ref="S36:S38"/>
    <mergeCell ref="T36:T38"/>
    <mergeCell ref="U36:U38"/>
    <mergeCell ref="V36:V38"/>
    <mergeCell ref="W36:W38"/>
    <mergeCell ref="L36:L38"/>
    <mergeCell ref="M36:M38"/>
    <mergeCell ref="N36:N38"/>
    <mergeCell ref="O36:O38"/>
    <mergeCell ref="P36:P38"/>
    <mergeCell ref="Q36:Q38"/>
    <mergeCell ref="G36:G38"/>
    <mergeCell ref="H36:H38"/>
    <mergeCell ref="I36:I38"/>
    <mergeCell ref="J36:J38"/>
    <mergeCell ref="K36:K38"/>
    <mergeCell ref="P34:P35"/>
    <mergeCell ref="Q34:Q35"/>
    <mergeCell ref="R34:R35"/>
    <mergeCell ref="S34:S35"/>
    <mergeCell ref="T34:T35"/>
    <mergeCell ref="U34:U35"/>
    <mergeCell ref="Z32:Z33"/>
    <mergeCell ref="G34:G35"/>
    <mergeCell ref="H34:H35"/>
    <mergeCell ref="I34:I35"/>
    <mergeCell ref="J34:J35"/>
    <mergeCell ref="K34:K35"/>
    <mergeCell ref="L34:L35"/>
    <mergeCell ref="M34:M35"/>
    <mergeCell ref="N34:N35"/>
    <mergeCell ref="O34:O35"/>
    <mergeCell ref="T32:T33"/>
    <mergeCell ref="U32:U33"/>
    <mergeCell ref="V32:V33"/>
    <mergeCell ref="W32:W33"/>
    <mergeCell ref="X32:X33"/>
    <mergeCell ref="Y32:Y33"/>
    <mergeCell ref="Y24:Y27"/>
    <mergeCell ref="Z24:Z27"/>
    <mergeCell ref="AG24:AG27"/>
    <mergeCell ref="G32:G33"/>
    <mergeCell ref="H32:H33"/>
    <mergeCell ref="I32:I33"/>
    <mergeCell ref="J32:J33"/>
    <mergeCell ref="K32:K33"/>
    <mergeCell ref="L32:L33"/>
    <mergeCell ref="M32:M33"/>
    <mergeCell ref="S24:S27"/>
    <mergeCell ref="T24:T27"/>
    <mergeCell ref="U24:U27"/>
    <mergeCell ref="V24:V27"/>
    <mergeCell ref="W24:W27"/>
    <mergeCell ref="X24:X27"/>
    <mergeCell ref="M24:M27"/>
    <mergeCell ref="N24:N27"/>
    <mergeCell ref="O24:O27"/>
    <mergeCell ref="P24:P27"/>
    <mergeCell ref="Q24:Q27"/>
    <mergeCell ref="R24:R27"/>
    <mergeCell ref="G24:G27"/>
    <mergeCell ref="H24:H27"/>
    <mergeCell ref="I24:I27"/>
    <mergeCell ref="J24:J27"/>
    <mergeCell ref="K24:K27"/>
    <mergeCell ref="L24:L27"/>
    <mergeCell ref="V20:V23"/>
    <mergeCell ref="W20:W23"/>
    <mergeCell ref="X20:X23"/>
    <mergeCell ref="Y20:Y23"/>
    <mergeCell ref="Z20:Z23"/>
    <mergeCell ref="AG20:AG23"/>
    <mergeCell ref="P20:P23"/>
    <mergeCell ref="Q20:Q23"/>
    <mergeCell ref="R20:R23"/>
    <mergeCell ref="S20:S23"/>
    <mergeCell ref="T20:T23"/>
    <mergeCell ref="U20:U23"/>
    <mergeCell ref="AG16:AG19"/>
    <mergeCell ref="G20:G23"/>
    <mergeCell ref="H20:H23"/>
    <mergeCell ref="I20:I23"/>
    <mergeCell ref="J20:J23"/>
    <mergeCell ref="K20:K23"/>
    <mergeCell ref="L20:L23"/>
    <mergeCell ref="M20:M23"/>
    <mergeCell ref="N20:N23"/>
    <mergeCell ref="O20:O23"/>
    <mergeCell ref="U16:U19"/>
    <mergeCell ref="V16:V19"/>
    <mergeCell ref="W16:W19"/>
    <mergeCell ref="X16:X19"/>
    <mergeCell ref="Y16:Y19"/>
    <mergeCell ref="Z16:Z19"/>
    <mergeCell ref="O16:O19"/>
    <mergeCell ref="P16:P19"/>
    <mergeCell ref="Q16:Q19"/>
    <mergeCell ref="R16:R19"/>
    <mergeCell ref="S16:S19"/>
    <mergeCell ref="T16:T19"/>
    <mergeCell ref="Z12:Z15"/>
    <mergeCell ref="AG12:AG15"/>
    <mergeCell ref="G16:G19"/>
    <mergeCell ref="H16:H19"/>
    <mergeCell ref="I16:I19"/>
    <mergeCell ref="J16:J19"/>
    <mergeCell ref="K16:K19"/>
    <mergeCell ref="L16:L19"/>
    <mergeCell ref="M16:M19"/>
    <mergeCell ref="N16:N19"/>
    <mergeCell ref="T12:T15"/>
    <mergeCell ref="U12:U15"/>
    <mergeCell ref="V12:V15"/>
    <mergeCell ref="W12:W15"/>
    <mergeCell ref="X12:X15"/>
    <mergeCell ref="Y12:Y15"/>
    <mergeCell ref="N12:N15"/>
    <mergeCell ref="O12:O15"/>
    <mergeCell ref="P12:P15"/>
    <mergeCell ref="Q12:Q15"/>
    <mergeCell ref="R12:R15"/>
    <mergeCell ref="S12:S15"/>
    <mergeCell ref="Y8:Y11"/>
    <mergeCell ref="Z8:Z11"/>
    <mergeCell ref="AG8:AG11"/>
    <mergeCell ref="G12:G15"/>
    <mergeCell ref="H12:H15"/>
    <mergeCell ref="I12:I15"/>
    <mergeCell ref="J12:J15"/>
    <mergeCell ref="K12:K15"/>
    <mergeCell ref="L12:L15"/>
    <mergeCell ref="M12:M15"/>
    <mergeCell ref="S8:S11"/>
    <mergeCell ref="T8:T11"/>
    <mergeCell ref="U8:U11"/>
    <mergeCell ref="V8:V11"/>
    <mergeCell ref="W8:W11"/>
    <mergeCell ref="X8:X11"/>
    <mergeCell ref="M8:M11"/>
    <mergeCell ref="N8:N11"/>
    <mergeCell ref="O8:O11"/>
    <mergeCell ref="P8:P11"/>
    <mergeCell ref="Q8:Q11"/>
    <mergeCell ref="R8:R11"/>
    <mergeCell ref="G8:G11"/>
    <mergeCell ref="H8:H11"/>
    <mergeCell ref="I8:I11"/>
    <mergeCell ref="J8:J11"/>
    <mergeCell ref="K8:K11"/>
    <mergeCell ref="L8:L11"/>
    <mergeCell ref="AI49:AI51"/>
    <mergeCell ref="X28:X31"/>
    <mergeCell ref="Y28:Y31"/>
    <mergeCell ref="Z28:Z31"/>
    <mergeCell ref="G28:G31"/>
    <mergeCell ref="H28:H31"/>
    <mergeCell ref="I28:I31"/>
    <mergeCell ref="J28:J31"/>
    <mergeCell ref="K28:K31"/>
    <mergeCell ref="L28:L31"/>
    <mergeCell ref="M28:M31"/>
    <mergeCell ref="N28:N31"/>
    <mergeCell ref="O28:O31"/>
    <mergeCell ref="P28:P31"/>
    <mergeCell ref="Q28:Q31"/>
    <mergeCell ref="R28:R31"/>
    <mergeCell ref="S28:S31"/>
    <mergeCell ref="T28:T31"/>
    <mergeCell ref="U28:U31"/>
    <mergeCell ref="V28:V31"/>
    <mergeCell ref="W28:W31"/>
    <mergeCell ref="N32:N33"/>
    <mergeCell ref="O32:O33"/>
    <mergeCell ref="P32:P33"/>
    <mergeCell ref="Q32:Q33"/>
    <mergeCell ref="R32:R33"/>
    <mergeCell ref="S32:S33"/>
    <mergeCell ref="V34:V35"/>
    <mergeCell ref="W34:W35"/>
    <mergeCell ref="X34:X35"/>
    <mergeCell ref="Y34:Y35"/>
    <mergeCell ref="Z34:Z35"/>
  </mergeCells>
  <conditionalFormatting sqref="W8 W28">
    <cfRule type="iconSet" priority="73">
      <iconSet>
        <cfvo type="percent" val="0"/>
        <cfvo type="num" val="0.6" gte="0"/>
        <cfvo type="num" val="0.8" gte="0"/>
      </iconSet>
    </cfRule>
  </conditionalFormatting>
  <conditionalFormatting sqref="W58:W59">
    <cfRule type="iconSet" priority="72">
      <iconSet>
        <cfvo type="percent" val="0"/>
        <cfvo type="num" val="0.6" gte="0"/>
        <cfvo type="num" val="0.8" gte="0"/>
      </iconSet>
    </cfRule>
  </conditionalFormatting>
  <conditionalFormatting sqref="W60:W61">
    <cfRule type="iconSet" priority="71">
      <iconSet>
        <cfvo type="percent" val="0"/>
        <cfvo type="num" val="0.6" gte="0"/>
        <cfvo type="num" val="0.8" gte="0"/>
      </iconSet>
    </cfRule>
  </conditionalFormatting>
  <conditionalFormatting sqref="W12:W13">
    <cfRule type="iconSet" priority="70">
      <iconSet>
        <cfvo type="percent" val="0"/>
        <cfvo type="num" val="0.6" gte="0"/>
        <cfvo type="num" val="0.8" gte="0"/>
      </iconSet>
    </cfRule>
  </conditionalFormatting>
  <conditionalFormatting sqref="W16">
    <cfRule type="iconSet" priority="69">
      <iconSet>
        <cfvo type="percent" val="0"/>
        <cfvo type="num" val="0.6" gte="0"/>
        <cfvo type="num" val="0.8" gte="0"/>
      </iconSet>
    </cfRule>
  </conditionalFormatting>
  <conditionalFormatting sqref="W20:W21">
    <cfRule type="iconSet" priority="68">
      <iconSet>
        <cfvo type="percent" val="0"/>
        <cfvo type="num" val="0.6" gte="0"/>
        <cfvo type="num" val="0.8" gte="0"/>
      </iconSet>
    </cfRule>
  </conditionalFormatting>
  <conditionalFormatting sqref="W24:W25">
    <cfRule type="iconSet" priority="67">
      <iconSet>
        <cfvo type="percent" val="0"/>
        <cfvo type="num" val="0.6" gte="0"/>
        <cfvo type="num" val="0.8" gte="0"/>
      </iconSet>
    </cfRule>
  </conditionalFormatting>
  <conditionalFormatting sqref="W32">
    <cfRule type="iconSet" priority="66">
      <iconSet>
        <cfvo type="percent" val="0"/>
        <cfvo type="num" val="0.6" gte="0"/>
        <cfvo type="num" val="0.8" gte="0"/>
      </iconSet>
    </cfRule>
  </conditionalFormatting>
  <conditionalFormatting sqref="W34">
    <cfRule type="iconSet" priority="65">
      <iconSet>
        <cfvo type="percent" val="0"/>
        <cfvo type="num" val="0.6" gte="0"/>
        <cfvo type="num" val="0.8" gte="0"/>
      </iconSet>
    </cfRule>
  </conditionalFormatting>
  <conditionalFormatting sqref="W36">
    <cfRule type="iconSet" priority="64">
      <iconSet>
        <cfvo type="percent" val="0"/>
        <cfvo type="num" val="0.6" gte="0"/>
        <cfvo type="num" val="0.8" gte="0"/>
      </iconSet>
    </cfRule>
  </conditionalFormatting>
  <conditionalFormatting sqref="W39">
    <cfRule type="iconSet" priority="63">
      <iconSet>
        <cfvo type="percent" val="0"/>
        <cfvo type="num" val="0.6" gte="0"/>
        <cfvo type="num" val="0.8" gte="0"/>
      </iconSet>
    </cfRule>
  </conditionalFormatting>
  <conditionalFormatting sqref="W41">
    <cfRule type="iconSet" priority="62">
      <iconSet>
        <cfvo type="percent" val="0"/>
        <cfvo type="num" val="0.6" gte="0"/>
        <cfvo type="num" val="0.8" gte="0"/>
      </iconSet>
    </cfRule>
  </conditionalFormatting>
  <conditionalFormatting sqref="W43">
    <cfRule type="iconSet" priority="61">
      <iconSet>
        <cfvo type="percent" val="0"/>
        <cfvo type="num" val="0.6" gte="0"/>
        <cfvo type="num" val="0.8" gte="0"/>
      </iconSet>
    </cfRule>
  </conditionalFormatting>
  <conditionalFormatting sqref="W45">
    <cfRule type="iconSet" priority="60">
      <iconSet>
        <cfvo type="percent" val="0"/>
        <cfvo type="num" val="0.6" gte="0"/>
        <cfvo type="num" val="0.8" gte="0"/>
      </iconSet>
    </cfRule>
  </conditionalFormatting>
  <conditionalFormatting sqref="W47">
    <cfRule type="iconSet" priority="59">
      <iconSet>
        <cfvo type="percent" val="0"/>
        <cfvo type="num" val="0.6" gte="0"/>
        <cfvo type="num" val="0.8" gte="0"/>
      </iconSet>
    </cfRule>
  </conditionalFormatting>
  <conditionalFormatting sqref="W49">
    <cfRule type="iconSet" priority="58">
      <iconSet>
        <cfvo type="percent" val="0"/>
        <cfvo type="num" val="0.6" gte="0"/>
        <cfvo type="num" val="0.8" gte="0"/>
      </iconSet>
    </cfRule>
  </conditionalFormatting>
  <conditionalFormatting sqref="W52">
    <cfRule type="iconSet" priority="57">
      <iconSet>
        <cfvo type="percent" val="0"/>
        <cfvo type="num" val="0.6" gte="0"/>
        <cfvo type="num" val="0.8" gte="0"/>
      </iconSet>
    </cfRule>
  </conditionalFormatting>
  <conditionalFormatting sqref="W62">
    <cfRule type="iconSet" priority="56">
      <iconSet>
        <cfvo type="percent" val="0"/>
        <cfvo type="num" val="0.6" gte="0"/>
        <cfvo type="num" val="0.8" gte="0"/>
      </iconSet>
    </cfRule>
  </conditionalFormatting>
  <conditionalFormatting sqref="W65">
    <cfRule type="iconSet" priority="55">
      <iconSet>
        <cfvo type="percent" val="0"/>
        <cfvo type="num" val="0.6" gte="0"/>
        <cfvo type="num" val="0.8" gte="0"/>
      </iconSet>
    </cfRule>
  </conditionalFormatting>
  <conditionalFormatting sqref="W68">
    <cfRule type="iconSet" priority="54">
      <iconSet>
        <cfvo type="percent" val="0"/>
        <cfvo type="num" val="0.6" gte="0"/>
        <cfvo type="num" val="0.8" gte="0"/>
      </iconSet>
    </cfRule>
  </conditionalFormatting>
  <conditionalFormatting sqref="W70">
    <cfRule type="iconSet" priority="53">
      <iconSet>
        <cfvo type="percent" val="0"/>
        <cfvo type="num" val="0.6" gte="0"/>
        <cfvo type="num" val="0.8" gte="0"/>
      </iconSet>
    </cfRule>
  </conditionalFormatting>
  <conditionalFormatting sqref="W72">
    <cfRule type="iconSet" priority="52">
      <iconSet>
        <cfvo type="percent" val="0"/>
        <cfvo type="num" val="0.6" gte="0"/>
        <cfvo type="num" val="0.8" gte="0"/>
      </iconSet>
    </cfRule>
  </conditionalFormatting>
  <conditionalFormatting sqref="W74">
    <cfRule type="iconSet" priority="51">
      <iconSet>
        <cfvo type="percent" val="0"/>
        <cfvo type="num" val="0.6" gte="0"/>
        <cfvo type="num" val="0.8" gte="0"/>
      </iconSet>
    </cfRule>
  </conditionalFormatting>
  <conditionalFormatting sqref="W76">
    <cfRule type="iconSet" priority="50">
      <iconSet>
        <cfvo type="percent" val="0"/>
        <cfvo type="num" val="0.6" gte="0"/>
        <cfvo type="num" val="0.8" gte="0"/>
      </iconSet>
    </cfRule>
  </conditionalFormatting>
  <conditionalFormatting sqref="W79">
    <cfRule type="iconSet" priority="49">
      <iconSet>
        <cfvo type="percent" val="0"/>
        <cfvo type="num" val="0.6" gte="0"/>
        <cfvo type="num" val="0.8" gte="0"/>
      </iconSet>
    </cfRule>
  </conditionalFormatting>
  <conditionalFormatting sqref="W82">
    <cfRule type="iconSet" priority="48">
      <iconSet>
        <cfvo type="percent" val="0"/>
        <cfvo type="num" val="0.6" gte="0"/>
        <cfvo type="num" val="0.8" gte="0"/>
      </iconSet>
    </cfRule>
  </conditionalFormatting>
  <conditionalFormatting sqref="W85">
    <cfRule type="iconSet" priority="47">
      <iconSet>
        <cfvo type="percent" val="0"/>
        <cfvo type="num" val="0.6" gte="0"/>
        <cfvo type="num" val="0.8" gte="0"/>
      </iconSet>
    </cfRule>
  </conditionalFormatting>
  <conditionalFormatting sqref="W88">
    <cfRule type="iconSet" priority="46">
      <iconSet>
        <cfvo type="percent" val="0"/>
        <cfvo type="num" val="0.6" gte="0"/>
        <cfvo type="num" val="0.8" gte="0"/>
      </iconSet>
    </cfRule>
  </conditionalFormatting>
  <conditionalFormatting sqref="W90">
    <cfRule type="iconSet" priority="45">
      <iconSet>
        <cfvo type="percent" val="0"/>
        <cfvo type="num" val="0.6" gte="0"/>
        <cfvo type="num" val="0.8" gte="0"/>
      </iconSet>
    </cfRule>
  </conditionalFormatting>
  <conditionalFormatting sqref="W93">
    <cfRule type="iconSet" priority="44">
      <iconSet>
        <cfvo type="percent" val="0"/>
        <cfvo type="num" val="0.6" gte="0"/>
        <cfvo type="num" val="0.8" gte="0"/>
      </iconSet>
    </cfRule>
  </conditionalFormatting>
  <conditionalFormatting sqref="W96">
    <cfRule type="iconSet" priority="43">
      <iconSet>
        <cfvo type="percent" val="0"/>
        <cfvo type="num" val="0.6" gte="0"/>
        <cfvo type="num" val="0.8" gte="0"/>
      </iconSet>
    </cfRule>
  </conditionalFormatting>
  <conditionalFormatting sqref="W99">
    <cfRule type="iconSet" priority="42">
      <iconSet>
        <cfvo type="percent" val="0"/>
        <cfvo type="num" val="0.6" gte="0"/>
        <cfvo type="num" val="0.8" gte="0"/>
      </iconSet>
    </cfRule>
  </conditionalFormatting>
  <conditionalFormatting sqref="W102">
    <cfRule type="iconSet" priority="41">
      <iconSet>
        <cfvo type="percent" val="0"/>
        <cfvo type="num" val="0.6" gte="0"/>
        <cfvo type="num" val="0.8" gte="0"/>
      </iconSet>
    </cfRule>
  </conditionalFormatting>
  <conditionalFormatting sqref="W105">
    <cfRule type="iconSet" priority="40">
      <iconSet>
        <cfvo type="percent" val="0"/>
        <cfvo type="num" val="0.6" gte="0"/>
        <cfvo type="num" val="0.8" gte="0"/>
      </iconSet>
    </cfRule>
  </conditionalFormatting>
  <conditionalFormatting sqref="W109">
    <cfRule type="iconSet" priority="39">
      <iconSet>
        <cfvo type="percent" val="0"/>
        <cfvo type="num" val="0.6" gte="0"/>
        <cfvo type="num" val="0.8" gte="0"/>
      </iconSet>
    </cfRule>
  </conditionalFormatting>
  <conditionalFormatting sqref="W112">
    <cfRule type="iconSet" priority="38">
      <iconSet>
        <cfvo type="percent" val="0"/>
        <cfvo type="num" val="0.6" gte="0"/>
        <cfvo type="num" val="0.8" gte="0"/>
      </iconSet>
    </cfRule>
  </conditionalFormatting>
  <conditionalFormatting sqref="W115">
    <cfRule type="iconSet" priority="37">
      <iconSet>
        <cfvo type="percent" val="0"/>
        <cfvo type="num" val="0.6" gte="0"/>
        <cfvo type="num" val="0.8" gte="0"/>
      </iconSet>
    </cfRule>
  </conditionalFormatting>
  <conditionalFormatting sqref="W117">
    <cfRule type="iconSet" priority="36">
      <iconSet>
        <cfvo type="percent" val="0"/>
        <cfvo type="num" val="0.6" gte="0"/>
        <cfvo type="num" val="0.8" gte="0"/>
      </iconSet>
    </cfRule>
  </conditionalFormatting>
  <conditionalFormatting sqref="W120">
    <cfRule type="iconSet" priority="35">
      <iconSet>
        <cfvo type="percent" val="0"/>
        <cfvo type="num" val="0.6" gte="0"/>
        <cfvo type="num" val="0.8" gte="0"/>
      </iconSet>
    </cfRule>
  </conditionalFormatting>
  <conditionalFormatting sqref="W123">
    <cfRule type="iconSet" priority="34">
      <iconSet>
        <cfvo type="percent" val="0"/>
        <cfvo type="num" val="0.6" gte="0"/>
        <cfvo type="num" val="0.8" gte="0"/>
      </iconSet>
    </cfRule>
  </conditionalFormatting>
  <conditionalFormatting sqref="W126">
    <cfRule type="iconSet" priority="33">
      <iconSet>
        <cfvo type="percent" val="0"/>
        <cfvo type="num" val="0.6" gte="0"/>
        <cfvo type="num" val="0.8" gte="0"/>
      </iconSet>
    </cfRule>
  </conditionalFormatting>
  <conditionalFormatting sqref="W129">
    <cfRule type="iconSet" priority="32">
      <iconSet>
        <cfvo type="percent" val="0"/>
        <cfvo type="num" val="0.6" gte="0"/>
        <cfvo type="num" val="0.8" gte="0"/>
      </iconSet>
    </cfRule>
  </conditionalFormatting>
  <conditionalFormatting sqref="W132">
    <cfRule type="iconSet" priority="31">
      <iconSet>
        <cfvo type="percent" val="0"/>
        <cfvo type="num" val="0.6" gte="0"/>
        <cfvo type="num" val="0.8" gte="0"/>
      </iconSet>
    </cfRule>
  </conditionalFormatting>
  <conditionalFormatting sqref="W135">
    <cfRule type="iconSet" priority="30">
      <iconSet>
        <cfvo type="percent" val="0"/>
        <cfvo type="num" val="0.6" gte="0"/>
        <cfvo type="num" val="0.8" gte="0"/>
      </iconSet>
    </cfRule>
  </conditionalFormatting>
  <conditionalFormatting sqref="W137">
    <cfRule type="iconSet" priority="29">
      <iconSet>
        <cfvo type="percent" val="0"/>
        <cfvo type="num" val="0.6" gte="0"/>
        <cfvo type="num" val="0.8" gte="0"/>
      </iconSet>
    </cfRule>
  </conditionalFormatting>
  <conditionalFormatting sqref="W141">
    <cfRule type="iconSet" priority="28">
      <iconSet>
        <cfvo type="percent" val="0"/>
        <cfvo type="num" val="0.6" gte="0"/>
        <cfvo type="num" val="0.8" gte="0"/>
      </iconSet>
    </cfRule>
  </conditionalFormatting>
  <conditionalFormatting sqref="W144">
    <cfRule type="iconSet" priority="27">
      <iconSet>
        <cfvo type="percent" val="0"/>
        <cfvo type="num" val="0.6" gte="0"/>
        <cfvo type="num" val="0.8" gte="0"/>
      </iconSet>
    </cfRule>
  </conditionalFormatting>
  <conditionalFormatting sqref="W146">
    <cfRule type="iconSet" priority="26">
      <iconSet>
        <cfvo type="percent" val="0"/>
        <cfvo type="num" val="0.6" gte="0"/>
        <cfvo type="num" val="0.8" gte="0"/>
      </iconSet>
    </cfRule>
  </conditionalFormatting>
  <conditionalFormatting sqref="W149">
    <cfRule type="iconSet" priority="25">
      <iconSet>
        <cfvo type="percent" val="0"/>
        <cfvo type="num" val="0.6" gte="0"/>
        <cfvo type="num" val="0.8" gte="0"/>
      </iconSet>
    </cfRule>
  </conditionalFormatting>
  <conditionalFormatting sqref="W155">
    <cfRule type="iconSet" priority="24">
      <iconSet>
        <cfvo type="percent" val="0"/>
        <cfvo type="num" val="0.6" gte="0"/>
        <cfvo type="num" val="0.8" gte="0"/>
      </iconSet>
    </cfRule>
  </conditionalFormatting>
  <conditionalFormatting sqref="W159">
    <cfRule type="iconSet" priority="23">
      <iconSet>
        <cfvo type="percent" val="0"/>
        <cfvo type="num" val="0.6" gte="0"/>
        <cfvo type="num" val="0.8" gte="0"/>
      </iconSet>
    </cfRule>
  </conditionalFormatting>
  <conditionalFormatting sqref="W163">
    <cfRule type="iconSet" priority="22">
      <iconSet>
        <cfvo type="percent" val="0"/>
        <cfvo type="num" val="0.6" gte="0"/>
        <cfvo type="num" val="0.8" gte="0"/>
      </iconSet>
    </cfRule>
  </conditionalFormatting>
  <conditionalFormatting sqref="W167">
    <cfRule type="iconSet" priority="21">
      <iconSet>
        <cfvo type="percent" val="0"/>
        <cfvo type="num" val="0.6" gte="0"/>
        <cfvo type="num" val="0.8" gte="0"/>
      </iconSet>
    </cfRule>
  </conditionalFormatting>
  <conditionalFormatting sqref="W165">
    <cfRule type="iconSet" priority="20">
      <iconSet>
        <cfvo type="percent" val="0"/>
        <cfvo type="num" val="0.6" gte="0"/>
        <cfvo type="num" val="0.8" gte="0"/>
      </iconSet>
    </cfRule>
  </conditionalFormatting>
  <conditionalFormatting sqref="W171">
    <cfRule type="iconSet" priority="19">
      <iconSet>
        <cfvo type="percent" val="0"/>
        <cfvo type="num" val="0.6" gte="0"/>
        <cfvo type="num" val="0.8" gte="0"/>
      </iconSet>
    </cfRule>
  </conditionalFormatting>
  <conditionalFormatting sqref="W173">
    <cfRule type="iconSet" priority="18">
      <iconSet>
        <cfvo type="percent" val="0"/>
        <cfvo type="num" val="0.6" gte="0"/>
        <cfvo type="num" val="0.8" gte="0"/>
      </iconSet>
    </cfRule>
  </conditionalFormatting>
  <conditionalFormatting sqref="W176">
    <cfRule type="iconSet" priority="17">
      <iconSet>
        <cfvo type="percent" val="0"/>
        <cfvo type="num" val="0.6" gte="0"/>
        <cfvo type="num" val="0.8" gte="0"/>
      </iconSet>
    </cfRule>
  </conditionalFormatting>
  <conditionalFormatting sqref="W179">
    <cfRule type="iconSet" priority="16">
      <iconSet>
        <cfvo type="percent" val="0"/>
        <cfvo type="num" val="0.6" gte="0"/>
        <cfvo type="num" val="0.8" gte="0"/>
      </iconSet>
    </cfRule>
  </conditionalFormatting>
  <conditionalFormatting sqref="W182">
    <cfRule type="iconSet" priority="15">
      <iconSet>
        <cfvo type="percent" val="0"/>
        <cfvo type="num" val="0.6" gte="0"/>
        <cfvo type="num" val="0.8" gte="0"/>
      </iconSet>
    </cfRule>
  </conditionalFormatting>
  <conditionalFormatting sqref="W184">
    <cfRule type="iconSet" priority="14">
      <iconSet>
        <cfvo type="percent" val="0"/>
        <cfvo type="num" val="0.6" gte="0"/>
        <cfvo type="num" val="0.8" gte="0"/>
      </iconSet>
    </cfRule>
  </conditionalFormatting>
  <conditionalFormatting sqref="W187">
    <cfRule type="iconSet" priority="13">
      <iconSet>
        <cfvo type="percent" val="0"/>
        <cfvo type="num" val="0.6" gte="0"/>
        <cfvo type="num" val="0.8" gte="0"/>
      </iconSet>
    </cfRule>
  </conditionalFormatting>
  <conditionalFormatting sqref="W189">
    <cfRule type="iconSet" priority="12">
      <iconSet>
        <cfvo type="percent" val="0"/>
        <cfvo type="num" val="0.6" gte="0"/>
        <cfvo type="num" val="0.8" gte="0"/>
      </iconSet>
    </cfRule>
  </conditionalFormatting>
  <conditionalFormatting sqref="W191">
    <cfRule type="iconSet" priority="11">
      <iconSet>
        <cfvo type="percent" val="0"/>
        <cfvo type="num" val="0.6" gte="0"/>
        <cfvo type="num" val="0.8" gte="0"/>
      </iconSet>
    </cfRule>
  </conditionalFormatting>
  <conditionalFormatting sqref="W195">
    <cfRule type="iconSet" priority="10">
      <iconSet>
        <cfvo type="percent" val="0"/>
        <cfvo type="num" val="0.6" gte="0"/>
        <cfvo type="num" val="0.8" gte="0"/>
      </iconSet>
    </cfRule>
  </conditionalFormatting>
  <conditionalFormatting sqref="W199">
    <cfRule type="iconSet" priority="9">
      <iconSet>
        <cfvo type="percent" val="0"/>
        <cfvo type="num" val="0.6" gte="0"/>
        <cfvo type="num" val="0.8" gte="0"/>
      </iconSet>
    </cfRule>
  </conditionalFormatting>
  <conditionalFormatting sqref="W203">
    <cfRule type="iconSet" priority="8">
      <iconSet>
        <cfvo type="percent" val="0"/>
        <cfvo type="num" val="0.6" gte="0"/>
        <cfvo type="num" val="0.8" gte="0"/>
      </iconSet>
    </cfRule>
  </conditionalFormatting>
  <conditionalFormatting sqref="W207">
    <cfRule type="iconSet" priority="7">
      <iconSet>
        <cfvo type="percent" val="0"/>
        <cfvo type="num" val="0.6" gte="0"/>
        <cfvo type="num" val="0.8" gte="0"/>
      </iconSet>
    </cfRule>
  </conditionalFormatting>
  <conditionalFormatting sqref="W211">
    <cfRule type="iconSet" priority="6">
      <iconSet>
        <cfvo type="percent" val="0"/>
        <cfvo type="num" val="0.6" gte="0"/>
        <cfvo type="num" val="0.8" gte="0"/>
      </iconSet>
    </cfRule>
  </conditionalFormatting>
  <conditionalFormatting sqref="W215">
    <cfRule type="iconSet" priority="5">
      <iconSet>
        <cfvo type="percent" val="0"/>
        <cfvo type="num" val="0.6" gte="0"/>
        <cfvo type="num" val="0.8" gte="0"/>
      </iconSet>
    </cfRule>
  </conditionalFormatting>
  <conditionalFormatting sqref="W219">
    <cfRule type="iconSet" priority="4">
      <iconSet>
        <cfvo type="percent" val="0"/>
        <cfvo type="num" val="0.6" gte="0"/>
        <cfvo type="num" val="0.8" gte="0"/>
      </iconSet>
    </cfRule>
  </conditionalFormatting>
  <conditionalFormatting sqref="W223">
    <cfRule type="iconSet" priority="3">
      <iconSet>
        <cfvo type="percent" val="0"/>
        <cfvo type="num" val="0.6" gte="0"/>
        <cfvo type="num" val="0.8" gte="0"/>
      </iconSet>
    </cfRule>
  </conditionalFormatting>
  <conditionalFormatting sqref="W227">
    <cfRule type="iconSet" priority="2">
      <iconSet>
        <cfvo type="percent" val="0"/>
        <cfvo type="num" val="0.6" gte="0"/>
        <cfvo type="num" val="0.8" gte="0"/>
      </iconSet>
    </cfRule>
  </conditionalFormatting>
  <conditionalFormatting sqref="W231">
    <cfRule type="iconSet" priority="1">
      <iconSet>
        <cfvo type="percent" val="0"/>
        <cfvo type="num" val="0.6" gte="0"/>
        <cfvo type="num" val="0.8" gte="0"/>
      </iconSet>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'C:\Users\Amoreno\Documents\AMORENO\2017\PLAN DE ACCION\[FORMATO PLAN DE ACCION 2017.xlsx]LISTAS'!#REF!</xm:f>
          </x14:formula1>
          <xm:sqref>B191:B214</xm:sqref>
        </x14:dataValidation>
        <x14:dataValidation type="list" allowBlank="1" showInputMessage="1" showErrorMessage="1">
          <x14:formula1>
            <xm:f>'C:\Users\Soporte\Downloads\[Instrumento de Planeación 2018-CapturaSGR (1).xlsx]listas'!#REF!</xm:f>
          </x14:formula1>
          <xm:sqref>B215:B233 C231:C233 C195:C202 C211:C226 F76:F116 C52:C67 B235:C235 C76:C154 C159:C190 B117:B190 D76:D116 C8:C35 B8:B67</xm:sqref>
        </x14:dataValidation>
        <x14:dataValidation type="list" allowBlank="1" showInputMessage="1" showErrorMessage="1">
          <x14:formula1>
            <xm:f>'C:\Users\Soporte\Downloads\[Instrumento de Planeación 2018-Captura.xlsx]listas'!#REF!</xm:f>
          </x14:formula1>
          <xm:sqref>D235 F117:F233 D117:D233 D8:D75 F8:F75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46"/>
  <sheetViews>
    <sheetView showGridLines="0" zoomScaleNormal="100" workbookViewId="0">
      <selection activeCell="D15" sqref="D15"/>
    </sheetView>
  </sheetViews>
  <sheetFormatPr baseColWidth="10" defaultRowHeight="15" x14ac:dyDescent="0.25"/>
  <cols>
    <col min="1" max="1" width="47.125" customWidth="1"/>
    <col min="2" max="4" width="19" customWidth="1"/>
    <col min="5" max="5" width="12.875" customWidth="1"/>
    <col min="6" max="6" width="38.75" customWidth="1"/>
    <col min="7" max="7" width="23.125" customWidth="1"/>
    <col min="8" max="8" width="44.375" customWidth="1"/>
    <col min="9" max="9" width="23.125" bestFit="1" customWidth="1"/>
  </cols>
  <sheetData>
    <row r="1" spans="1:5" x14ac:dyDescent="0.25">
      <c r="A1" s="469" t="s">
        <v>764</v>
      </c>
    </row>
    <row r="3" spans="1:5" ht="30" x14ac:dyDescent="0.25">
      <c r="A3" s="485" t="s">
        <v>754</v>
      </c>
      <c r="B3" s="521" t="s">
        <v>755</v>
      </c>
    </row>
    <row r="4" spans="1:5" x14ac:dyDescent="0.25">
      <c r="A4" s="486" t="s">
        <v>24</v>
      </c>
      <c r="B4" s="520">
        <v>1</v>
      </c>
      <c r="D4" s="301"/>
      <c r="E4" s="302"/>
    </row>
    <row r="5" spans="1:5" x14ac:dyDescent="0.25">
      <c r="A5" s="486" t="s">
        <v>53</v>
      </c>
      <c r="B5" s="520">
        <v>0.92</v>
      </c>
      <c r="D5" s="301"/>
      <c r="E5" s="302"/>
    </row>
    <row r="6" spans="1:5" x14ac:dyDescent="0.25">
      <c r="A6" s="486" t="s">
        <v>59</v>
      </c>
      <c r="B6" s="520">
        <v>0.70043400000000011</v>
      </c>
      <c r="D6" s="301"/>
      <c r="E6" s="302"/>
    </row>
    <row r="7" spans="1:5" x14ac:dyDescent="0.25">
      <c r="A7" s="486" t="s">
        <v>115</v>
      </c>
      <c r="B7" s="520">
        <v>0.71257125712571256</v>
      </c>
      <c r="D7" s="301"/>
      <c r="E7" s="302"/>
    </row>
    <row r="8" spans="1:5" x14ac:dyDescent="0.25">
      <c r="A8" s="486" t="s">
        <v>131</v>
      </c>
      <c r="B8" s="520">
        <v>1.1410433333333336</v>
      </c>
      <c r="D8" s="301"/>
      <c r="E8" s="302"/>
    </row>
    <row r="9" spans="1:5" x14ac:dyDescent="0.25">
      <c r="A9" s="486" t="s">
        <v>176</v>
      </c>
      <c r="B9" s="520">
        <v>0.8666666666666667</v>
      </c>
      <c r="D9" s="301"/>
      <c r="E9" s="302"/>
    </row>
    <row r="10" spans="1:5" x14ac:dyDescent="0.25">
      <c r="A10" s="486" t="s">
        <v>183</v>
      </c>
      <c r="B10" s="520">
        <v>1</v>
      </c>
      <c r="D10" s="301"/>
      <c r="E10" s="302"/>
    </row>
    <row r="11" spans="1:5" x14ac:dyDescent="0.25">
      <c r="A11" s="486" t="s">
        <v>186</v>
      </c>
      <c r="B11" s="520">
        <v>1.1208719999999996</v>
      </c>
      <c r="D11" s="301"/>
      <c r="E11" s="302"/>
    </row>
    <row r="12" spans="1:5" x14ac:dyDescent="0.25">
      <c r="A12" s="486" t="s">
        <v>271</v>
      </c>
      <c r="B12" s="520">
        <v>1</v>
      </c>
      <c r="D12" s="301"/>
      <c r="E12" s="302"/>
    </row>
    <row r="13" spans="1:5" s="466" customFormat="1" ht="47.25" customHeight="1" x14ac:dyDescent="0.25">
      <c r="A13" s="465" t="s">
        <v>830</v>
      </c>
      <c r="B13" s="312">
        <f>AVERAGE(B4:B12)</f>
        <v>0.94017636190285714</v>
      </c>
      <c r="D13" s="301"/>
      <c r="E13" s="302"/>
    </row>
    <row r="14" spans="1:5" x14ac:dyDescent="0.25">
      <c r="D14" s="301"/>
      <c r="E14" s="302"/>
    </row>
    <row r="15" spans="1:5" x14ac:dyDescent="0.25">
      <c r="D15" s="301"/>
      <c r="E15" s="302"/>
    </row>
    <row r="16" spans="1:5" x14ac:dyDescent="0.25">
      <c r="D16" s="301"/>
      <c r="E16" s="302"/>
    </row>
    <row r="17" spans="1:5" ht="75" x14ac:dyDescent="0.25">
      <c r="A17" s="476" t="s">
        <v>754</v>
      </c>
      <c r="B17" s="521" t="s">
        <v>760</v>
      </c>
      <c r="D17" s="301"/>
      <c r="E17" s="302"/>
    </row>
    <row r="18" spans="1:5" x14ac:dyDescent="0.25">
      <c r="A18" s="486" t="s">
        <v>24</v>
      </c>
      <c r="B18" s="507">
        <v>0.49999999999999994</v>
      </c>
      <c r="D18" s="301"/>
      <c r="E18" s="302"/>
    </row>
    <row r="19" spans="1:5" x14ac:dyDescent="0.25">
      <c r="A19" s="486" t="s">
        <v>53</v>
      </c>
      <c r="B19" s="507">
        <v>0.45999999999999996</v>
      </c>
      <c r="D19" s="301"/>
      <c r="E19" s="302"/>
    </row>
    <row r="20" spans="1:5" x14ac:dyDescent="0.25">
      <c r="A20" s="486" t="s">
        <v>59</v>
      </c>
      <c r="B20" s="507">
        <v>0.64088640000000008</v>
      </c>
    </row>
    <row r="21" spans="1:5" x14ac:dyDescent="0.25">
      <c r="A21" s="486" t="s">
        <v>115</v>
      </c>
      <c r="B21" s="507">
        <v>0.3775</v>
      </c>
    </row>
    <row r="22" spans="1:5" x14ac:dyDescent="0.25">
      <c r="A22" s="486" t="s">
        <v>131</v>
      </c>
      <c r="B22" s="507">
        <v>0.59738960000000008</v>
      </c>
    </row>
    <row r="23" spans="1:5" x14ac:dyDescent="0.25">
      <c r="A23" s="486" t="s">
        <v>176</v>
      </c>
      <c r="B23" s="507">
        <v>0.50729166666666681</v>
      </c>
    </row>
    <row r="24" spans="1:5" x14ac:dyDescent="0.25">
      <c r="A24" s="486" t="s">
        <v>183</v>
      </c>
      <c r="B24" s="507">
        <v>0.55000000000000004</v>
      </c>
    </row>
    <row r="25" spans="1:5" x14ac:dyDescent="0.25">
      <c r="A25" s="486" t="s">
        <v>186</v>
      </c>
      <c r="B25" s="507">
        <v>0.79496500000000003</v>
      </c>
    </row>
    <row r="26" spans="1:5" x14ac:dyDescent="0.25">
      <c r="A26" s="486" t="s">
        <v>271</v>
      </c>
      <c r="B26" s="507">
        <v>0.54</v>
      </c>
    </row>
    <row r="27" spans="1:5" s="466" customFormat="1" ht="39" customHeight="1" x14ac:dyDescent="0.25">
      <c r="A27" s="465" t="s">
        <v>763</v>
      </c>
      <c r="B27" s="312">
        <f>AVERAGE(B18:B26)</f>
        <v>0.55200362962962979</v>
      </c>
      <c r="D27"/>
      <c r="E27"/>
    </row>
    <row r="29" spans="1:5" x14ac:dyDescent="0.25">
      <c r="D29" s="504"/>
      <c r="E29" s="302"/>
    </row>
    <row r="31" spans="1:5" ht="60" x14ac:dyDescent="0.25">
      <c r="A31" s="476" t="s">
        <v>754</v>
      </c>
      <c r="B31" s="1033" t="s">
        <v>761</v>
      </c>
      <c r="C31" s="1033" t="s">
        <v>762</v>
      </c>
      <c r="D31" s="624" t="s">
        <v>829</v>
      </c>
    </row>
    <row r="32" spans="1:5" x14ac:dyDescent="0.25">
      <c r="A32" s="486" t="s">
        <v>24</v>
      </c>
      <c r="B32" s="507">
        <v>0.25</v>
      </c>
      <c r="C32" s="507">
        <v>0.25</v>
      </c>
      <c r="D32" s="507">
        <v>1</v>
      </c>
    </row>
    <row r="33" spans="1:11" x14ac:dyDescent="0.25">
      <c r="A33" s="486" t="s">
        <v>53</v>
      </c>
      <c r="B33" s="507">
        <v>0.25</v>
      </c>
      <c r="C33" s="507">
        <v>0.21</v>
      </c>
      <c r="D33" s="507">
        <v>0.84</v>
      </c>
    </row>
    <row r="34" spans="1:11" x14ac:dyDescent="0.25">
      <c r="A34" s="486" t="s">
        <v>59</v>
      </c>
      <c r="B34" s="507">
        <v>0.71063000000000009</v>
      </c>
      <c r="C34" s="507">
        <v>0.51022440000000002</v>
      </c>
      <c r="D34" s="507">
        <v>0.71798882681564236</v>
      </c>
    </row>
    <row r="35" spans="1:11" x14ac:dyDescent="0.25">
      <c r="A35" s="486" t="s">
        <v>115</v>
      </c>
      <c r="B35" s="507">
        <v>0.57499999999999996</v>
      </c>
      <c r="C35" s="507">
        <v>0.3775</v>
      </c>
      <c r="D35" s="507">
        <v>0.65652173913043488</v>
      </c>
      <c r="K35" s="464"/>
    </row>
    <row r="36" spans="1:11" x14ac:dyDescent="0.25">
      <c r="A36" s="486" t="s">
        <v>131</v>
      </c>
      <c r="B36" s="507">
        <v>0.61852400000000007</v>
      </c>
      <c r="C36" s="507">
        <v>0.41174960000000005</v>
      </c>
      <c r="D36" s="507">
        <v>0.66569704651719253</v>
      </c>
    </row>
    <row r="37" spans="1:11" x14ac:dyDescent="0.25">
      <c r="A37" s="486" t="s">
        <v>176</v>
      </c>
      <c r="B37" s="507">
        <v>0.65666666666666673</v>
      </c>
      <c r="C37" s="507">
        <v>0.30729166666666669</v>
      </c>
      <c r="D37" s="507">
        <v>0.46795685279187815</v>
      </c>
    </row>
    <row r="38" spans="1:11" x14ac:dyDescent="0.25">
      <c r="A38" s="486" t="s">
        <v>183</v>
      </c>
      <c r="B38" s="507">
        <v>0.55000000000000004</v>
      </c>
      <c r="C38" s="507">
        <v>0.55000000000000004</v>
      </c>
      <c r="D38" s="507">
        <v>1</v>
      </c>
    </row>
    <row r="39" spans="1:11" x14ac:dyDescent="0.25">
      <c r="A39" s="486" t="s">
        <v>186</v>
      </c>
      <c r="B39" s="507">
        <v>0.65569999999999984</v>
      </c>
      <c r="C39" s="507">
        <v>0.60673699999999997</v>
      </c>
      <c r="D39" s="507">
        <v>0.92532713131005051</v>
      </c>
    </row>
    <row r="40" spans="1:11" x14ac:dyDescent="0.25">
      <c r="A40" s="486" t="s">
        <v>271</v>
      </c>
      <c r="B40" s="507">
        <v>0.32999999999999996</v>
      </c>
      <c r="C40" s="507">
        <v>0.32999999999999996</v>
      </c>
      <c r="D40" s="507">
        <v>1</v>
      </c>
    </row>
    <row r="41" spans="1:11" s="466" customFormat="1" ht="66" customHeight="1" x14ac:dyDescent="0.25">
      <c r="A41" s="465" t="s">
        <v>831</v>
      </c>
      <c r="B41" s="312">
        <f>AVERAGE(D32:D40)</f>
        <v>0.8081657329516887</v>
      </c>
      <c r="F41"/>
      <c r="G41"/>
      <c r="H41"/>
      <c r="I41"/>
    </row>
    <row r="45" spans="1:11" x14ac:dyDescent="0.25">
      <c r="A45" s="485" t="s">
        <v>1069</v>
      </c>
      <c r="B45" s="473" t="s">
        <v>1070</v>
      </c>
    </row>
    <row r="46" spans="1:11" x14ac:dyDescent="0.25">
      <c r="A46" s="473" t="s">
        <v>765</v>
      </c>
      <c r="B46" s="487">
        <v>69</v>
      </c>
      <c r="C46" s="515"/>
    </row>
    <row r="47" spans="1:11" x14ac:dyDescent="0.25">
      <c r="A47" s="473" t="s">
        <v>766</v>
      </c>
      <c r="B47" s="487">
        <v>5</v>
      </c>
      <c r="C47" s="515"/>
    </row>
    <row r="48" spans="1:11" x14ac:dyDescent="0.25">
      <c r="A48" s="473" t="s">
        <v>768</v>
      </c>
      <c r="B48" s="487">
        <v>74</v>
      </c>
    </row>
    <row r="53" spans="1:4" x14ac:dyDescent="0.25">
      <c r="A53" s="300" t="s">
        <v>767</v>
      </c>
      <c r="B53" s="300" t="s">
        <v>771</v>
      </c>
    </row>
    <row r="54" spans="1:4" x14ac:dyDescent="0.25">
      <c r="A54" s="485" t="s">
        <v>782</v>
      </c>
      <c r="B54" s="473" t="s">
        <v>765</v>
      </c>
      <c r="C54" s="473" t="s">
        <v>766</v>
      </c>
      <c r="D54" s="473" t="s">
        <v>768</v>
      </c>
    </row>
    <row r="55" spans="1:4" x14ac:dyDescent="0.25">
      <c r="A55" s="486" t="s">
        <v>24</v>
      </c>
      <c r="B55" s="487">
        <v>5</v>
      </c>
      <c r="C55" s="487"/>
      <c r="D55" s="487">
        <v>5</v>
      </c>
    </row>
    <row r="56" spans="1:4" x14ac:dyDescent="0.25">
      <c r="A56" s="486" t="s">
        <v>53</v>
      </c>
      <c r="B56" s="487">
        <v>1</v>
      </c>
      <c r="C56" s="487"/>
      <c r="D56" s="487">
        <v>1</v>
      </c>
    </row>
    <row r="57" spans="1:4" x14ac:dyDescent="0.25">
      <c r="A57" s="486" t="s">
        <v>59</v>
      </c>
      <c r="B57" s="487">
        <v>12</v>
      </c>
      <c r="C57" s="487">
        <v>2</v>
      </c>
      <c r="D57" s="487">
        <v>14</v>
      </c>
    </row>
    <row r="58" spans="1:4" x14ac:dyDescent="0.25">
      <c r="A58" s="486" t="s">
        <v>115</v>
      </c>
      <c r="B58" s="487">
        <v>3</v>
      </c>
      <c r="C58" s="487">
        <v>1</v>
      </c>
      <c r="D58" s="487">
        <v>4</v>
      </c>
    </row>
    <row r="59" spans="1:4" x14ac:dyDescent="0.25">
      <c r="A59" s="486" t="s">
        <v>131</v>
      </c>
      <c r="B59" s="487">
        <v>14</v>
      </c>
      <c r="C59" s="487"/>
      <c r="D59" s="487">
        <v>14</v>
      </c>
    </row>
    <row r="60" spans="1:4" x14ac:dyDescent="0.25">
      <c r="A60" s="486" t="s">
        <v>176</v>
      </c>
      <c r="B60" s="487">
        <v>10</v>
      </c>
      <c r="C60" s="487">
        <v>2</v>
      </c>
      <c r="D60" s="487">
        <v>12</v>
      </c>
    </row>
    <row r="61" spans="1:4" x14ac:dyDescent="0.25">
      <c r="A61" s="486" t="s">
        <v>183</v>
      </c>
      <c r="B61" s="487">
        <v>2</v>
      </c>
      <c r="C61" s="487"/>
      <c r="D61" s="487">
        <v>2</v>
      </c>
    </row>
    <row r="62" spans="1:4" x14ac:dyDescent="0.25">
      <c r="A62" s="486" t="s">
        <v>186</v>
      </c>
      <c r="B62" s="487">
        <v>17</v>
      </c>
      <c r="C62" s="487"/>
      <c r="D62" s="487">
        <v>17</v>
      </c>
    </row>
    <row r="63" spans="1:4" x14ac:dyDescent="0.25">
      <c r="A63" s="486" t="s">
        <v>271</v>
      </c>
      <c r="B63" s="487">
        <v>5</v>
      </c>
      <c r="C63" s="487"/>
      <c r="D63" s="487">
        <v>5</v>
      </c>
    </row>
    <row r="64" spans="1:4" x14ac:dyDescent="0.25">
      <c r="A64" s="473" t="s">
        <v>768</v>
      </c>
      <c r="B64" s="487">
        <v>69</v>
      </c>
      <c r="C64" s="487">
        <v>5</v>
      </c>
      <c r="D64" s="487">
        <v>74</v>
      </c>
    </row>
    <row r="69" spans="1:10" ht="30" x14ac:dyDescent="0.25">
      <c r="A69" s="476" t="s">
        <v>782</v>
      </c>
      <c r="B69" s="609" t="s">
        <v>1071</v>
      </c>
      <c r="C69" s="525" t="s">
        <v>1067</v>
      </c>
      <c r="D69" s="610" t="s">
        <v>1068</v>
      </c>
    </row>
    <row r="70" spans="1:10" x14ac:dyDescent="0.25">
      <c r="A70" s="615" t="s">
        <v>24</v>
      </c>
      <c r="B70" s="618">
        <v>1</v>
      </c>
      <c r="C70" s="619">
        <v>1</v>
      </c>
      <c r="D70" s="612">
        <v>1</v>
      </c>
      <c r="I70" s="1032"/>
      <c r="J70" s="1032"/>
    </row>
    <row r="71" spans="1:10" x14ac:dyDescent="0.25">
      <c r="A71" s="616" t="s">
        <v>53</v>
      </c>
      <c r="B71" s="620">
        <v>1</v>
      </c>
      <c r="C71" s="621">
        <v>0.92</v>
      </c>
      <c r="D71" s="613">
        <v>0.92</v>
      </c>
      <c r="I71" s="1032"/>
      <c r="J71" s="1032"/>
    </row>
    <row r="72" spans="1:10" x14ac:dyDescent="0.25">
      <c r="A72" s="616" t="s">
        <v>59</v>
      </c>
      <c r="B72" s="620">
        <v>0.7854000000000001</v>
      </c>
      <c r="C72" s="621">
        <v>0.70043400000000011</v>
      </c>
      <c r="D72" s="613">
        <v>0.89181818181818184</v>
      </c>
      <c r="I72" s="1032"/>
      <c r="J72" s="1032"/>
    </row>
    <row r="73" spans="1:10" x14ac:dyDescent="0.25">
      <c r="A73" s="616" t="s">
        <v>115</v>
      </c>
      <c r="B73" s="620">
        <v>0.75</v>
      </c>
      <c r="C73" s="621">
        <v>0.71257125712571256</v>
      </c>
      <c r="D73" s="613">
        <v>0.95009500950095005</v>
      </c>
      <c r="I73" s="1032"/>
      <c r="J73" s="1032"/>
    </row>
    <row r="74" spans="1:10" x14ac:dyDescent="0.25">
      <c r="A74" s="616" t="s">
        <v>131</v>
      </c>
      <c r="B74" s="620">
        <v>1.0000000000000002</v>
      </c>
      <c r="C74" s="621">
        <v>1.1410433333333336</v>
      </c>
      <c r="D74" s="613">
        <v>1.1410433333333334</v>
      </c>
      <c r="I74" s="1032"/>
      <c r="J74" s="1032"/>
    </row>
    <row r="75" spans="1:10" x14ac:dyDescent="0.25">
      <c r="A75" s="616" t="s">
        <v>176</v>
      </c>
      <c r="B75" s="620">
        <v>1</v>
      </c>
      <c r="C75" s="621">
        <v>0.8666666666666667</v>
      </c>
      <c r="D75" s="613">
        <v>0.8666666666666667</v>
      </c>
      <c r="I75" s="1032"/>
      <c r="J75" s="1032"/>
    </row>
    <row r="76" spans="1:10" x14ac:dyDescent="0.25">
      <c r="A76" s="616" t="s">
        <v>183</v>
      </c>
      <c r="B76" s="620">
        <v>1</v>
      </c>
      <c r="C76" s="621">
        <v>1</v>
      </c>
      <c r="D76" s="613">
        <v>1</v>
      </c>
      <c r="I76" s="1032"/>
      <c r="J76" s="1032"/>
    </row>
    <row r="77" spans="1:10" x14ac:dyDescent="0.25">
      <c r="A77" s="616" t="s">
        <v>186</v>
      </c>
      <c r="B77" s="620">
        <v>0.99999999999999978</v>
      </c>
      <c r="C77" s="621">
        <v>1.1208719999999996</v>
      </c>
      <c r="D77" s="613">
        <v>1.1208719999999999</v>
      </c>
      <c r="I77" s="1032"/>
      <c r="J77" s="1031"/>
    </row>
    <row r="78" spans="1:10" x14ac:dyDescent="0.25">
      <c r="A78" s="617" t="s">
        <v>271</v>
      </c>
      <c r="B78" s="622">
        <v>1</v>
      </c>
      <c r="C78" s="623">
        <v>1</v>
      </c>
      <c r="D78" s="614">
        <v>1</v>
      </c>
      <c r="I78" s="1032"/>
      <c r="J78" s="1031"/>
    </row>
    <row r="79" spans="1:10" ht="54" customHeight="1" x14ac:dyDescent="0.25">
      <c r="A79" s="465" t="s">
        <v>832</v>
      </c>
      <c r="B79" s="608">
        <f>AVERAGE(D70:D78)</f>
        <v>0.98783279903545917</v>
      </c>
    </row>
    <row r="80" spans="1:10" x14ac:dyDescent="0.25">
      <c r="B80" s="311"/>
      <c r="C80" s="311"/>
    </row>
    <row r="82" spans="1:5" x14ac:dyDescent="0.25">
      <c r="A82" s="490" t="s">
        <v>782</v>
      </c>
      <c r="B82" s="493" t="s">
        <v>803</v>
      </c>
    </row>
    <row r="83" spans="1:5" ht="61.5" customHeight="1" x14ac:dyDescent="0.25">
      <c r="A83" s="491" t="s">
        <v>391</v>
      </c>
      <c r="B83" s="494">
        <v>7.9021030303030329E-2</v>
      </c>
    </row>
    <row r="84" spans="1:5" ht="61.5" customHeight="1" x14ac:dyDescent="0.25">
      <c r="A84" s="492" t="s">
        <v>388</v>
      </c>
      <c r="B84" s="495">
        <v>0.14277788432013924</v>
      </c>
    </row>
    <row r="88" spans="1:5" ht="15.75" thickBot="1" x14ac:dyDescent="0.3"/>
    <row r="89" spans="1:5" ht="15.75" thickBot="1" x14ac:dyDescent="0.3">
      <c r="A89" s="498" t="s">
        <v>6</v>
      </c>
      <c r="B89" s="496" t="s">
        <v>1075</v>
      </c>
    </row>
    <row r="90" spans="1:5" ht="15.75" thickBot="1" x14ac:dyDescent="0.3"/>
    <row r="91" spans="1:5" ht="15.75" thickBot="1" x14ac:dyDescent="0.3">
      <c r="A91" s="501" t="s">
        <v>8</v>
      </c>
      <c r="B91" s="502" t="s">
        <v>401</v>
      </c>
      <c r="C91" s="499" t="s">
        <v>1072</v>
      </c>
      <c r="D91" s="499" t="s">
        <v>1073</v>
      </c>
      <c r="E91" s="499" t="s">
        <v>1074</v>
      </c>
    </row>
    <row r="92" spans="1:5" ht="15.75" thickBot="1" x14ac:dyDescent="0.3">
      <c r="A92" s="500" t="s">
        <v>164</v>
      </c>
      <c r="B92" s="499" t="s">
        <v>801</v>
      </c>
      <c r="C92" s="497">
        <v>0.5</v>
      </c>
      <c r="D92" s="497">
        <v>0.55000000000000004</v>
      </c>
      <c r="E92" s="497">
        <v>1.1000000000000001</v>
      </c>
    </row>
    <row r="93" spans="1:5" ht="30.75" thickBot="1" x14ac:dyDescent="0.3">
      <c r="A93" s="500" t="s">
        <v>278</v>
      </c>
      <c r="B93" s="499" t="s">
        <v>801</v>
      </c>
      <c r="C93" s="497">
        <v>0.5</v>
      </c>
      <c r="D93" s="497">
        <v>0.5</v>
      </c>
      <c r="E93" s="497">
        <v>1</v>
      </c>
    </row>
    <row r="94" spans="1:5" ht="45.75" thickBot="1" x14ac:dyDescent="0.3">
      <c r="A94" s="500" t="s">
        <v>365</v>
      </c>
      <c r="B94" s="499" t="s">
        <v>801</v>
      </c>
      <c r="C94" s="497">
        <v>0.5</v>
      </c>
      <c r="D94" s="497">
        <v>0.63</v>
      </c>
      <c r="E94" s="497">
        <v>1.26</v>
      </c>
    </row>
    <row r="95" spans="1:5" ht="30.75" thickBot="1" x14ac:dyDescent="0.3">
      <c r="A95" s="500" t="s">
        <v>67</v>
      </c>
      <c r="B95" s="499" t="s">
        <v>402</v>
      </c>
      <c r="C95" s="497">
        <v>1</v>
      </c>
      <c r="D95" s="497">
        <v>0.84</v>
      </c>
      <c r="E95" s="497">
        <v>0.84</v>
      </c>
    </row>
    <row r="96" spans="1:5" ht="30.75" thickBot="1" x14ac:dyDescent="0.3">
      <c r="A96" s="500" t="s">
        <v>76</v>
      </c>
      <c r="B96" s="499" t="s">
        <v>800</v>
      </c>
      <c r="C96" s="497">
        <v>1</v>
      </c>
      <c r="D96" s="497">
        <v>0.57999999999999996</v>
      </c>
      <c r="E96" s="497">
        <v>0.57999999999999996</v>
      </c>
    </row>
    <row r="97" spans="1:5" ht="45.75" thickBot="1" x14ac:dyDescent="0.3">
      <c r="A97" s="500" t="s">
        <v>80</v>
      </c>
      <c r="B97" s="499" t="s">
        <v>801</v>
      </c>
      <c r="C97" s="497">
        <v>1</v>
      </c>
      <c r="D97" s="497">
        <v>0.99</v>
      </c>
      <c r="E97" s="497">
        <v>0.99</v>
      </c>
    </row>
    <row r="98" spans="1:5" ht="30.75" thickBot="1" x14ac:dyDescent="0.3">
      <c r="A98" s="500" t="s">
        <v>71</v>
      </c>
      <c r="B98" s="499" t="s">
        <v>801</v>
      </c>
      <c r="C98" s="497">
        <v>1</v>
      </c>
      <c r="D98" s="497">
        <v>0.95</v>
      </c>
      <c r="E98" s="497">
        <v>0.95</v>
      </c>
    </row>
    <row r="99" spans="1:5" ht="15.75" thickBot="1" x14ac:dyDescent="0.3">
      <c r="A99" s="500" t="s">
        <v>61</v>
      </c>
      <c r="B99" s="499" t="s">
        <v>802</v>
      </c>
      <c r="C99" s="497">
        <v>1</v>
      </c>
      <c r="D99" s="497">
        <v>0.8</v>
      </c>
      <c r="E99" s="497">
        <v>0.8</v>
      </c>
    </row>
    <row r="100" spans="1:5" ht="30.75" thickBot="1" x14ac:dyDescent="0.3">
      <c r="A100" s="500" t="s">
        <v>83</v>
      </c>
      <c r="B100" s="499" t="s">
        <v>801</v>
      </c>
      <c r="C100" s="497">
        <v>1</v>
      </c>
      <c r="D100" s="497">
        <v>0.99</v>
      </c>
      <c r="E100" s="497">
        <v>0.99</v>
      </c>
    </row>
    <row r="101" spans="1:5" ht="45.75" thickBot="1" x14ac:dyDescent="0.3">
      <c r="A101" s="500" t="s">
        <v>87</v>
      </c>
      <c r="B101" s="499" t="s">
        <v>800</v>
      </c>
      <c r="C101" s="497">
        <v>1</v>
      </c>
      <c r="D101" s="497">
        <v>0.16</v>
      </c>
      <c r="E101" s="497">
        <v>0.16</v>
      </c>
    </row>
    <row r="102" spans="1:5" ht="15.75" thickBot="1" x14ac:dyDescent="0.3">
      <c r="A102" s="500" t="s">
        <v>43</v>
      </c>
      <c r="B102" s="499" t="s">
        <v>801</v>
      </c>
      <c r="C102" s="611">
        <v>12</v>
      </c>
      <c r="D102" s="611">
        <v>12</v>
      </c>
      <c r="E102" s="497">
        <v>1</v>
      </c>
    </row>
    <row r="103" spans="1:5" ht="30.75" thickBot="1" x14ac:dyDescent="0.3">
      <c r="A103" s="500" t="s">
        <v>99</v>
      </c>
      <c r="B103" s="499" t="s">
        <v>801</v>
      </c>
      <c r="C103" s="611">
        <v>1</v>
      </c>
      <c r="D103" s="611">
        <v>1</v>
      </c>
      <c r="E103" s="497">
        <v>1</v>
      </c>
    </row>
    <row r="104" spans="1:5" ht="30.75" thickBot="1" x14ac:dyDescent="0.3">
      <c r="A104" s="500" t="s">
        <v>155</v>
      </c>
      <c r="B104" s="499" t="s">
        <v>801</v>
      </c>
      <c r="C104" s="497">
        <v>1</v>
      </c>
      <c r="D104" s="497">
        <v>1</v>
      </c>
      <c r="E104" s="497">
        <v>1</v>
      </c>
    </row>
    <row r="105" spans="1:5" ht="30.75" thickBot="1" x14ac:dyDescent="0.3">
      <c r="A105" s="500" t="s">
        <v>338</v>
      </c>
      <c r="B105" s="499" t="s">
        <v>801</v>
      </c>
      <c r="C105" s="497">
        <v>0.5</v>
      </c>
      <c r="D105" s="497">
        <v>0.5</v>
      </c>
      <c r="E105" s="497">
        <v>1</v>
      </c>
    </row>
    <row r="106" spans="1:5" ht="15.75" thickBot="1" x14ac:dyDescent="0.3">
      <c r="A106" s="500" t="s">
        <v>120</v>
      </c>
      <c r="B106" s="499" t="s">
        <v>804</v>
      </c>
      <c r="C106" s="497">
        <v>0</v>
      </c>
      <c r="D106" s="497">
        <v>0</v>
      </c>
      <c r="E106" s="497">
        <v>0</v>
      </c>
    </row>
    <row r="107" spans="1:5" ht="45.75" thickBot="1" x14ac:dyDescent="0.3">
      <c r="A107" s="500" t="s">
        <v>116</v>
      </c>
      <c r="B107" s="499" t="s">
        <v>802</v>
      </c>
      <c r="C107" s="497">
        <v>0.33329999999999999</v>
      </c>
      <c r="D107" s="497">
        <v>0.25</v>
      </c>
      <c r="E107" s="497">
        <v>0.75007500750075007</v>
      </c>
    </row>
    <row r="108" spans="1:5" ht="45.75" thickBot="1" x14ac:dyDescent="0.3">
      <c r="A108" s="500" t="s">
        <v>250</v>
      </c>
      <c r="B108" s="499" t="s">
        <v>801</v>
      </c>
      <c r="C108" s="497">
        <v>0.5</v>
      </c>
      <c r="D108" s="497">
        <v>0.5</v>
      </c>
      <c r="E108" s="497">
        <v>1</v>
      </c>
    </row>
    <row r="109" spans="1:5" ht="30.75" thickBot="1" x14ac:dyDescent="0.3">
      <c r="A109" s="500" t="s">
        <v>232</v>
      </c>
      <c r="B109" s="499" t="s">
        <v>801</v>
      </c>
      <c r="C109" s="497">
        <v>1</v>
      </c>
      <c r="D109" s="497">
        <v>1</v>
      </c>
      <c r="E109" s="497">
        <v>1</v>
      </c>
    </row>
    <row r="110" spans="1:5" ht="15.75" thickBot="1" x14ac:dyDescent="0.3">
      <c r="A110" s="500" t="s">
        <v>32</v>
      </c>
      <c r="B110" s="499" t="s">
        <v>801</v>
      </c>
      <c r="C110" s="611">
        <v>22</v>
      </c>
      <c r="D110" s="611">
        <v>22</v>
      </c>
      <c r="E110" s="497">
        <v>1</v>
      </c>
    </row>
    <row r="111" spans="1:5" ht="15.75" thickBot="1" x14ac:dyDescent="0.3">
      <c r="A111" s="500" t="s">
        <v>191</v>
      </c>
      <c r="B111" s="499" t="s">
        <v>801</v>
      </c>
      <c r="C111" s="497">
        <v>0.35</v>
      </c>
      <c r="D111" s="497">
        <v>0.35</v>
      </c>
      <c r="E111" s="497">
        <v>1</v>
      </c>
    </row>
    <row r="112" spans="1:5" ht="45.75" thickBot="1" x14ac:dyDescent="0.3">
      <c r="A112" s="500" t="s">
        <v>225</v>
      </c>
      <c r="B112" s="499" t="s">
        <v>801</v>
      </c>
      <c r="C112" s="611">
        <v>2</v>
      </c>
      <c r="D112" s="611">
        <v>2</v>
      </c>
      <c r="E112" s="497">
        <v>1</v>
      </c>
    </row>
    <row r="113" spans="1:5" ht="30.75" thickBot="1" x14ac:dyDescent="0.3">
      <c r="A113" s="500" t="s">
        <v>582</v>
      </c>
      <c r="B113" s="499" t="s">
        <v>801</v>
      </c>
      <c r="C113" s="611">
        <v>1</v>
      </c>
      <c r="D113" s="611">
        <v>2</v>
      </c>
      <c r="E113" s="497">
        <v>2</v>
      </c>
    </row>
    <row r="114" spans="1:5" ht="30.75" thickBot="1" x14ac:dyDescent="0.3">
      <c r="A114" s="500" t="s">
        <v>126</v>
      </c>
      <c r="B114" s="499" t="s">
        <v>801</v>
      </c>
      <c r="C114" s="497">
        <v>0.66659999999999997</v>
      </c>
      <c r="D114" s="497">
        <v>0.7</v>
      </c>
      <c r="E114" s="497">
        <v>1.0501050105010501</v>
      </c>
    </row>
    <row r="115" spans="1:5" ht="45.75" thickBot="1" x14ac:dyDescent="0.3">
      <c r="A115" s="500" t="s">
        <v>304</v>
      </c>
      <c r="B115" s="499" t="s">
        <v>801</v>
      </c>
      <c r="C115" s="497">
        <v>0.66659999999999997</v>
      </c>
      <c r="D115" s="497">
        <v>0.7</v>
      </c>
      <c r="E115" s="497">
        <v>1.0501050105010501</v>
      </c>
    </row>
    <row r="116" spans="1:5" ht="15.75" thickBot="1" x14ac:dyDescent="0.3">
      <c r="A116" s="500" t="s">
        <v>38</v>
      </c>
      <c r="B116" s="499" t="s">
        <v>801</v>
      </c>
      <c r="C116" s="611">
        <v>12</v>
      </c>
      <c r="D116" s="611">
        <v>12</v>
      </c>
      <c r="E116" s="497">
        <v>1</v>
      </c>
    </row>
    <row r="117" spans="1:5" ht="15.75" thickBot="1" x14ac:dyDescent="0.3">
      <c r="A117" s="500" t="s">
        <v>519</v>
      </c>
      <c r="B117" s="499" t="s">
        <v>801</v>
      </c>
      <c r="C117" s="611">
        <v>13</v>
      </c>
      <c r="D117" s="611">
        <v>13</v>
      </c>
      <c r="E117" s="497">
        <v>1</v>
      </c>
    </row>
    <row r="118" spans="1:5" ht="30.75" thickBot="1" x14ac:dyDescent="0.3">
      <c r="A118" s="500" t="s">
        <v>363</v>
      </c>
      <c r="B118" s="499" t="s">
        <v>801</v>
      </c>
      <c r="C118" s="497">
        <v>0.1</v>
      </c>
      <c r="D118" s="497">
        <v>0.1</v>
      </c>
      <c r="E118" s="497">
        <v>1</v>
      </c>
    </row>
    <row r="119" spans="1:5" ht="30.75" thickBot="1" x14ac:dyDescent="0.3">
      <c r="A119" s="500" t="s">
        <v>204</v>
      </c>
      <c r="B119" s="499" t="s">
        <v>801</v>
      </c>
      <c r="C119" s="497">
        <v>0.01</v>
      </c>
      <c r="D119" s="497">
        <v>0.01</v>
      </c>
      <c r="E119" s="497">
        <v>1</v>
      </c>
    </row>
    <row r="120" spans="1:5" ht="30.75" thickBot="1" x14ac:dyDescent="0.3">
      <c r="A120" s="500" t="s">
        <v>349</v>
      </c>
      <c r="B120" s="499" t="s">
        <v>801</v>
      </c>
      <c r="C120" s="497">
        <v>0.6</v>
      </c>
      <c r="D120" s="497">
        <v>0.6</v>
      </c>
      <c r="E120" s="497">
        <v>1</v>
      </c>
    </row>
    <row r="121" spans="1:5" ht="45.75" thickBot="1" x14ac:dyDescent="0.3">
      <c r="A121" s="500" t="s">
        <v>369</v>
      </c>
      <c r="B121" s="499" t="s">
        <v>801</v>
      </c>
      <c r="C121" s="497">
        <v>0.5</v>
      </c>
      <c r="D121" s="497">
        <v>0.5</v>
      </c>
      <c r="E121" s="497">
        <v>1</v>
      </c>
    </row>
    <row r="122" spans="1:5" ht="45.75" thickBot="1" x14ac:dyDescent="0.3">
      <c r="A122" s="500" t="s">
        <v>272</v>
      </c>
      <c r="B122" s="499" t="s">
        <v>801</v>
      </c>
      <c r="C122" s="497">
        <v>0.5</v>
      </c>
      <c r="D122" s="497">
        <v>0.5</v>
      </c>
      <c r="E122" s="497">
        <v>1</v>
      </c>
    </row>
    <row r="123" spans="1:5" ht="45.75" thickBot="1" x14ac:dyDescent="0.3">
      <c r="A123" s="500" t="s">
        <v>361</v>
      </c>
      <c r="B123" s="499" t="s">
        <v>801</v>
      </c>
      <c r="C123" s="497">
        <v>1</v>
      </c>
      <c r="D123" s="497">
        <v>1</v>
      </c>
      <c r="E123" s="497">
        <v>1</v>
      </c>
    </row>
    <row r="124" spans="1:5" ht="45.75" thickBot="1" x14ac:dyDescent="0.3">
      <c r="A124" s="500" t="s">
        <v>514</v>
      </c>
      <c r="B124" s="499" t="s">
        <v>801</v>
      </c>
      <c r="C124" s="497">
        <v>0.5</v>
      </c>
      <c r="D124" s="497">
        <v>0.5</v>
      </c>
      <c r="E124" s="497">
        <v>1</v>
      </c>
    </row>
    <row r="125" spans="1:5" ht="30.75" thickBot="1" x14ac:dyDescent="0.3">
      <c r="A125" s="500" t="s">
        <v>480</v>
      </c>
      <c r="B125" s="499" t="s">
        <v>801</v>
      </c>
      <c r="C125" s="497">
        <v>0.5</v>
      </c>
      <c r="D125" s="497">
        <v>0.9</v>
      </c>
      <c r="E125" s="497">
        <v>1.8</v>
      </c>
    </row>
    <row r="126" spans="1:5" ht="15.75" thickBot="1" x14ac:dyDescent="0.3">
      <c r="A126" s="500" t="s">
        <v>178</v>
      </c>
      <c r="B126" s="499" t="s">
        <v>801</v>
      </c>
      <c r="C126" s="497">
        <v>0.5</v>
      </c>
      <c r="D126" s="497">
        <v>1</v>
      </c>
      <c r="E126" s="497">
        <v>2</v>
      </c>
    </row>
    <row r="127" spans="1:5" ht="30.75" thickBot="1" x14ac:dyDescent="0.3">
      <c r="A127" s="500" t="s">
        <v>266</v>
      </c>
      <c r="B127" s="499" t="s">
        <v>402</v>
      </c>
      <c r="C127" s="497">
        <v>0.4</v>
      </c>
      <c r="D127" s="497">
        <v>0.34</v>
      </c>
      <c r="E127" s="497">
        <v>0.85</v>
      </c>
    </row>
    <row r="128" spans="1:5" ht="30.75" thickBot="1" x14ac:dyDescent="0.3">
      <c r="A128" s="500" t="s">
        <v>298</v>
      </c>
      <c r="B128" s="499" t="s">
        <v>801</v>
      </c>
      <c r="C128" s="611">
        <v>0</v>
      </c>
      <c r="D128" s="611">
        <v>1</v>
      </c>
      <c r="E128" s="497">
        <v>1</v>
      </c>
    </row>
    <row r="129" spans="1:5" ht="45.75" thickBot="1" x14ac:dyDescent="0.3">
      <c r="A129" s="500" t="s">
        <v>586</v>
      </c>
      <c r="B129" s="499" t="s">
        <v>801</v>
      </c>
      <c r="C129" s="611">
        <v>4</v>
      </c>
      <c r="D129" s="611">
        <v>4</v>
      </c>
      <c r="E129" s="497">
        <v>1</v>
      </c>
    </row>
    <row r="130" spans="1:5" ht="30.75" thickBot="1" x14ac:dyDescent="0.3">
      <c r="A130" s="500" t="s">
        <v>309</v>
      </c>
      <c r="B130" s="499" t="s">
        <v>801</v>
      </c>
      <c r="C130" s="497">
        <v>0.45</v>
      </c>
      <c r="D130" s="497">
        <v>0.45</v>
      </c>
      <c r="E130" s="497">
        <v>1</v>
      </c>
    </row>
    <row r="131" spans="1:5" ht="15.75" thickBot="1" x14ac:dyDescent="0.3">
      <c r="A131" s="500" t="s">
        <v>356</v>
      </c>
      <c r="B131" s="499" t="s">
        <v>801</v>
      </c>
      <c r="C131" s="497">
        <v>0.5</v>
      </c>
      <c r="D131" s="497">
        <v>0.5</v>
      </c>
      <c r="E131" s="497">
        <v>1</v>
      </c>
    </row>
    <row r="132" spans="1:5" ht="15.75" thickBot="1" x14ac:dyDescent="0.3">
      <c r="A132" s="500" t="s">
        <v>46</v>
      </c>
      <c r="B132" s="499" t="s">
        <v>801</v>
      </c>
      <c r="C132" s="611">
        <v>22</v>
      </c>
      <c r="D132" s="611">
        <v>22</v>
      </c>
      <c r="E132" s="497">
        <v>1</v>
      </c>
    </row>
    <row r="133" spans="1:5" ht="45.75" thickBot="1" x14ac:dyDescent="0.3">
      <c r="A133" s="500" t="s">
        <v>196</v>
      </c>
      <c r="B133" s="499" t="s">
        <v>801</v>
      </c>
      <c r="C133" s="497">
        <v>0.5</v>
      </c>
      <c r="D133" s="497">
        <v>0.5</v>
      </c>
      <c r="E133" s="497">
        <v>1</v>
      </c>
    </row>
    <row r="134" spans="1:5" ht="30.75" thickBot="1" x14ac:dyDescent="0.3">
      <c r="A134" s="500" t="s">
        <v>256</v>
      </c>
      <c r="B134" s="499" t="s">
        <v>801</v>
      </c>
      <c r="C134" s="497">
        <v>0.4</v>
      </c>
      <c r="D134" s="497">
        <v>0.88</v>
      </c>
      <c r="E134" s="497">
        <v>2.1999999999999997</v>
      </c>
    </row>
    <row r="135" spans="1:5" ht="45.75" thickBot="1" x14ac:dyDescent="0.3">
      <c r="A135" s="500" t="s">
        <v>240</v>
      </c>
      <c r="B135" s="496" t="s">
        <v>402</v>
      </c>
      <c r="C135" s="497">
        <v>0.5</v>
      </c>
      <c r="D135" s="497">
        <v>0.44</v>
      </c>
      <c r="E135" s="497">
        <v>0.88</v>
      </c>
    </row>
    <row r="136" spans="1:5" ht="30.75" thickBot="1" x14ac:dyDescent="0.3">
      <c r="A136" s="500" t="s">
        <v>346</v>
      </c>
      <c r="B136" s="499" t="s">
        <v>801</v>
      </c>
      <c r="C136" s="497">
        <v>0.5</v>
      </c>
      <c r="D136" s="497">
        <v>0.5</v>
      </c>
      <c r="E136" s="497">
        <v>1</v>
      </c>
    </row>
    <row r="137" spans="1:5" ht="45.75" thickBot="1" x14ac:dyDescent="0.3">
      <c r="A137" s="500" t="s">
        <v>307</v>
      </c>
      <c r="B137" s="499" t="s">
        <v>801</v>
      </c>
      <c r="C137" s="497">
        <v>0.5</v>
      </c>
      <c r="D137" s="497">
        <v>0.5</v>
      </c>
      <c r="E137" s="497">
        <v>1</v>
      </c>
    </row>
    <row r="138" spans="1:5" ht="45.75" thickBot="1" x14ac:dyDescent="0.3">
      <c r="A138" s="500" t="s">
        <v>261</v>
      </c>
      <c r="B138" s="499" t="s">
        <v>402</v>
      </c>
      <c r="C138" s="497">
        <v>0.6</v>
      </c>
      <c r="D138" s="497">
        <v>0.52</v>
      </c>
      <c r="E138" s="497">
        <v>0.8666666666666667</v>
      </c>
    </row>
    <row r="139" spans="1:5" ht="30.75" thickBot="1" x14ac:dyDescent="0.3">
      <c r="A139" s="500" t="s">
        <v>509</v>
      </c>
      <c r="B139" s="499" t="s">
        <v>800</v>
      </c>
      <c r="C139" s="611">
        <v>10</v>
      </c>
      <c r="D139" s="611">
        <v>0</v>
      </c>
      <c r="E139" s="497">
        <v>0</v>
      </c>
    </row>
    <row r="140" spans="1:5" ht="30.75" thickBot="1" x14ac:dyDescent="0.3">
      <c r="A140" s="500" t="s">
        <v>326</v>
      </c>
      <c r="B140" s="499" t="s">
        <v>801</v>
      </c>
      <c r="C140" s="497">
        <v>0.5</v>
      </c>
      <c r="D140" s="497">
        <v>0.5</v>
      </c>
      <c r="E140" s="497">
        <v>1</v>
      </c>
    </row>
    <row r="141" spans="1:5" ht="30.75" thickBot="1" x14ac:dyDescent="0.3">
      <c r="A141" s="500" t="s">
        <v>281</v>
      </c>
      <c r="B141" s="499" t="s">
        <v>801</v>
      </c>
      <c r="C141" s="497">
        <v>0.5</v>
      </c>
      <c r="D141" s="497">
        <v>0.5</v>
      </c>
      <c r="E141" s="497">
        <v>1</v>
      </c>
    </row>
    <row r="142" spans="1:5" ht="15.75" thickBot="1" x14ac:dyDescent="0.3">
      <c r="A142" s="500" t="s">
        <v>587</v>
      </c>
      <c r="B142" s="499" t="s">
        <v>800</v>
      </c>
      <c r="C142" s="611">
        <v>10</v>
      </c>
      <c r="D142" s="611">
        <v>5</v>
      </c>
      <c r="E142" s="497">
        <v>0.5</v>
      </c>
    </row>
    <row r="143" spans="1:5" ht="30.75" thickBot="1" x14ac:dyDescent="0.3">
      <c r="A143" s="500" t="s">
        <v>107</v>
      </c>
      <c r="B143" s="499" t="s">
        <v>804</v>
      </c>
      <c r="C143" s="611">
        <v>0</v>
      </c>
      <c r="D143" s="611">
        <v>0</v>
      </c>
      <c r="E143" s="497">
        <v>0</v>
      </c>
    </row>
    <row r="144" spans="1:5" ht="15.75" thickBot="1" x14ac:dyDescent="0.3">
      <c r="A144" s="500" t="s">
        <v>54</v>
      </c>
      <c r="B144" s="499" t="s">
        <v>402</v>
      </c>
      <c r="C144" s="497">
        <v>0.5</v>
      </c>
      <c r="D144" s="497">
        <v>0.46</v>
      </c>
      <c r="E144" s="497">
        <v>0.92</v>
      </c>
    </row>
    <row r="145" spans="1:5" ht="60.75" thickBot="1" x14ac:dyDescent="0.3">
      <c r="A145" s="500" t="s">
        <v>110</v>
      </c>
      <c r="B145" s="499" t="s">
        <v>804</v>
      </c>
      <c r="C145" s="611">
        <v>0</v>
      </c>
      <c r="D145" s="611">
        <v>0</v>
      </c>
      <c r="E145" s="497">
        <v>0</v>
      </c>
    </row>
    <row r="146" spans="1:5" ht="30.75" thickBot="1" x14ac:dyDescent="0.3">
      <c r="A146" s="500" t="s">
        <v>181</v>
      </c>
      <c r="B146" s="499" t="s">
        <v>800</v>
      </c>
      <c r="C146" s="497">
        <v>0.5</v>
      </c>
      <c r="D146" s="497">
        <v>0.3</v>
      </c>
      <c r="E146" s="497">
        <v>0.6</v>
      </c>
    </row>
    <row r="147" spans="1:5" ht="45.75" thickBot="1" x14ac:dyDescent="0.3">
      <c r="A147" s="500" t="s">
        <v>384</v>
      </c>
      <c r="B147" s="499" t="s">
        <v>801</v>
      </c>
      <c r="C147" s="497">
        <v>0.5</v>
      </c>
      <c r="D147" s="497">
        <v>0.5</v>
      </c>
      <c r="E147" s="497">
        <v>1</v>
      </c>
    </row>
    <row r="148" spans="1:5" ht="45.75" thickBot="1" x14ac:dyDescent="0.3">
      <c r="A148" s="500" t="s">
        <v>501</v>
      </c>
      <c r="B148" s="499" t="s">
        <v>801</v>
      </c>
      <c r="C148" s="497">
        <v>0.5</v>
      </c>
      <c r="D148" s="497">
        <v>0.9</v>
      </c>
      <c r="E148" s="497">
        <v>1.8</v>
      </c>
    </row>
    <row r="149" spans="1:5" ht="45.75" thickBot="1" x14ac:dyDescent="0.3">
      <c r="A149" s="500" t="s">
        <v>132</v>
      </c>
      <c r="B149" s="499" t="s">
        <v>801</v>
      </c>
      <c r="C149" s="497">
        <v>0.9</v>
      </c>
      <c r="D149" s="497">
        <v>1</v>
      </c>
      <c r="E149" s="497">
        <v>1.1111111111111112</v>
      </c>
    </row>
    <row r="150" spans="1:5" ht="45.75" thickBot="1" x14ac:dyDescent="0.3">
      <c r="A150" s="500" t="s">
        <v>381</v>
      </c>
      <c r="B150" s="499" t="s">
        <v>801</v>
      </c>
      <c r="C150" s="497">
        <v>0.5</v>
      </c>
      <c r="D150" s="497">
        <v>0.5</v>
      </c>
      <c r="E150" s="497">
        <v>1</v>
      </c>
    </row>
    <row r="151" spans="1:5" ht="60.75" thickBot="1" x14ac:dyDescent="0.3">
      <c r="A151" s="500" t="s">
        <v>314</v>
      </c>
      <c r="B151" s="499" t="s">
        <v>801</v>
      </c>
      <c r="C151" s="497">
        <v>0.5</v>
      </c>
      <c r="D151" s="497">
        <v>0.65</v>
      </c>
      <c r="E151" s="497">
        <v>1.3</v>
      </c>
    </row>
    <row r="152" spans="1:5" ht="45.75" thickBot="1" x14ac:dyDescent="0.3">
      <c r="A152" s="500" t="s">
        <v>335</v>
      </c>
      <c r="B152" s="499" t="s">
        <v>801</v>
      </c>
      <c r="C152" s="497">
        <v>0.4</v>
      </c>
      <c r="D152" s="497">
        <v>0.4</v>
      </c>
      <c r="E152" s="497">
        <v>1</v>
      </c>
    </row>
    <row r="153" spans="1:5" ht="15.75" thickBot="1" x14ac:dyDescent="0.3">
      <c r="A153" s="500" t="s">
        <v>25</v>
      </c>
      <c r="B153" s="499" t="s">
        <v>801</v>
      </c>
      <c r="C153" s="611">
        <v>6</v>
      </c>
      <c r="D153" s="611">
        <v>6</v>
      </c>
      <c r="E153" s="497">
        <v>1</v>
      </c>
    </row>
    <row r="154" spans="1:5" ht="30.75" thickBot="1" x14ac:dyDescent="0.3">
      <c r="A154" s="500" t="s">
        <v>344</v>
      </c>
      <c r="B154" s="499" t="s">
        <v>801</v>
      </c>
      <c r="C154" s="497">
        <v>0.5</v>
      </c>
      <c r="D154" s="497">
        <v>1</v>
      </c>
      <c r="E154" s="497">
        <v>2</v>
      </c>
    </row>
    <row r="155" spans="1:5" ht="30.75" thickBot="1" x14ac:dyDescent="0.3">
      <c r="A155" s="500" t="s">
        <v>182</v>
      </c>
      <c r="B155" s="499" t="s">
        <v>802</v>
      </c>
      <c r="C155" s="497">
        <v>0.5</v>
      </c>
      <c r="D155" s="497">
        <v>0.35</v>
      </c>
      <c r="E155" s="497">
        <v>0.7</v>
      </c>
    </row>
    <row r="156" spans="1:5" ht="15.75" thickBot="1" x14ac:dyDescent="0.3">
      <c r="A156" s="500" t="s">
        <v>179</v>
      </c>
      <c r="B156" s="499" t="s">
        <v>800</v>
      </c>
      <c r="C156" s="497">
        <v>0.5</v>
      </c>
      <c r="D156" s="497">
        <v>0.25</v>
      </c>
      <c r="E156" s="497">
        <v>0.5</v>
      </c>
    </row>
    <row r="157" spans="1:5" ht="15.75" thickBot="1" x14ac:dyDescent="0.3">
      <c r="A157" s="500" t="s">
        <v>180</v>
      </c>
      <c r="B157" s="499" t="s">
        <v>800</v>
      </c>
      <c r="C157" s="497">
        <v>0.5</v>
      </c>
      <c r="D157" s="497">
        <v>0.25</v>
      </c>
      <c r="E157" s="497">
        <v>0.5</v>
      </c>
    </row>
    <row r="158" spans="1:5" ht="15.75" thickBot="1" x14ac:dyDescent="0.3">
      <c r="A158" s="500" t="s">
        <v>491</v>
      </c>
      <c r="B158" s="499" t="s">
        <v>800</v>
      </c>
      <c r="C158" s="497">
        <v>0.5</v>
      </c>
      <c r="D158" s="497">
        <v>0.25</v>
      </c>
      <c r="E158" s="497">
        <v>0.5</v>
      </c>
    </row>
    <row r="159" spans="1:5" ht="30.75" thickBot="1" x14ac:dyDescent="0.3">
      <c r="A159" s="500" t="s">
        <v>331</v>
      </c>
      <c r="B159" s="499" t="s">
        <v>801</v>
      </c>
      <c r="C159" s="497">
        <v>0.33</v>
      </c>
      <c r="D159" s="497">
        <v>0.66</v>
      </c>
      <c r="E159" s="497">
        <v>2</v>
      </c>
    </row>
    <row r="160" spans="1:5" ht="15.75" thickBot="1" x14ac:dyDescent="0.3">
      <c r="A160" s="500" t="s">
        <v>321</v>
      </c>
      <c r="B160" s="499" t="s">
        <v>802</v>
      </c>
      <c r="C160" s="497">
        <v>0.4</v>
      </c>
      <c r="D160" s="497">
        <v>0.3</v>
      </c>
      <c r="E160" s="497">
        <v>0.74999999999999989</v>
      </c>
    </row>
    <row r="161" spans="1:5" ht="45.75" thickBot="1" x14ac:dyDescent="0.3">
      <c r="A161" s="500" t="s">
        <v>318</v>
      </c>
      <c r="B161" s="499" t="s">
        <v>802</v>
      </c>
      <c r="C161" s="497">
        <v>0.35</v>
      </c>
      <c r="D161" s="497">
        <v>0.25</v>
      </c>
      <c r="E161" s="497">
        <v>0.7142857142857143</v>
      </c>
    </row>
    <row r="162" spans="1:5" ht="30.75" thickBot="1" x14ac:dyDescent="0.3">
      <c r="A162" s="500" t="s">
        <v>177</v>
      </c>
      <c r="B162" s="499" t="s">
        <v>800</v>
      </c>
      <c r="C162" s="611">
        <v>7</v>
      </c>
      <c r="D162" s="611">
        <v>0</v>
      </c>
      <c r="E162" s="497">
        <v>0</v>
      </c>
    </row>
    <row r="163" spans="1:5" ht="30.75" thickBot="1" x14ac:dyDescent="0.3">
      <c r="A163" s="500" t="s">
        <v>104</v>
      </c>
      <c r="B163" s="499" t="s">
        <v>801</v>
      </c>
      <c r="C163" s="611">
        <v>1</v>
      </c>
      <c r="D163" s="611">
        <v>1</v>
      </c>
      <c r="E163" s="497">
        <v>1</v>
      </c>
    </row>
    <row r="164" spans="1:5" ht="45.75" thickBot="1" x14ac:dyDescent="0.3">
      <c r="A164" s="500" t="s">
        <v>211</v>
      </c>
      <c r="B164" s="499" t="s">
        <v>801</v>
      </c>
      <c r="C164" s="611">
        <v>1</v>
      </c>
      <c r="D164" s="611">
        <v>1</v>
      </c>
      <c r="E164" s="497">
        <v>1</v>
      </c>
    </row>
    <row r="165" spans="1:5" ht="45.75" thickBot="1" x14ac:dyDescent="0.3">
      <c r="A165" s="500" t="s">
        <v>845</v>
      </c>
      <c r="B165" s="499" t="s">
        <v>801</v>
      </c>
      <c r="C165" s="497">
        <v>1</v>
      </c>
      <c r="D165" s="497">
        <v>1</v>
      </c>
      <c r="E165" s="497">
        <v>1</v>
      </c>
    </row>
    <row r="167" spans="1:5" ht="15.75" thickBot="1" x14ac:dyDescent="0.3"/>
    <row r="168" spans="1:5" ht="15.75" thickBot="1" x14ac:dyDescent="0.3"/>
    <row r="169" spans="1:5" ht="15.75" thickBot="1" x14ac:dyDescent="0.3"/>
    <row r="170" spans="1:5" ht="15.75" thickBot="1" x14ac:dyDescent="0.3"/>
    <row r="171" spans="1:5" ht="15.75" thickBot="1" x14ac:dyDescent="0.3"/>
    <row r="172" spans="1:5" ht="15.75" thickBot="1" x14ac:dyDescent="0.3"/>
    <row r="173" spans="1:5" ht="15.75" thickBot="1" x14ac:dyDescent="0.3"/>
    <row r="174" spans="1:5" ht="15.75" thickBot="1" x14ac:dyDescent="0.3"/>
    <row r="175" spans="1:5" ht="15.75" thickBot="1" x14ac:dyDescent="0.3"/>
    <row r="176" spans="1:5" ht="15.75" thickBot="1" x14ac:dyDescent="0.3"/>
    <row r="177" ht="15.75" thickBot="1" x14ac:dyDescent="0.3"/>
    <row r="178" ht="15.75" thickBot="1" x14ac:dyDescent="0.3"/>
    <row r="179" ht="15.75" thickBot="1" x14ac:dyDescent="0.3"/>
    <row r="180" ht="15.75" thickBot="1" x14ac:dyDescent="0.3"/>
    <row r="181" ht="15.75" thickBot="1" x14ac:dyDescent="0.3"/>
    <row r="182" ht="15.75" thickBot="1" x14ac:dyDescent="0.3"/>
    <row r="183" ht="15.75" thickBot="1" x14ac:dyDescent="0.3"/>
    <row r="184" ht="15.75" thickBot="1" x14ac:dyDescent="0.3"/>
    <row r="185" ht="15.75" thickBot="1" x14ac:dyDescent="0.3"/>
    <row r="186" ht="15.75" thickBot="1" x14ac:dyDescent="0.3"/>
    <row r="187" ht="15.75" thickBot="1" x14ac:dyDescent="0.3"/>
    <row r="188" ht="15.75" thickBot="1" x14ac:dyDescent="0.3"/>
    <row r="189" ht="15.75" thickBot="1" x14ac:dyDescent="0.3"/>
    <row r="190" ht="15.75" thickBot="1" x14ac:dyDescent="0.3"/>
    <row r="191" ht="15.75" thickBot="1" x14ac:dyDescent="0.3"/>
    <row r="192" ht="15.75" thickBot="1" x14ac:dyDescent="0.3"/>
    <row r="193" ht="15.75" thickBot="1" x14ac:dyDescent="0.3"/>
    <row r="194" ht="15.75" thickBot="1" x14ac:dyDescent="0.3"/>
    <row r="195" ht="15.75" thickBot="1" x14ac:dyDescent="0.3"/>
    <row r="196" ht="15.75" thickBot="1" x14ac:dyDescent="0.3"/>
    <row r="197" ht="15.75" thickBot="1" x14ac:dyDescent="0.3"/>
    <row r="198" ht="15.75" thickBot="1" x14ac:dyDescent="0.3"/>
    <row r="199" ht="15.75" thickBot="1" x14ac:dyDescent="0.3"/>
    <row r="200" ht="15.75" thickBot="1" x14ac:dyDescent="0.3"/>
    <row r="201" ht="15.75" thickBot="1" x14ac:dyDescent="0.3"/>
    <row r="202" ht="15.75" thickBot="1" x14ac:dyDescent="0.3"/>
    <row r="203" ht="15.75" thickBot="1" x14ac:dyDescent="0.3"/>
    <row r="204" ht="15.75" thickBot="1" x14ac:dyDescent="0.3"/>
    <row r="205" ht="15.75" thickBot="1" x14ac:dyDescent="0.3"/>
    <row r="206" ht="15.75" thickBot="1" x14ac:dyDescent="0.3"/>
    <row r="207" ht="15.75" thickBot="1" x14ac:dyDescent="0.3"/>
    <row r="208" ht="15.75" thickBot="1" x14ac:dyDescent="0.3"/>
    <row r="209" ht="15.75" thickBot="1" x14ac:dyDescent="0.3"/>
    <row r="210" ht="15.75" thickBot="1" x14ac:dyDescent="0.3"/>
    <row r="211" ht="15.75" thickBot="1" x14ac:dyDescent="0.3"/>
    <row r="212" ht="15.75" thickBot="1" x14ac:dyDescent="0.3"/>
    <row r="213" ht="15.75" thickBot="1" x14ac:dyDescent="0.3"/>
    <row r="214" ht="15.75" thickBot="1" x14ac:dyDescent="0.3"/>
    <row r="215" ht="15.75" thickBot="1" x14ac:dyDescent="0.3"/>
    <row r="216" ht="15.75" thickBot="1" x14ac:dyDescent="0.3"/>
    <row r="217" ht="15.75" thickBot="1" x14ac:dyDescent="0.3"/>
    <row r="218" ht="15.75" thickBot="1" x14ac:dyDescent="0.3"/>
    <row r="219" ht="15.75" thickBot="1" x14ac:dyDescent="0.3"/>
    <row r="220" ht="15.75" thickBot="1" x14ac:dyDescent="0.3"/>
    <row r="221" ht="15.75" thickBot="1" x14ac:dyDescent="0.3"/>
    <row r="222" ht="15.75" thickBot="1" x14ac:dyDescent="0.3"/>
    <row r="223" ht="15.75" thickBot="1" x14ac:dyDescent="0.3"/>
    <row r="224" ht="15.75" thickBot="1" x14ac:dyDescent="0.3"/>
    <row r="225" ht="15.75" thickBot="1" x14ac:dyDescent="0.3"/>
    <row r="226" ht="15.75" thickBot="1" x14ac:dyDescent="0.3"/>
    <row r="227" ht="15.75" thickBot="1" x14ac:dyDescent="0.3"/>
    <row r="228" ht="15.75" thickBot="1" x14ac:dyDescent="0.3"/>
    <row r="229" ht="15.75" thickBot="1" x14ac:dyDescent="0.3"/>
    <row r="230" ht="15.75" thickBot="1" x14ac:dyDescent="0.3"/>
    <row r="231" ht="15.75" thickBot="1" x14ac:dyDescent="0.3"/>
    <row r="232" ht="15.75" thickBot="1" x14ac:dyDescent="0.3"/>
    <row r="233" ht="15.75" thickBot="1" x14ac:dyDescent="0.3"/>
    <row r="234" ht="15.75" thickBot="1" x14ac:dyDescent="0.3"/>
    <row r="235" ht="15.75" thickBot="1" x14ac:dyDescent="0.3"/>
    <row r="236" ht="15.75" thickBot="1" x14ac:dyDescent="0.3"/>
    <row r="237" ht="15.75" thickBot="1" x14ac:dyDescent="0.3"/>
    <row r="238" ht="15.75" thickBot="1" x14ac:dyDescent="0.3"/>
    <row r="239" ht="15.75" thickBot="1" x14ac:dyDescent="0.3"/>
    <row r="241" ht="15.75" thickBot="1" x14ac:dyDescent="0.3"/>
    <row r="242" ht="15.75" thickBot="1" x14ac:dyDescent="0.3"/>
    <row r="243" ht="15.75" thickBot="1" x14ac:dyDescent="0.3"/>
    <row r="244" ht="15.75" thickBot="1" x14ac:dyDescent="0.3"/>
    <row r="245" ht="15.75" thickBot="1" x14ac:dyDescent="0.3"/>
    <row r="246" ht="15.75" thickBot="1" x14ac:dyDescent="0.3"/>
    <row r="247" ht="15.75" thickBot="1" x14ac:dyDescent="0.3"/>
    <row r="248" ht="15.75" thickBot="1" x14ac:dyDescent="0.3"/>
    <row r="249" ht="15.75" thickBot="1" x14ac:dyDescent="0.3"/>
    <row r="250" ht="15.75" thickBot="1" x14ac:dyDescent="0.3"/>
    <row r="251" ht="15.75" thickBot="1" x14ac:dyDescent="0.3"/>
    <row r="252" ht="15.75" thickBot="1" x14ac:dyDescent="0.3"/>
    <row r="253" ht="15.75" thickBot="1" x14ac:dyDescent="0.3"/>
    <row r="254" ht="15.75" thickBot="1" x14ac:dyDescent="0.3"/>
    <row r="255" ht="15.75" thickBot="1" x14ac:dyDescent="0.3"/>
    <row r="256" ht="15.75" thickBot="1" x14ac:dyDescent="0.3"/>
    <row r="257" ht="15.75" thickBot="1" x14ac:dyDescent="0.3"/>
    <row r="258" ht="15.75" thickBot="1" x14ac:dyDescent="0.3"/>
    <row r="259" ht="15.75" thickBot="1" x14ac:dyDescent="0.3"/>
    <row r="260" ht="15.75" thickBot="1" x14ac:dyDescent="0.3"/>
    <row r="261" ht="15.75" thickBot="1" x14ac:dyDescent="0.3"/>
    <row r="262" ht="15.75" thickBot="1" x14ac:dyDescent="0.3"/>
    <row r="263" ht="15.75" thickBot="1" x14ac:dyDescent="0.3"/>
    <row r="264" ht="15.75" thickBot="1" x14ac:dyDescent="0.3"/>
    <row r="265" ht="15.75" thickBot="1" x14ac:dyDescent="0.3"/>
    <row r="266" ht="15.75" thickBot="1" x14ac:dyDescent="0.3"/>
    <row r="267" ht="15.75" thickBot="1" x14ac:dyDescent="0.3"/>
    <row r="268" ht="15.75" thickBot="1" x14ac:dyDescent="0.3"/>
    <row r="269" ht="15.75" thickBot="1" x14ac:dyDescent="0.3"/>
    <row r="270" ht="15.75" thickBot="1" x14ac:dyDescent="0.3"/>
    <row r="271" ht="15.75" thickBot="1" x14ac:dyDescent="0.3"/>
    <row r="272" ht="15.75" thickBot="1" x14ac:dyDescent="0.3"/>
    <row r="273" ht="15.75" thickBot="1" x14ac:dyDescent="0.3"/>
    <row r="274" ht="15.75" thickBot="1" x14ac:dyDescent="0.3"/>
    <row r="275" ht="15.75" thickBot="1" x14ac:dyDescent="0.3"/>
    <row r="276" ht="15.75" thickBot="1" x14ac:dyDescent="0.3"/>
    <row r="277" ht="15.75" thickBot="1" x14ac:dyDescent="0.3"/>
    <row r="278" ht="15.75" thickBot="1" x14ac:dyDescent="0.3"/>
    <row r="279" ht="15.75" thickBot="1" x14ac:dyDescent="0.3"/>
    <row r="280" ht="15.75" thickBot="1" x14ac:dyDescent="0.3"/>
    <row r="281" ht="15.75" thickBot="1" x14ac:dyDescent="0.3"/>
    <row r="282" ht="15.75" thickBot="1" x14ac:dyDescent="0.3"/>
    <row r="283" ht="15.75" thickBot="1" x14ac:dyDescent="0.3"/>
    <row r="284" ht="15.75" thickBot="1" x14ac:dyDescent="0.3"/>
    <row r="285" ht="15.75" thickBot="1" x14ac:dyDescent="0.3"/>
    <row r="286" ht="15.75" thickBot="1" x14ac:dyDescent="0.3"/>
    <row r="287" ht="15.75" thickBot="1" x14ac:dyDescent="0.3"/>
    <row r="288" ht="15.75" thickBot="1" x14ac:dyDescent="0.3"/>
    <row r="289" ht="15.75" thickBot="1" x14ac:dyDescent="0.3"/>
    <row r="290" ht="15.75" thickBot="1" x14ac:dyDescent="0.3"/>
    <row r="291" ht="15.75" thickBot="1" x14ac:dyDescent="0.3"/>
    <row r="292" ht="15.75" thickBot="1" x14ac:dyDescent="0.3"/>
    <row r="293" ht="15.75" thickBot="1" x14ac:dyDescent="0.3"/>
    <row r="294" ht="15.75" thickBot="1" x14ac:dyDescent="0.3"/>
    <row r="295" ht="15.75" thickBot="1" x14ac:dyDescent="0.3"/>
    <row r="296" ht="15.75" thickBot="1" x14ac:dyDescent="0.3"/>
    <row r="297" ht="15.75" thickBot="1" x14ac:dyDescent="0.3"/>
    <row r="298" ht="15.75" thickBot="1" x14ac:dyDescent="0.3"/>
    <row r="299" ht="15.75" thickBot="1" x14ac:dyDescent="0.3"/>
    <row r="300" ht="15.75" thickBot="1" x14ac:dyDescent="0.3"/>
    <row r="301" ht="15.75" thickBot="1" x14ac:dyDescent="0.3"/>
    <row r="302" ht="15.75" thickBot="1" x14ac:dyDescent="0.3"/>
    <row r="303" ht="15.75" thickBot="1" x14ac:dyDescent="0.3"/>
    <row r="304" ht="15.75" thickBot="1" x14ac:dyDescent="0.3"/>
    <row r="305" ht="15.75" thickBot="1" x14ac:dyDescent="0.3"/>
    <row r="306" ht="15.75" thickBot="1" x14ac:dyDescent="0.3"/>
    <row r="307" ht="15.75" thickBot="1" x14ac:dyDescent="0.3"/>
    <row r="308" ht="15.75" thickBot="1" x14ac:dyDescent="0.3"/>
    <row r="309" ht="15.75" thickBot="1" x14ac:dyDescent="0.3"/>
    <row r="310" ht="15.75" thickBot="1" x14ac:dyDescent="0.3"/>
    <row r="311" ht="15.75" thickBot="1" x14ac:dyDescent="0.3"/>
    <row r="312" ht="15.75" thickBot="1" x14ac:dyDescent="0.3"/>
    <row r="313" ht="15.75" thickBot="1" x14ac:dyDescent="0.3"/>
    <row r="511" ht="18.75" customHeight="1" x14ac:dyDescent="0.25"/>
    <row r="530" spans="2:7" ht="15" customHeight="1" x14ac:dyDescent="0.25">
      <c r="B530" s="469" t="s">
        <v>772</v>
      </c>
    </row>
    <row r="531" spans="2:7" ht="15" customHeight="1" x14ac:dyDescent="0.25">
      <c r="C531" s="82" t="s">
        <v>773</v>
      </c>
      <c r="D531" s="82" t="s">
        <v>774</v>
      </c>
    </row>
    <row r="532" spans="2:7" ht="15" customHeight="1" x14ac:dyDescent="0.25">
      <c r="C532" s="81">
        <v>0.1</v>
      </c>
      <c r="D532" s="82">
        <v>1</v>
      </c>
    </row>
    <row r="533" spans="2:7" ht="15" customHeight="1" x14ac:dyDescent="0.25">
      <c r="C533" s="81">
        <v>0.2</v>
      </c>
      <c r="D533" s="82">
        <v>1</v>
      </c>
    </row>
    <row r="534" spans="2:7" ht="15" customHeight="1" x14ac:dyDescent="0.25">
      <c r="C534" s="81">
        <v>0.3</v>
      </c>
      <c r="D534" s="82">
        <v>1</v>
      </c>
    </row>
    <row r="535" spans="2:7" ht="15" customHeight="1" x14ac:dyDescent="0.25">
      <c r="C535" s="81">
        <v>0.4</v>
      </c>
      <c r="D535" s="82">
        <v>1</v>
      </c>
    </row>
    <row r="536" spans="2:7" ht="15" customHeight="1" x14ac:dyDescent="0.25">
      <c r="C536" s="81">
        <v>0.5</v>
      </c>
      <c r="D536" s="82">
        <v>1</v>
      </c>
    </row>
    <row r="537" spans="2:7" ht="15" customHeight="1" x14ac:dyDescent="0.25">
      <c r="C537" s="81">
        <v>0.6</v>
      </c>
      <c r="D537" s="82">
        <v>1</v>
      </c>
    </row>
    <row r="538" spans="2:7" ht="15" customHeight="1" x14ac:dyDescent="0.25">
      <c r="C538" s="81">
        <v>0.7</v>
      </c>
      <c r="D538" s="82">
        <v>1</v>
      </c>
    </row>
    <row r="539" spans="2:7" ht="15" customHeight="1" x14ac:dyDescent="0.25">
      <c r="C539" s="81">
        <v>0.8</v>
      </c>
      <c r="D539" s="82">
        <v>1</v>
      </c>
    </row>
    <row r="540" spans="2:7" ht="15" customHeight="1" x14ac:dyDescent="0.25">
      <c r="C540" s="81">
        <v>0.9</v>
      </c>
      <c r="D540" s="82">
        <v>1</v>
      </c>
    </row>
    <row r="541" spans="2:7" ht="15" customHeight="1" x14ac:dyDescent="0.25">
      <c r="C541" s="81">
        <v>1</v>
      </c>
      <c r="D541" s="82">
        <f>SUM(D532:D540)</f>
        <v>9</v>
      </c>
    </row>
    <row r="542" spans="2:7" ht="15" customHeight="1" thickBot="1" x14ac:dyDescent="0.3">
      <c r="G542" t="s">
        <v>775</v>
      </c>
    </row>
    <row r="543" spans="2:7" ht="15.75" thickBot="1" x14ac:dyDescent="0.3">
      <c r="B543" s="470"/>
      <c r="C543" s="471" t="s">
        <v>776</v>
      </c>
      <c r="D543" s="472">
        <f>E546*PI()</f>
        <v>3.1033682644248408</v>
      </c>
    </row>
    <row r="544" spans="2:7" ht="15" customHeight="1" x14ac:dyDescent="0.25">
      <c r="B544" s="473" t="s">
        <v>777</v>
      </c>
      <c r="C544" s="474" t="s">
        <v>778</v>
      </c>
      <c r="D544" s="474" t="s">
        <v>779</v>
      </c>
    </row>
    <row r="545" spans="2:5" ht="15" customHeight="1" x14ac:dyDescent="0.25">
      <c r="B545" s="475" t="s">
        <v>780</v>
      </c>
      <c r="C545" s="475">
        <v>0</v>
      </c>
      <c r="D545" s="475">
        <v>0</v>
      </c>
    </row>
    <row r="546" spans="2:5" ht="15" customHeight="1" x14ac:dyDescent="0.25">
      <c r="B546" s="475" t="s">
        <v>781</v>
      </c>
      <c r="C546" s="475">
        <f>COS(D543)*-1</f>
        <v>0.99926953698317955</v>
      </c>
      <c r="D546" s="475">
        <f>SIN(D543)</f>
        <v>3.8215081544095614E-2</v>
      </c>
      <c r="E546" s="311">
        <f>B79</f>
        <v>0.98783279903545917</v>
      </c>
    </row>
  </sheetData>
  <conditionalFormatting pivot="1" sqref="E92:E165">
    <cfRule type="iconSet" priority="1">
      <iconSet iconSet="3TrafficLights2">
        <cfvo type="percent" val="0"/>
        <cfvo type="num" val="0.6"/>
        <cfvo type="num" val="0.8"/>
      </iconSet>
    </cfRule>
  </conditionalFormatting>
  <pageMargins left="0.7" right="0.7" top="0.75" bottom="0.75" header="0.3" footer="0.3"/>
  <pageSetup orientation="portrait"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23"/>
  <sheetViews>
    <sheetView showGridLines="0" topLeftCell="H1" zoomScaleNormal="100" workbookViewId="0">
      <selection activeCell="N7" sqref="N7"/>
    </sheetView>
  </sheetViews>
  <sheetFormatPr baseColWidth="10" defaultColWidth="11.375" defaultRowHeight="23.25" x14ac:dyDescent="0.25"/>
  <cols>
    <col min="1" max="1" width="36" style="85" customWidth="1"/>
    <col min="2" max="4" width="25.375" style="85" customWidth="1"/>
    <col min="5" max="5" width="36" style="85" customWidth="1"/>
    <col min="6" max="6" width="14.75" style="89" customWidth="1"/>
    <col min="7" max="7" width="30.625" style="85" customWidth="1"/>
    <col min="8" max="8" width="27.75" style="85" customWidth="1"/>
    <col min="9" max="10" width="21.625" style="85" customWidth="1"/>
    <col min="11" max="11" width="24.375" style="85" customWidth="1"/>
    <col min="12" max="12" width="22.875" style="85" customWidth="1"/>
    <col min="13" max="13" width="15" style="85" customWidth="1"/>
    <col min="14" max="14" width="64.625" style="85" customWidth="1"/>
    <col min="15" max="15" width="61.375" style="85" customWidth="1"/>
    <col min="16" max="16" width="30.375" style="85" customWidth="1"/>
    <col min="17" max="17" width="26.625" style="85" customWidth="1"/>
    <col min="18" max="18" width="29.625" style="85" customWidth="1"/>
    <col min="19" max="16384" width="11.375" style="85"/>
  </cols>
  <sheetData>
    <row r="1" spans="1:18" x14ac:dyDescent="0.25">
      <c r="A1" s="88"/>
      <c r="E1" s="88"/>
      <c r="F1" s="86"/>
      <c r="G1" s="87"/>
    </row>
    <row r="2" spans="1:18" x14ac:dyDescent="0.25">
      <c r="A2" s="88"/>
      <c r="E2" s="88"/>
      <c r="F2" s="86"/>
      <c r="G2" s="87"/>
    </row>
    <row r="3" spans="1:18" x14ac:dyDescent="0.25">
      <c r="A3" s="88"/>
      <c r="E3" s="88"/>
      <c r="F3" s="86"/>
      <c r="G3" s="87"/>
    </row>
    <row r="4" spans="1:18" x14ac:dyDescent="0.25">
      <c r="A4" s="88"/>
      <c r="B4" s="88"/>
      <c r="C4" s="88"/>
      <c r="E4" s="88"/>
      <c r="F4" s="86"/>
      <c r="G4" s="87"/>
    </row>
    <row r="5" spans="1:18" s="90" customFormat="1" ht="70.5" customHeight="1" x14ac:dyDescent="0.25">
      <c r="A5" s="100" t="s">
        <v>458</v>
      </c>
      <c r="B5" s="98" t="s">
        <v>410</v>
      </c>
      <c r="C5" s="99" t="s">
        <v>411</v>
      </c>
      <c r="D5" s="98" t="s">
        <v>412</v>
      </c>
      <c r="E5" s="99" t="s">
        <v>413</v>
      </c>
      <c r="F5" s="101" t="s">
        <v>414</v>
      </c>
      <c r="G5" s="102" t="s">
        <v>415</v>
      </c>
      <c r="H5" s="134" t="s">
        <v>416</v>
      </c>
      <c r="I5" s="135" t="s">
        <v>417</v>
      </c>
      <c r="J5" s="135" t="s">
        <v>418</v>
      </c>
      <c r="K5" s="135" t="s">
        <v>419</v>
      </c>
      <c r="L5" s="135" t="s">
        <v>420</v>
      </c>
      <c r="M5" s="136" t="s">
        <v>421</v>
      </c>
      <c r="N5" s="137" t="s">
        <v>407</v>
      </c>
      <c r="O5" s="137" t="s">
        <v>408</v>
      </c>
      <c r="P5" s="138" t="s">
        <v>422</v>
      </c>
      <c r="Q5" s="138" t="s">
        <v>423</v>
      </c>
      <c r="R5" s="139" t="s">
        <v>409</v>
      </c>
    </row>
    <row r="6" spans="1:18" s="91" customFormat="1" ht="111.75" customHeight="1" x14ac:dyDescent="0.25">
      <c r="A6" s="122">
        <v>1133</v>
      </c>
      <c r="B6" s="153" t="s">
        <v>459</v>
      </c>
      <c r="C6" s="153" t="s">
        <v>460</v>
      </c>
      <c r="D6" s="153" t="s">
        <v>461</v>
      </c>
      <c r="E6" s="151" t="s">
        <v>450</v>
      </c>
      <c r="F6" s="143">
        <v>2</v>
      </c>
      <c r="G6" s="103" t="s">
        <v>424</v>
      </c>
      <c r="H6" s="104" t="s">
        <v>425</v>
      </c>
      <c r="I6" s="105"/>
      <c r="J6" s="105"/>
      <c r="K6" s="106"/>
      <c r="L6" s="106"/>
      <c r="M6" s="107"/>
      <c r="N6" s="108"/>
      <c r="O6" s="108"/>
      <c r="P6" s="108"/>
      <c r="Q6" s="108"/>
      <c r="R6" s="108"/>
    </row>
    <row r="7" spans="1:18" s="91" customFormat="1" ht="111.75" customHeight="1" x14ac:dyDescent="0.25">
      <c r="A7" s="122">
        <v>1133</v>
      </c>
      <c r="B7" s="153" t="s">
        <v>459</v>
      </c>
      <c r="C7" s="153" t="s">
        <v>460</v>
      </c>
      <c r="D7" s="153" t="s">
        <v>461</v>
      </c>
      <c r="E7" s="151" t="s">
        <v>450</v>
      </c>
      <c r="F7" s="144">
        <v>3</v>
      </c>
      <c r="G7" s="109" t="s">
        <v>426</v>
      </c>
      <c r="H7" s="104" t="s">
        <v>427</v>
      </c>
      <c r="I7" s="105"/>
      <c r="J7" s="105"/>
      <c r="K7" s="106"/>
      <c r="L7" s="106"/>
      <c r="M7" s="107"/>
      <c r="N7" s="110"/>
      <c r="O7" s="108"/>
      <c r="P7" s="111"/>
      <c r="Q7" s="111"/>
      <c r="R7" s="111"/>
    </row>
    <row r="8" spans="1:18" s="92" customFormat="1" ht="111.75" customHeight="1" x14ac:dyDescent="0.25">
      <c r="A8" s="122">
        <v>1133</v>
      </c>
      <c r="B8" s="153" t="s">
        <v>459</v>
      </c>
      <c r="C8" s="153" t="s">
        <v>460</v>
      </c>
      <c r="D8" s="153" t="s">
        <v>461</v>
      </c>
      <c r="E8" s="151" t="s">
        <v>450</v>
      </c>
      <c r="F8" s="144">
        <v>4</v>
      </c>
      <c r="G8" s="109" t="s">
        <v>428</v>
      </c>
      <c r="H8" s="104" t="s">
        <v>429</v>
      </c>
      <c r="I8" s="105"/>
      <c r="J8" s="105"/>
      <c r="K8" s="106"/>
      <c r="L8" s="106"/>
      <c r="M8" s="107"/>
      <c r="N8" s="108"/>
      <c r="O8" s="108"/>
      <c r="P8" s="108"/>
      <c r="Q8" s="108"/>
      <c r="R8" s="108"/>
    </row>
    <row r="9" spans="1:18" s="91" customFormat="1" ht="111.75" customHeight="1" x14ac:dyDescent="0.25">
      <c r="A9" s="122">
        <v>1133</v>
      </c>
      <c r="B9" s="153" t="s">
        <v>459</v>
      </c>
      <c r="C9" s="153" t="s">
        <v>460</v>
      </c>
      <c r="D9" s="153" t="s">
        <v>461</v>
      </c>
      <c r="E9" s="151" t="s">
        <v>450</v>
      </c>
      <c r="F9" s="143">
        <v>5</v>
      </c>
      <c r="G9" s="103" t="s">
        <v>430</v>
      </c>
      <c r="H9" s="104" t="s">
        <v>431</v>
      </c>
      <c r="I9" s="105"/>
      <c r="J9" s="105"/>
      <c r="K9" s="106"/>
      <c r="L9" s="106"/>
      <c r="M9" s="107"/>
      <c r="N9" s="110"/>
      <c r="O9" s="108"/>
      <c r="P9" s="108"/>
      <c r="Q9" s="108"/>
      <c r="R9" s="108"/>
    </row>
    <row r="10" spans="1:18" s="91" customFormat="1" ht="111.75" customHeight="1" x14ac:dyDescent="0.25">
      <c r="A10" s="122">
        <v>1133</v>
      </c>
      <c r="B10" s="153" t="s">
        <v>459</v>
      </c>
      <c r="C10" s="153" t="s">
        <v>460</v>
      </c>
      <c r="D10" s="153" t="s">
        <v>461</v>
      </c>
      <c r="E10" s="151" t="s">
        <v>450</v>
      </c>
      <c r="F10" s="144">
        <v>6</v>
      </c>
      <c r="G10" s="109" t="s">
        <v>432</v>
      </c>
      <c r="H10" s="104" t="s">
        <v>433</v>
      </c>
      <c r="I10" s="105"/>
      <c r="J10" s="105"/>
      <c r="K10" s="106"/>
      <c r="L10" s="106"/>
      <c r="M10" s="107"/>
      <c r="N10" s="108"/>
      <c r="O10" s="108"/>
      <c r="P10" s="108"/>
      <c r="Q10" s="108"/>
      <c r="R10" s="108"/>
    </row>
    <row r="11" spans="1:18" s="91" customFormat="1" ht="111.75" customHeight="1" x14ac:dyDescent="0.25">
      <c r="A11" s="122">
        <v>1133</v>
      </c>
      <c r="B11" s="153" t="s">
        <v>459</v>
      </c>
      <c r="C11" s="153" t="s">
        <v>460</v>
      </c>
      <c r="D11" s="153" t="s">
        <v>461</v>
      </c>
      <c r="E11" s="151" t="s">
        <v>450</v>
      </c>
      <c r="F11" s="143">
        <v>7</v>
      </c>
      <c r="G11" s="103" t="s">
        <v>434</v>
      </c>
      <c r="H11" s="104" t="s">
        <v>435</v>
      </c>
      <c r="I11" s="105"/>
      <c r="J11" s="105"/>
      <c r="K11" s="106"/>
      <c r="L11" s="106"/>
      <c r="M11" s="107"/>
      <c r="N11" s="108"/>
      <c r="O11" s="108"/>
      <c r="P11" s="108"/>
      <c r="Q11" s="108"/>
      <c r="R11" s="108"/>
    </row>
    <row r="12" spans="1:18" s="91" customFormat="1" ht="75" x14ac:dyDescent="0.25">
      <c r="A12" s="122">
        <v>1133</v>
      </c>
      <c r="B12" s="153" t="s">
        <v>459</v>
      </c>
      <c r="C12" s="153" t="s">
        <v>460</v>
      </c>
      <c r="D12" s="153" t="s">
        <v>461</v>
      </c>
      <c r="E12" s="112" t="s">
        <v>451</v>
      </c>
      <c r="F12" s="145">
        <v>8</v>
      </c>
      <c r="G12" s="112" t="s">
        <v>436</v>
      </c>
      <c r="H12" s="104" t="s">
        <v>437</v>
      </c>
      <c r="I12" s="105"/>
      <c r="J12" s="105"/>
      <c r="K12" s="106"/>
      <c r="L12" s="106"/>
      <c r="M12" s="107"/>
      <c r="N12" s="108"/>
      <c r="O12" s="108"/>
      <c r="P12" s="108"/>
      <c r="Q12" s="108"/>
      <c r="R12" s="108"/>
    </row>
    <row r="13" spans="1:18" s="91" customFormat="1" ht="75" x14ac:dyDescent="0.25">
      <c r="A13" s="122">
        <v>1133</v>
      </c>
      <c r="B13" s="153" t="s">
        <v>459</v>
      </c>
      <c r="C13" s="153" t="s">
        <v>460</v>
      </c>
      <c r="D13" s="153" t="s">
        <v>461</v>
      </c>
      <c r="E13" s="113" t="s">
        <v>452</v>
      </c>
      <c r="F13" s="147">
        <v>3</v>
      </c>
      <c r="G13" s="113" t="s">
        <v>426</v>
      </c>
      <c r="H13" s="104" t="s">
        <v>427</v>
      </c>
      <c r="I13" s="105"/>
      <c r="J13" s="105"/>
      <c r="K13" s="106"/>
      <c r="L13" s="106"/>
      <c r="M13" s="107"/>
      <c r="N13" s="108"/>
      <c r="O13" s="114"/>
      <c r="P13" s="114"/>
      <c r="Q13" s="114"/>
      <c r="R13" s="114"/>
    </row>
    <row r="14" spans="1:18" s="91" customFormat="1" ht="75" x14ac:dyDescent="0.25">
      <c r="A14" s="122">
        <v>1133</v>
      </c>
      <c r="B14" s="153" t="s">
        <v>459</v>
      </c>
      <c r="C14" s="153" t="s">
        <v>460</v>
      </c>
      <c r="D14" s="153" t="s">
        <v>461</v>
      </c>
      <c r="E14" s="115" t="s">
        <v>453</v>
      </c>
      <c r="F14" s="148">
        <v>8</v>
      </c>
      <c r="G14" s="115" t="s">
        <v>436</v>
      </c>
      <c r="H14" s="104" t="s">
        <v>437</v>
      </c>
      <c r="I14" s="105"/>
      <c r="J14" s="105"/>
      <c r="K14" s="106"/>
      <c r="L14" s="106"/>
      <c r="M14" s="107"/>
      <c r="N14" s="116"/>
      <c r="O14" s="117"/>
      <c r="P14" s="117"/>
      <c r="Q14" s="117"/>
      <c r="R14" s="117"/>
    </row>
    <row r="15" spans="1:18" s="91" customFormat="1" ht="93.75" x14ac:dyDescent="0.25">
      <c r="A15" s="122">
        <v>1133</v>
      </c>
      <c r="B15" s="153" t="s">
        <v>459</v>
      </c>
      <c r="C15" s="153" t="s">
        <v>460</v>
      </c>
      <c r="D15" s="153" t="s">
        <v>461</v>
      </c>
      <c r="E15" s="118" t="s">
        <v>454</v>
      </c>
      <c r="F15" s="142">
        <v>1</v>
      </c>
      <c r="G15" s="118" t="s">
        <v>438</v>
      </c>
      <c r="H15" s="104" t="s">
        <v>425</v>
      </c>
      <c r="I15" s="105"/>
      <c r="J15" s="105"/>
      <c r="K15" s="106"/>
      <c r="L15" s="106"/>
      <c r="M15" s="107"/>
      <c r="N15" s="108"/>
      <c r="O15" s="117"/>
      <c r="P15" s="117"/>
      <c r="Q15" s="117"/>
      <c r="R15" s="117"/>
    </row>
    <row r="16" spans="1:18" s="91" customFormat="1" ht="106.5" customHeight="1" x14ac:dyDescent="0.25">
      <c r="A16" s="122">
        <v>1133</v>
      </c>
      <c r="B16" s="153" t="s">
        <v>459</v>
      </c>
      <c r="C16" s="153" t="s">
        <v>460</v>
      </c>
      <c r="D16" s="153" t="s">
        <v>461</v>
      </c>
      <c r="E16" s="155" t="s">
        <v>455</v>
      </c>
      <c r="F16" s="146">
        <v>1</v>
      </c>
      <c r="G16" s="119" t="s">
        <v>438</v>
      </c>
      <c r="H16" s="104" t="s">
        <v>425</v>
      </c>
      <c r="I16" s="105"/>
      <c r="J16" s="105"/>
      <c r="K16" s="106"/>
      <c r="L16" s="106"/>
      <c r="M16" s="107"/>
      <c r="N16" s="108"/>
      <c r="O16" s="116"/>
      <c r="P16" s="108"/>
      <c r="Q16" s="108"/>
      <c r="R16" s="108"/>
    </row>
    <row r="17" spans="1:18" s="91" customFormat="1" ht="90.75" customHeight="1" x14ac:dyDescent="0.25">
      <c r="A17" s="122">
        <v>1133</v>
      </c>
      <c r="B17" s="153" t="s">
        <v>459</v>
      </c>
      <c r="C17" s="153" t="s">
        <v>460</v>
      </c>
      <c r="D17" s="153" t="s">
        <v>461</v>
      </c>
      <c r="E17" s="155" t="s">
        <v>455</v>
      </c>
      <c r="F17" s="146">
        <v>3</v>
      </c>
      <c r="G17" s="119" t="s">
        <v>426</v>
      </c>
      <c r="H17" s="104" t="s">
        <v>427</v>
      </c>
      <c r="I17" s="105"/>
      <c r="J17" s="105"/>
      <c r="K17" s="106"/>
      <c r="L17" s="106"/>
      <c r="M17" s="107"/>
      <c r="N17" s="108"/>
      <c r="O17" s="116"/>
      <c r="P17" s="116"/>
      <c r="Q17" s="116"/>
      <c r="R17" s="116"/>
    </row>
    <row r="18" spans="1:18" s="93" customFormat="1" ht="15.75" customHeight="1" thickBot="1" x14ac:dyDescent="0.3">
      <c r="A18" s="120"/>
      <c r="B18" s="120"/>
      <c r="C18" s="120"/>
      <c r="D18" s="120"/>
      <c r="E18" s="120"/>
      <c r="F18" s="120"/>
      <c r="G18" s="120" t="s">
        <v>439</v>
      </c>
      <c r="H18" s="120"/>
      <c r="I18" s="120"/>
      <c r="J18" s="120"/>
      <c r="K18" s="121"/>
      <c r="L18" s="121"/>
      <c r="M18" s="120"/>
      <c r="N18" s="120"/>
      <c r="O18" s="120"/>
      <c r="P18" s="120"/>
      <c r="Q18" s="120"/>
      <c r="R18" s="120"/>
    </row>
    <row r="19" spans="1:18" s="91" customFormat="1" ht="168.75" x14ac:dyDescent="0.25">
      <c r="A19" s="149">
        <v>908</v>
      </c>
      <c r="B19" s="150" t="s">
        <v>441</v>
      </c>
      <c r="C19" s="150" t="s">
        <v>442</v>
      </c>
      <c r="D19" s="150" t="s">
        <v>462</v>
      </c>
      <c r="E19" s="157" t="s">
        <v>456</v>
      </c>
      <c r="F19" s="122">
        <v>2</v>
      </c>
      <c r="G19" s="158" t="s">
        <v>443</v>
      </c>
      <c r="H19" s="104" t="s">
        <v>444</v>
      </c>
      <c r="I19" s="105"/>
      <c r="J19" s="105"/>
      <c r="K19" s="106"/>
      <c r="L19" s="106"/>
      <c r="M19" s="107"/>
      <c r="N19" s="140"/>
      <c r="O19" s="140"/>
      <c r="P19" s="140"/>
      <c r="Q19" s="141"/>
      <c r="R19" s="123"/>
    </row>
    <row r="20" spans="1:18" s="94" customFormat="1" ht="19.5" thickBot="1" x14ac:dyDescent="0.3">
      <c r="A20" s="152"/>
      <c r="B20" s="124"/>
      <c r="C20" s="124"/>
      <c r="D20" s="124"/>
      <c r="E20" s="120"/>
      <c r="F20" s="120"/>
      <c r="G20" s="120"/>
      <c r="H20" s="125"/>
      <c r="I20" s="125"/>
      <c r="J20" s="125"/>
      <c r="K20" s="126"/>
      <c r="L20" s="126"/>
      <c r="M20" s="125"/>
      <c r="N20" s="120"/>
      <c r="O20" s="120"/>
      <c r="P20" s="120"/>
      <c r="Q20" s="120"/>
      <c r="R20" s="120"/>
    </row>
    <row r="21" spans="1:18" s="91" customFormat="1" ht="94.5" thickBot="1" x14ac:dyDescent="0.3">
      <c r="A21" s="127">
        <v>1135</v>
      </c>
      <c r="B21" s="154" t="s">
        <v>441</v>
      </c>
      <c r="C21" s="154" t="s">
        <v>446</v>
      </c>
      <c r="D21" s="154" t="s">
        <v>463</v>
      </c>
      <c r="E21" s="159" t="s">
        <v>457</v>
      </c>
      <c r="F21" s="127">
        <v>1</v>
      </c>
      <c r="G21" s="160" t="s">
        <v>447</v>
      </c>
      <c r="H21" s="104" t="s">
        <v>448</v>
      </c>
      <c r="I21" s="105"/>
      <c r="J21" s="128"/>
      <c r="K21" s="106"/>
      <c r="L21" s="129"/>
      <c r="M21" s="130"/>
      <c r="N21" s="117"/>
      <c r="O21" s="117"/>
      <c r="P21" s="117"/>
      <c r="Q21" s="117"/>
      <c r="R21" s="123"/>
    </row>
    <row r="22" spans="1:18" s="91" customFormat="1" ht="75" x14ac:dyDescent="0.25">
      <c r="A22" s="127">
        <v>1135</v>
      </c>
      <c r="B22" s="154" t="s">
        <v>441</v>
      </c>
      <c r="C22" s="154" t="s">
        <v>446</v>
      </c>
      <c r="D22" s="154" t="s">
        <v>463</v>
      </c>
      <c r="E22" s="159" t="s">
        <v>457</v>
      </c>
      <c r="F22" s="127">
        <v>2</v>
      </c>
      <c r="G22" s="160" t="s">
        <v>449</v>
      </c>
      <c r="H22" s="104" t="s">
        <v>448</v>
      </c>
      <c r="I22" s="128"/>
      <c r="J22" s="128"/>
      <c r="K22" s="129"/>
      <c r="L22" s="129"/>
      <c r="M22" s="130"/>
      <c r="N22" s="117"/>
      <c r="O22" s="117"/>
      <c r="P22" s="117"/>
      <c r="Q22" s="117"/>
      <c r="R22" s="123"/>
    </row>
    <row r="23" spans="1:18" ht="18.75" x14ac:dyDescent="0.25">
      <c r="A23" s="132"/>
      <c r="B23" s="131" t="s">
        <v>439</v>
      </c>
      <c r="C23" s="132"/>
      <c r="D23" s="132"/>
      <c r="E23" s="132"/>
      <c r="F23" s="133"/>
      <c r="G23" s="125" t="s">
        <v>439</v>
      </c>
      <c r="H23" s="125"/>
      <c r="I23" s="125"/>
      <c r="J23" s="125"/>
      <c r="K23" s="126"/>
      <c r="L23" s="126"/>
      <c r="M23" s="125"/>
      <c r="N23" s="120"/>
      <c r="O23" s="120"/>
      <c r="P23" s="120"/>
      <c r="Q23" s="120"/>
      <c r="R23" s="120"/>
    </row>
  </sheetData>
  <autoFilter ref="A5:R23"/>
  <pageMargins left="0.25" right="0.25" top="0.75" bottom="0.75" header="0.3" footer="0.3"/>
  <pageSetup scale="35"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7:D51"/>
  <sheetViews>
    <sheetView showGridLines="0" workbookViewId="0">
      <pane xSplit="4" ySplit="8" topLeftCell="E9" activePane="bottomRight" state="frozen"/>
      <selection pane="topRight" activeCell="E1" sqref="E1"/>
      <selection pane="bottomLeft" activeCell="A8" sqref="A8"/>
      <selection pane="bottomRight"/>
    </sheetView>
  </sheetViews>
  <sheetFormatPr baseColWidth="10" defaultRowHeight="15" x14ac:dyDescent="0.25"/>
  <cols>
    <col min="1" max="1" width="7.625" customWidth="1"/>
    <col min="2" max="2" width="10" customWidth="1"/>
    <col min="3" max="3" width="58.375" customWidth="1"/>
    <col min="4" max="4" width="31.875" customWidth="1"/>
  </cols>
  <sheetData>
    <row r="7" spans="1:4" x14ac:dyDescent="0.25">
      <c r="B7" s="247"/>
      <c r="C7" s="257" t="s">
        <v>406</v>
      </c>
      <c r="D7" s="85"/>
    </row>
    <row r="8" spans="1:4" ht="23.25" thickBot="1" x14ac:dyDescent="0.3">
      <c r="A8" s="256" t="s">
        <v>550</v>
      </c>
      <c r="B8" s="249" t="s">
        <v>7</v>
      </c>
      <c r="C8" s="249" t="s">
        <v>551</v>
      </c>
      <c r="D8" s="248" t="s">
        <v>416</v>
      </c>
    </row>
    <row r="9" spans="1:4" ht="66.75" customHeight="1" thickBot="1" x14ac:dyDescent="0.3">
      <c r="A9" s="82">
        <v>103</v>
      </c>
      <c r="B9" s="163">
        <v>1</v>
      </c>
      <c r="C9" s="13" t="s">
        <v>577</v>
      </c>
      <c r="D9" s="223" t="s">
        <v>552</v>
      </c>
    </row>
    <row r="10" spans="1:4" ht="30" x14ac:dyDescent="0.25">
      <c r="A10" s="82">
        <v>103</v>
      </c>
      <c r="B10" s="163">
        <v>2</v>
      </c>
      <c r="C10" s="223" t="s">
        <v>309</v>
      </c>
      <c r="D10" s="223" t="s">
        <v>552</v>
      </c>
    </row>
    <row r="11" spans="1:4" ht="30" x14ac:dyDescent="0.25">
      <c r="A11" s="82">
        <v>103</v>
      </c>
      <c r="B11" s="163">
        <v>3</v>
      </c>
      <c r="C11" s="223" t="s">
        <v>553</v>
      </c>
      <c r="D11" s="223" t="s">
        <v>552</v>
      </c>
    </row>
    <row r="12" spans="1:4" x14ac:dyDescent="0.25">
      <c r="A12" s="82">
        <v>103</v>
      </c>
      <c r="B12" s="163">
        <v>4</v>
      </c>
      <c r="C12" s="223" t="s">
        <v>554</v>
      </c>
      <c r="D12" s="223" t="s">
        <v>552</v>
      </c>
    </row>
    <row r="13" spans="1:4" s="250" customFormat="1" ht="30" x14ac:dyDescent="0.25">
      <c r="A13" s="82">
        <v>103</v>
      </c>
      <c r="B13" s="163">
        <v>5</v>
      </c>
      <c r="C13" s="254" t="s">
        <v>326</v>
      </c>
      <c r="D13" s="223" t="s">
        <v>552</v>
      </c>
    </row>
    <row r="14" spans="1:4" ht="30" x14ac:dyDescent="0.25">
      <c r="A14" s="82">
        <v>103</v>
      </c>
      <c r="B14" s="163">
        <v>6</v>
      </c>
      <c r="C14" s="223" t="s">
        <v>555</v>
      </c>
      <c r="D14" s="223" t="s">
        <v>552</v>
      </c>
    </row>
    <row r="15" spans="1:4" ht="30" x14ac:dyDescent="0.25">
      <c r="A15" s="82">
        <v>103</v>
      </c>
      <c r="B15" s="163">
        <v>7</v>
      </c>
      <c r="C15" s="223" t="s">
        <v>556</v>
      </c>
      <c r="D15" s="223" t="s">
        <v>552</v>
      </c>
    </row>
    <row r="16" spans="1:4" ht="32.25" customHeight="1" x14ac:dyDescent="0.25">
      <c r="A16" s="82">
        <v>103</v>
      </c>
      <c r="B16" s="163">
        <v>8</v>
      </c>
      <c r="C16" s="223" t="s">
        <v>490</v>
      </c>
      <c r="D16" s="223" t="s">
        <v>557</v>
      </c>
    </row>
    <row r="17" spans="1:4" ht="30" customHeight="1" x14ac:dyDescent="0.25">
      <c r="A17" s="82">
        <v>103</v>
      </c>
      <c r="B17" s="163">
        <v>9</v>
      </c>
      <c r="C17" s="223" t="s">
        <v>524</v>
      </c>
      <c r="D17" s="223" t="s">
        <v>557</v>
      </c>
    </row>
    <row r="18" spans="1:4" ht="29.25" customHeight="1" x14ac:dyDescent="0.25">
      <c r="A18" s="82">
        <v>103</v>
      </c>
      <c r="B18" s="163">
        <v>10</v>
      </c>
      <c r="C18" s="223" t="s">
        <v>525</v>
      </c>
      <c r="D18" s="223" t="s">
        <v>557</v>
      </c>
    </row>
    <row r="19" spans="1:4" ht="30" x14ac:dyDescent="0.25">
      <c r="A19" s="82">
        <v>103</v>
      </c>
      <c r="B19" s="163">
        <v>11</v>
      </c>
      <c r="C19" s="223" t="s">
        <v>558</v>
      </c>
      <c r="D19" s="223" t="s">
        <v>559</v>
      </c>
    </row>
    <row r="20" spans="1:4" ht="30" x14ac:dyDescent="0.25">
      <c r="A20" s="82">
        <v>115</v>
      </c>
      <c r="B20" s="163">
        <v>12</v>
      </c>
      <c r="C20" s="223" t="s">
        <v>560</v>
      </c>
      <c r="D20" s="223" t="s">
        <v>561</v>
      </c>
    </row>
    <row r="21" spans="1:4" s="251" customFormat="1" ht="30" x14ac:dyDescent="0.25">
      <c r="A21" s="82">
        <v>115</v>
      </c>
      <c r="B21" s="163">
        <v>13</v>
      </c>
      <c r="C21" s="223" t="s">
        <v>562</v>
      </c>
      <c r="D21" s="223" t="s">
        <v>561</v>
      </c>
    </row>
    <row r="22" spans="1:4" ht="30" x14ac:dyDescent="0.25">
      <c r="A22" s="82">
        <v>115</v>
      </c>
      <c r="B22" s="163">
        <v>14</v>
      </c>
      <c r="C22" s="223" t="s">
        <v>563</v>
      </c>
      <c r="D22" s="223" t="s">
        <v>561</v>
      </c>
    </row>
    <row r="23" spans="1:4" ht="30" x14ac:dyDescent="0.25">
      <c r="A23" s="82">
        <v>115</v>
      </c>
      <c r="B23" s="163">
        <v>15</v>
      </c>
      <c r="C23" s="223" t="s">
        <v>287</v>
      </c>
      <c r="D23" s="223" t="s">
        <v>561</v>
      </c>
    </row>
    <row r="24" spans="1:4" ht="60" x14ac:dyDescent="0.25">
      <c r="A24" s="82">
        <v>117</v>
      </c>
      <c r="B24" s="163">
        <v>16</v>
      </c>
      <c r="C24" s="223" t="s">
        <v>564</v>
      </c>
      <c r="D24" s="223" t="s">
        <v>559</v>
      </c>
    </row>
    <row r="25" spans="1:4" ht="30" x14ac:dyDescent="0.25">
      <c r="A25" s="82">
        <v>117</v>
      </c>
      <c r="B25" s="163">
        <v>17</v>
      </c>
      <c r="C25" s="223" t="s">
        <v>565</v>
      </c>
      <c r="D25" s="223" t="s">
        <v>559</v>
      </c>
    </row>
    <row r="26" spans="1:4" x14ac:dyDescent="0.25">
      <c r="A26" s="82">
        <v>117</v>
      </c>
      <c r="B26" s="163">
        <v>18</v>
      </c>
      <c r="C26" s="223" t="s">
        <v>566</v>
      </c>
      <c r="D26" s="223" t="s">
        <v>559</v>
      </c>
    </row>
    <row r="27" spans="1:4" x14ac:dyDescent="0.25">
      <c r="A27" s="82">
        <v>117</v>
      </c>
      <c r="B27" s="163">
        <v>19</v>
      </c>
      <c r="C27" s="223" t="s">
        <v>567</v>
      </c>
      <c r="D27" s="223" t="s">
        <v>559</v>
      </c>
    </row>
    <row r="28" spans="1:4" ht="30" x14ac:dyDescent="0.25">
      <c r="A28" s="82">
        <v>118</v>
      </c>
      <c r="B28" s="163">
        <v>20</v>
      </c>
      <c r="C28" s="223" t="s">
        <v>568</v>
      </c>
      <c r="D28" s="223" t="s">
        <v>559</v>
      </c>
    </row>
    <row r="29" spans="1:4" ht="30" x14ac:dyDescent="0.25">
      <c r="A29" s="82">
        <v>119</v>
      </c>
      <c r="B29" s="163">
        <v>21</v>
      </c>
      <c r="C29" s="223" t="s">
        <v>569</v>
      </c>
      <c r="D29" s="223" t="s">
        <v>559</v>
      </c>
    </row>
    <row r="30" spans="1:4" ht="30" x14ac:dyDescent="0.25">
      <c r="A30" s="82">
        <v>119</v>
      </c>
      <c r="B30" s="163">
        <v>22</v>
      </c>
      <c r="C30" s="223" t="s">
        <v>263</v>
      </c>
      <c r="D30" s="223" t="s">
        <v>559</v>
      </c>
    </row>
    <row r="31" spans="1:4" ht="30" x14ac:dyDescent="0.25">
      <c r="A31" s="82">
        <v>119</v>
      </c>
      <c r="B31" s="163">
        <v>23</v>
      </c>
      <c r="C31" s="223" t="s">
        <v>570</v>
      </c>
      <c r="D31" s="223" t="s">
        <v>559</v>
      </c>
    </row>
    <row r="32" spans="1:4" ht="30" x14ac:dyDescent="0.25">
      <c r="A32" s="82">
        <v>116</v>
      </c>
      <c r="B32" s="163">
        <v>24</v>
      </c>
      <c r="C32" s="95" t="s">
        <v>530</v>
      </c>
      <c r="D32" s="223" t="s">
        <v>528</v>
      </c>
    </row>
    <row r="33" spans="1:4" x14ac:dyDescent="0.25">
      <c r="A33" s="255"/>
      <c r="B33" s="255"/>
      <c r="C33" s="255"/>
      <c r="D33" s="255"/>
    </row>
    <row r="34" spans="1:4" x14ac:dyDescent="0.25">
      <c r="A34" s="255"/>
      <c r="B34" s="255"/>
      <c r="C34" s="255"/>
      <c r="D34" s="255"/>
    </row>
    <row r="35" spans="1:4" x14ac:dyDescent="0.25">
      <c r="A35" s="255"/>
      <c r="B35" s="255"/>
      <c r="C35" s="255"/>
      <c r="D35" s="255"/>
    </row>
    <row r="36" spans="1:4" x14ac:dyDescent="0.25">
      <c r="A36" s="255"/>
      <c r="B36" s="255"/>
      <c r="C36" s="255"/>
      <c r="D36" s="255"/>
    </row>
    <row r="37" spans="1:4" ht="15" customHeight="1" x14ac:dyDescent="0.25">
      <c r="A37" s="255"/>
      <c r="B37" s="249"/>
      <c r="C37" s="257" t="s">
        <v>445</v>
      </c>
    </row>
    <row r="38" spans="1:4" ht="30" x14ac:dyDescent="0.25">
      <c r="A38" s="256" t="s">
        <v>550</v>
      </c>
      <c r="B38" s="249" t="s">
        <v>7</v>
      </c>
      <c r="C38" s="249" t="s">
        <v>571</v>
      </c>
      <c r="D38" s="249" t="s">
        <v>416</v>
      </c>
    </row>
    <row r="39" spans="1:4" ht="28.5" customHeight="1" x14ac:dyDescent="0.25">
      <c r="A39" s="82">
        <v>92</v>
      </c>
      <c r="B39" s="163">
        <v>1</v>
      </c>
      <c r="C39" s="223" t="s">
        <v>572</v>
      </c>
      <c r="D39" s="163" t="s">
        <v>573</v>
      </c>
    </row>
    <row r="40" spans="1:4" x14ac:dyDescent="0.25">
      <c r="A40" s="82">
        <v>92</v>
      </c>
      <c r="B40" s="163">
        <v>2</v>
      </c>
      <c r="C40" s="223" t="s">
        <v>79</v>
      </c>
      <c r="D40" s="163" t="s">
        <v>573</v>
      </c>
    </row>
    <row r="41" spans="1:4" ht="30" x14ac:dyDescent="0.25">
      <c r="A41" s="82">
        <v>92</v>
      </c>
      <c r="B41" s="223">
        <v>3</v>
      </c>
      <c r="C41" s="254" t="s">
        <v>526</v>
      </c>
      <c r="D41" s="163" t="s">
        <v>573</v>
      </c>
    </row>
    <row r="42" spans="1:4" ht="30" x14ac:dyDescent="0.25">
      <c r="A42" s="82">
        <v>92</v>
      </c>
      <c r="B42" s="223">
        <v>4</v>
      </c>
      <c r="C42" s="223" t="s">
        <v>527</v>
      </c>
      <c r="D42" s="163" t="s">
        <v>573</v>
      </c>
    </row>
    <row r="43" spans="1:4" ht="60" x14ac:dyDescent="0.25">
      <c r="A43" s="82">
        <v>92</v>
      </c>
      <c r="B43" s="223">
        <v>5</v>
      </c>
      <c r="C43" s="223" t="s">
        <v>574</v>
      </c>
      <c r="D43" s="163" t="s">
        <v>573</v>
      </c>
    </row>
    <row r="44" spans="1:4" x14ac:dyDescent="0.25">
      <c r="A44" s="255"/>
      <c r="B44" s="255"/>
      <c r="C44" s="255"/>
      <c r="D44" s="255"/>
    </row>
    <row r="45" spans="1:4" x14ac:dyDescent="0.25">
      <c r="A45" s="255"/>
      <c r="B45" s="255"/>
      <c r="C45" s="255"/>
      <c r="D45" s="255"/>
    </row>
    <row r="46" spans="1:4" ht="15" customHeight="1" x14ac:dyDescent="0.25">
      <c r="A46" s="255"/>
      <c r="B46" s="249"/>
      <c r="C46" s="257" t="s">
        <v>440</v>
      </c>
    </row>
    <row r="47" spans="1:4" ht="30.75" thickBot="1" x14ac:dyDescent="0.3">
      <c r="A47" s="256" t="s">
        <v>550</v>
      </c>
      <c r="B47" s="249" t="s">
        <v>7</v>
      </c>
      <c r="C47" s="249" t="s">
        <v>571</v>
      </c>
      <c r="D47" s="249" t="s">
        <v>416</v>
      </c>
    </row>
    <row r="48" spans="1:4" ht="45.75" thickBot="1" x14ac:dyDescent="0.3">
      <c r="A48" s="82">
        <v>71</v>
      </c>
      <c r="B48" s="223">
        <v>1</v>
      </c>
      <c r="C48" s="272" t="s">
        <v>595</v>
      </c>
      <c r="D48" s="163" t="s">
        <v>573</v>
      </c>
    </row>
    <row r="49" spans="1:4" ht="45.75" thickBot="1" x14ac:dyDescent="0.3">
      <c r="A49" s="82">
        <v>71</v>
      </c>
      <c r="B49" s="223">
        <v>2</v>
      </c>
      <c r="C49" s="272" t="s">
        <v>596</v>
      </c>
      <c r="D49" s="163" t="s">
        <v>573</v>
      </c>
    </row>
    <row r="50" spans="1:4" ht="30" x14ac:dyDescent="0.25">
      <c r="A50" s="82">
        <v>71</v>
      </c>
      <c r="B50" s="163">
        <v>3</v>
      </c>
      <c r="C50" s="273" t="s">
        <v>594</v>
      </c>
      <c r="D50" s="163" t="s">
        <v>573</v>
      </c>
    </row>
    <row r="51" spans="1:4" ht="30" x14ac:dyDescent="0.25">
      <c r="A51" s="82">
        <v>71</v>
      </c>
      <c r="B51" s="163">
        <v>4</v>
      </c>
      <c r="C51" s="223" t="s">
        <v>575</v>
      </c>
      <c r="D51" s="163" t="s">
        <v>559</v>
      </c>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PLAN DE ACCIÓN 2018</vt:lpstr>
      <vt:lpstr>Indicadores</vt:lpstr>
      <vt:lpstr>PLAN DE ACCIÓN 2018 Producto</vt:lpstr>
      <vt:lpstr>PLAN DE ACCIÓN 2018 Actividades</vt:lpstr>
      <vt:lpstr>Tablas</vt:lpstr>
      <vt:lpstr>PLAN DE DESARROLLO 2018</vt:lpstr>
      <vt:lpstr>Actividades Plan de Desarrollo</vt:lpstr>
      <vt:lpstr>'PLAN DE ACCIÓN 2018 Producto'!Área_de_impresión</vt:lpstr>
      <vt:lpstr>'PLAN DE DESARROLLO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Edgar Andrés Ortiz Vivas</cp:lastModifiedBy>
  <cp:lastPrinted>2018-08-09T16:49:01Z</cp:lastPrinted>
  <dcterms:created xsi:type="dcterms:W3CDTF">2018-02-01T01:50:26Z</dcterms:created>
  <dcterms:modified xsi:type="dcterms:W3CDTF">2018-08-13T20:16:08Z</dcterms:modified>
</cp:coreProperties>
</file>