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camacho\Desktop\plandeaccinivtrimestre2019\"/>
    </mc:Choice>
  </mc:AlternateContent>
  <bookViews>
    <workbookView xWindow="0" yWindow="0" windowWidth="14250" windowHeight="9945" tabRatio="717" firstSheet="2" activeTab="2"/>
  </bookViews>
  <sheets>
    <sheet name="PLAN DE ACCIÓN 2018" sheetId="1" state="hidden" r:id="rId1"/>
    <sheet name="Indicadores" sheetId="15" state="hidden" r:id="rId2"/>
    <sheet name="PLAN DE ACCIÓN 2019 Producto" sheetId="9" r:id="rId3"/>
    <sheet name="PLAN DE ACCIÓN 2019 Actividades" sheetId="14" r:id="rId4"/>
    <sheet name="Tablas" sheetId="8" r:id="rId5"/>
    <sheet name="PLAN DE DESARROLLO 2018" sheetId="3" state="hidden" r:id="rId6"/>
    <sheet name="Actividades Plan de Desarrollo" sheetId="6"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0" hidden="1">'PLAN DE ACCIÓN 2018'!$B$8:$AQ$227</definedName>
    <definedName name="_xlnm._FilterDatabase" localSheetId="3" hidden="1">'PLAN DE ACCIÓN 2019 Actividades'!$B$5:$Y$255</definedName>
    <definedName name="_xlnm._FilterDatabase" localSheetId="2" hidden="1">'PLAN DE ACCIÓN 2019 Producto'!$B$6:$AF$79</definedName>
    <definedName name="_xlnm._FilterDatabase" localSheetId="5" hidden="1">'PLAN DE DESARROLLO 2018'!$A$5:$R$23</definedName>
    <definedName name="_xlnm.Print_Area" localSheetId="2">'PLAN DE ACCIÓN 2019 Producto'!$R$6:$Y$33</definedName>
    <definedName name="_xlnm.Print_Area" localSheetId="5">'PLAN DE DESARROLLO 2018'!$E$5:$P$23</definedName>
    <definedName name="SegmentaciónDeDatos_DEPENDENCIA">#N/A</definedName>
    <definedName name="SegmentaciónDeDatos_Estado_del_Producto">#N/A</definedName>
    <definedName name="SegmentaciónDeDatos_Tipo_de_resultado">#N/A</definedName>
  </definedNames>
  <calcPr calcId="152511"/>
  <pivotCaches>
    <pivotCache cacheId="0" r:id="rId15"/>
    <pivotCache cacheId="1" r:id="rId16"/>
  </pivotCaches>
  <extLst>
    <ext xmlns:x14="http://schemas.microsoft.com/office/spreadsheetml/2009/9/main" uri="{BBE1A952-AA13-448e-AADC-164F8A28A991}">
      <x14:slicerCaches>
        <x14:slicerCache r:id="rId17"/>
        <x14:slicerCache r:id="rId18"/>
        <x14:slicerCache r:id="rId1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5" i="9" l="1"/>
  <c r="S55" i="9" s="1"/>
  <c r="R53" i="9"/>
  <c r="S53" i="9" s="1"/>
  <c r="R32" i="9"/>
  <c r="S32" i="9" s="1"/>
  <c r="R28" i="9"/>
  <c r="S28" i="9" s="1"/>
  <c r="R26" i="9"/>
  <c r="S26" i="9" s="1"/>
  <c r="R25" i="9"/>
  <c r="S25" i="9" s="1"/>
  <c r="R22" i="9"/>
  <c r="S22" i="9" s="1"/>
  <c r="R21" i="9"/>
  <c r="S21" i="9" s="1"/>
  <c r="R20" i="9"/>
  <c r="S20" i="9" s="1"/>
  <c r="R16" i="9"/>
  <c r="S16" i="9" s="1"/>
  <c r="R15" i="9"/>
  <c r="S15" i="9" s="1"/>
  <c r="R14" i="9"/>
  <c r="S14" i="9" s="1"/>
  <c r="W250" i="14" l="1"/>
  <c r="Y15" i="9" l="1"/>
  <c r="Y16" i="9"/>
  <c r="Y20" i="9"/>
  <c r="Y21" i="9"/>
  <c r="Y22" i="9"/>
  <c r="Y25" i="9"/>
  <c r="Y26" i="9"/>
  <c r="Y28" i="9"/>
  <c r="Y14" i="9" l="1"/>
  <c r="R17" i="9" l="1"/>
  <c r="X17" i="9" s="1"/>
  <c r="B27" i="8"/>
  <c r="AA17" i="9" l="1"/>
  <c r="Y17" i="9"/>
  <c r="U229" i="14"/>
  <c r="AA14" i="9" l="1"/>
  <c r="AA15" i="9"/>
  <c r="AA16" i="9"/>
  <c r="AA20" i="9"/>
  <c r="AA21" i="9"/>
  <c r="AA22" i="9"/>
  <c r="AA25" i="9"/>
  <c r="AA26" i="9"/>
  <c r="AA28" i="9"/>
  <c r="AA32" i="9"/>
  <c r="AA53" i="9"/>
  <c r="AA55" i="9"/>
  <c r="R8" i="9" l="1"/>
  <c r="W87" i="14" l="1"/>
  <c r="W88" i="14"/>
  <c r="W89" i="14"/>
  <c r="W90" i="14"/>
  <c r="W91" i="14"/>
  <c r="W92" i="14"/>
  <c r="W93" i="14"/>
  <c r="W94" i="14"/>
  <c r="W95" i="14"/>
  <c r="W96" i="14"/>
  <c r="W97" i="14"/>
  <c r="W98" i="14"/>
  <c r="W99" i="14"/>
  <c r="W100" i="14"/>
  <c r="W101" i="14"/>
  <c r="W102" i="14"/>
  <c r="W103" i="14"/>
  <c r="W104" i="14"/>
  <c r="W105" i="14"/>
  <c r="W106" i="14"/>
  <c r="W107" i="14"/>
  <c r="W108" i="14"/>
  <c r="W109" i="14"/>
  <c r="W110" i="14"/>
  <c r="W111" i="14"/>
  <c r="W112" i="14"/>
  <c r="W113" i="14"/>
  <c r="W114" i="14"/>
  <c r="W115" i="14"/>
  <c r="W116" i="14"/>
  <c r="W117" i="14"/>
  <c r="W118" i="14"/>
  <c r="W119" i="14"/>
  <c r="W120" i="14"/>
  <c r="W121" i="14"/>
  <c r="W122" i="14"/>
  <c r="W123" i="14"/>
  <c r="W124" i="14"/>
  <c r="W125" i="14"/>
  <c r="W126" i="14"/>
  <c r="W127" i="14"/>
  <c r="W128" i="14"/>
  <c r="W129" i="14"/>
  <c r="W130" i="14"/>
  <c r="W131" i="14"/>
  <c r="W132" i="14"/>
  <c r="W133" i="14"/>
  <c r="W134" i="14"/>
  <c r="W135" i="14"/>
  <c r="W136" i="14"/>
  <c r="W137" i="14"/>
  <c r="R56" i="9" l="1"/>
  <c r="E74" i="8" l="1"/>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73" i="8"/>
  <c r="X8" i="9" l="1"/>
  <c r="AA8" i="9" s="1"/>
  <c r="R9" i="9"/>
  <c r="S9" i="9" s="1"/>
  <c r="R10" i="9"/>
  <c r="S10" i="9" s="1"/>
  <c r="R11" i="9"/>
  <c r="R12" i="9"/>
  <c r="X12" i="9" s="1"/>
  <c r="AA12" i="9" s="1"/>
  <c r="R13" i="9"/>
  <c r="S13" i="9" s="1"/>
  <c r="S17" i="9"/>
  <c r="R18" i="9"/>
  <c r="S18" i="9" s="1"/>
  <c r="R19" i="9"/>
  <c r="X19" i="9" s="1"/>
  <c r="Y19" i="9" s="1"/>
  <c r="R23" i="9"/>
  <c r="X23" i="9" s="1"/>
  <c r="R24" i="9"/>
  <c r="X24" i="9" s="1"/>
  <c r="R27" i="9"/>
  <c r="R29" i="9"/>
  <c r="S29" i="9" s="1"/>
  <c r="R30" i="9"/>
  <c r="S30" i="9" s="1"/>
  <c r="R31" i="9"/>
  <c r="R33" i="9"/>
  <c r="S33" i="9" s="1"/>
  <c r="R34" i="9"/>
  <c r="S34" i="9" s="1"/>
  <c r="R35" i="9"/>
  <c r="R36" i="9"/>
  <c r="X36" i="9" s="1"/>
  <c r="AA36" i="9" s="1"/>
  <c r="R37" i="9"/>
  <c r="X37" i="9" s="1"/>
  <c r="AA37" i="9" s="1"/>
  <c r="R38" i="9"/>
  <c r="S38" i="9" s="1"/>
  <c r="R39" i="9"/>
  <c r="R40" i="9"/>
  <c r="X40" i="9" s="1"/>
  <c r="AA40" i="9" s="1"/>
  <c r="R41" i="9"/>
  <c r="S41" i="9" s="1"/>
  <c r="R42" i="9"/>
  <c r="S42" i="9" s="1"/>
  <c r="R43" i="9"/>
  <c r="R44" i="9"/>
  <c r="X44" i="9" s="1"/>
  <c r="AA44" i="9" s="1"/>
  <c r="R45" i="9"/>
  <c r="S45" i="9" s="1"/>
  <c r="R46" i="9"/>
  <c r="S46" i="9" s="1"/>
  <c r="R47" i="9"/>
  <c r="R48" i="9"/>
  <c r="X48" i="9" s="1"/>
  <c r="AA48" i="9" s="1"/>
  <c r="R49" i="9"/>
  <c r="S49" i="9" s="1"/>
  <c r="R50" i="9"/>
  <c r="S50" i="9" s="1"/>
  <c r="R51" i="9"/>
  <c r="R52" i="9"/>
  <c r="X52" i="9" s="1"/>
  <c r="AA52" i="9" s="1"/>
  <c r="R54" i="9"/>
  <c r="S54" i="9" s="1"/>
  <c r="X56" i="9"/>
  <c r="R57" i="9"/>
  <c r="X57" i="9" s="1"/>
  <c r="AA57" i="9" s="1"/>
  <c r="R58" i="9"/>
  <c r="X58" i="9" s="1"/>
  <c r="AA58" i="9" s="1"/>
  <c r="R59" i="9"/>
  <c r="S59" i="9" s="1"/>
  <c r="R60" i="9"/>
  <c r="X60" i="9" s="1"/>
  <c r="AA60" i="9" s="1"/>
  <c r="R61" i="9"/>
  <c r="X61" i="9" s="1"/>
  <c r="AA61" i="9" s="1"/>
  <c r="R62" i="9"/>
  <c r="S62" i="9" s="1"/>
  <c r="R63" i="9"/>
  <c r="S63" i="9" s="1"/>
  <c r="R64" i="9"/>
  <c r="S64" i="9" s="1"/>
  <c r="R65" i="9"/>
  <c r="X65" i="9" s="1"/>
  <c r="AA65" i="9" s="1"/>
  <c r="R66" i="9"/>
  <c r="S66" i="9" s="1"/>
  <c r="R67" i="9"/>
  <c r="R68" i="9"/>
  <c r="X68" i="9" s="1"/>
  <c r="AA68" i="9" s="1"/>
  <c r="R69" i="9"/>
  <c r="S69" i="9" s="1"/>
  <c r="R70" i="9"/>
  <c r="S70" i="9" s="1"/>
  <c r="R71" i="9"/>
  <c r="R72" i="9"/>
  <c r="X72" i="9" s="1"/>
  <c r="AA72" i="9" s="1"/>
  <c r="R73" i="9"/>
  <c r="X73" i="9" s="1"/>
  <c r="AA73" i="9" s="1"/>
  <c r="R74" i="9"/>
  <c r="X74" i="9" s="1"/>
  <c r="AA74" i="9" s="1"/>
  <c r="R75" i="9"/>
  <c r="S75" i="9" s="1"/>
  <c r="R76" i="9"/>
  <c r="X76" i="9" s="1"/>
  <c r="AA76" i="9" s="1"/>
  <c r="R77" i="9"/>
  <c r="X77" i="9" s="1"/>
  <c r="AA77" i="9" s="1"/>
  <c r="R78" i="9"/>
  <c r="S78" i="9" s="1"/>
  <c r="R79" i="9"/>
  <c r="S79" i="9" s="1"/>
  <c r="R7" i="9"/>
  <c r="AA23" i="9" l="1"/>
  <c r="Y23" i="9"/>
  <c r="AA24" i="9"/>
  <c r="Y24" i="9"/>
  <c r="Z56" i="9"/>
  <c r="AA56" i="9"/>
  <c r="X63" i="9"/>
  <c r="AA63" i="9" s="1"/>
  <c r="X33" i="9"/>
  <c r="S52" i="9"/>
  <c r="S76" i="9"/>
  <c r="S44" i="9"/>
  <c r="S12" i="9"/>
  <c r="S65" i="9"/>
  <c r="X75" i="9"/>
  <c r="X49" i="9"/>
  <c r="X64" i="9"/>
  <c r="X41" i="9"/>
  <c r="AA41" i="9" s="1"/>
  <c r="X9" i="9"/>
  <c r="S73" i="9"/>
  <c r="X69" i="9"/>
  <c r="S7" i="9"/>
  <c r="X7" i="9"/>
  <c r="S60" i="9"/>
  <c r="S37" i="9"/>
  <c r="Y60" i="9"/>
  <c r="X45" i="9"/>
  <c r="X29" i="9"/>
  <c r="Y29" i="9" s="1"/>
  <c r="X13" i="9"/>
  <c r="S77" i="9"/>
  <c r="S68" i="9"/>
  <c r="S57" i="9"/>
  <c r="S36" i="9"/>
  <c r="X66" i="9"/>
  <c r="X50" i="9"/>
  <c r="X42" i="9"/>
  <c r="X34" i="9"/>
  <c r="X18" i="9"/>
  <c r="Y18" i="9" s="1"/>
  <c r="X10" i="9"/>
  <c r="AA10" i="9" s="1"/>
  <c r="X70" i="9"/>
  <c r="S61" i="9"/>
  <c r="X54" i="9"/>
  <c r="X46" i="9"/>
  <c r="AA46" i="9" s="1"/>
  <c r="X38" i="9"/>
  <c r="AA38" i="9" s="1"/>
  <c r="X30" i="9"/>
  <c r="AA30" i="9" s="1"/>
  <c r="Y77" i="9"/>
  <c r="Y65" i="9"/>
  <c r="Y61" i="9"/>
  <c r="Y68" i="9"/>
  <c r="Z68" i="9"/>
  <c r="Y37" i="9"/>
  <c r="Y72" i="9"/>
  <c r="Y56" i="9"/>
  <c r="Y52" i="9"/>
  <c r="Z52" i="9"/>
  <c r="Y48" i="9"/>
  <c r="Z48" i="9"/>
  <c r="Y44" i="9"/>
  <c r="Z44" i="9"/>
  <c r="Y40" i="9"/>
  <c r="Z40" i="9"/>
  <c r="Y36" i="9"/>
  <c r="Z36" i="9"/>
  <c r="Z24" i="9"/>
  <c r="Y12" i="9"/>
  <c r="Z12" i="9"/>
  <c r="Y8" i="9"/>
  <c r="Z8" i="9"/>
  <c r="Z76" i="9"/>
  <c r="Y73" i="9"/>
  <c r="X71" i="9"/>
  <c r="AA71" i="9" s="1"/>
  <c r="S71" i="9"/>
  <c r="X67" i="9"/>
  <c r="AA67" i="9" s="1"/>
  <c r="S67" i="9"/>
  <c r="X51" i="9"/>
  <c r="AA51" i="9" s="1"/>
  <c r="S51" i="9"/>
  <c r="X47" i="9"/>
  <c r="AA47" i="9" s="1"/>
  <c r="S47" i="9"/>
  <c r="X43" i="9"/>
  <c r="AA43" i="9" s="1"/>
  <c r="S43" i="9"/>
  <c r="X39" i="9"/>
  <c r="AA39" i="9" s="1"/>
  <c r="S39" i="9"/>
  <c r="X35" i="9"/>
  <c r="AA35" i="9" s="1"/>
  <c r="S35" i="9"/>
  <c r="X31" i="9"/>
  <c r="AA31" i="9" s="1"/>
  <c r="S31" i="9"/>
  <c r="X27" i="9"/>
  <c r="S27" i="9"/>
  <c r="S23" i="9"/>
  <c r="AA19" i="9"/>
  <c r="S19" i="9"/>
  <c r="X11" i="9"/>
  <c r="AA11" i="9" s="1"/>
  <c r="S11" i="9"/>
  <c r="S72" i="9"/>
  <c r="S56" i="9"/>
  <c r="S48" i="9"/>
  <c r="S40" i="9"/>
  <c r="S24" i="9"/>
  <c r="S8" i="9"/>
  <c r="Y76" i="9"/>
  <c r="Z72" i="9"/>
  <c r="X59" i="9"/>
  <c r="AA59" i="9" s="1"/>
  <c r="Z74" i="9"/>
  <c r="Y74" i="9"/>
  <c r="Z58" i="9"/>
  <c r="Y58" i="9"/>
  <c r="X79" i="9"/>
  <c r="AA79" i="9" s="1"/>
  <c r="Z60" i="9"/>
  <c r="Y57" i="9"/>
  <c r="X78" i="9"/>
  <c r="AA78" i="9" s="1"/>
  <c r="X62" i="9"/>
  <c r="AA62" i="9" s="1"/>
  <c r="S74" i="9"/>
  <c r="S58" i="9"/>
  <c r="Z77" i="9"/>
  <c r="Z73" i="9"/>
  <c r="Z65" i="9"/>
  <c r="Z57" i="9"/>
  <c r="Z37" i="9"/>
  <c r="Z61" i="9"/>
  <c r="AA27" i="9" l="1"/>
  <c r="Y27" i="9"/>
  <c r="Z75" i="9"/>
  <c r="AA75" i="9"/>
  <c r="Z34" i="9"/>
  <c r="AA34" i="9"/>
  <c r="Y13" i="9"/>
  <c r="AA13" i="9"/>
  <c r="Z69" i="9"/>
  <c r="AA69" i="9"/>
  <c r="Z64" i="9"/>
  <c r="AA64" i="9"/>
  <c r="Z70" i="9"/>
  <c r="AA70" i="9"/>
  <c r="Z42" i="9"/>
  <c r="AA42" i="9"/>
  <c r="AA29" i="9"/>
  <c r="Z17" i="9"/>
  <c r="Y33" i="9"/>
  <c r="AA33" i="9"/>
  <c r="Y45" i="9"/>
  <c r="AA45" i="9"/>
  <c r="Y9" i="9"/>
  <c r="AA9" i="9"/>
  <c r="Y49" i="9"/>
  <c r="AA49" i="9"/>
  <c r="Z54" i="9"/>
  <c r="AA54" i="9"/>
  <c r="AA18" i="9"/>
  <c r="Y66" i="9"/>
  <c r="AA66" i="9"/>
  <c r="Z50" i="9"/>
  <c r="AA50" i="9"/>
  <c r="Z9" i="9"/>
  <c r="Z30" i="9"/>
  <c r="Z46" i="9"/>
  <c r="Z33" i="9"/>
  <c r="Z18" i="9"/>
  <c r="Y54" i="9"/>
  <c r="Z63" i="9"/>
  <c r="Y30" i="9"/>
  <c r="Z66" i="9"/>
  <c r="Y63" i="9"/>
  <c r="Y46" i="9"/>
  <c r="Y10" i="9"/>
  <c r="Y42" i="9"/>
  <c r="Z10" i="9"/>
  <c r="Y69" i="9"/>
  <c r="Y41" i="9"/>
  <c r="Z49" i="9"/>
  <c r="Y64" i="9"/>
  <c r="Z29" i="9"/>
  <c r="Y38" i="9"/>
  <c r="Z41" i="9"/>
  <c r="Y34" i="9"/>
  <c r="Z38" i="9"/>
  <c r="Y70" i="9"/>
  <c r="Z13" i="9"/>
  <c r="Z45" i="9"/>
  <c r="Y50" i="9"/>
  <c r="Y75" i="9"/>
  <c r="Z78" i="9"/>
  <c r="Y78" i="9"/>
  <c r="Y79" i="9"/>
  <c r="Z79" i="9"/>
  <c r="Z23" i="9"/>
  <c r="Y31" i="9"/>
  <c r="Z31" i="9"/>
  <c r="Y39" i="9"/>
  <c r="Z39" i="9"/>
  <c r="Y47" i="9"/>
  <c r="Z47" i="9"/>
  <c r="Z71" i="9"/>
  <c r="Y71" i="9"/>
  <c r="Z62" i="9"/>
  <c r="Y62" i="9"/>
  <c r="Y11" i="9"/>
  <c r="Z11" i="9"/>
  <c r="Z19" i="9"/>
  <c r="Z27" i="9"/>
  <c r="Y35" i="9"/>
  <c r="Z35" i="9"/>
  <c r="Y43" i="9"/>
  <c r="Z43" i="9"/>
  <c r="Y51" i="9"/>
  <c r="Z51" i="9"/>
  <c r="Y67" i="9"/>
  <c r="Z67" i="9"/>
  <c r="Z59" i="9"/>
  <c r="Y59" i="9"/>
  <c r="BU15" i="15"/>
  <c r="D451" i="8" l="1"/>
  <c r="B64" i="8"/>
  <c r="E456" i="8" s="1"/>
  <c r="D453" i="8" s="1"/>
  <c r="B13" i="8"/>
  <c r="W255" i="14"/>
  <c r="Y255" i="14" s="1"/>
  <c r="S255" i="14"/>
  <c r="W254" i="14"/>
  <c r="Y254" i="14" s="1"/>
  <c r="S254" i="14"/>
  <c r="W253" i="14"/>
  <c r="Y253" i="14" s="1"/>
  <c r="S253" i="14"/>
  <c r="W252" i="14"/>
  <c r="Y252" i="14" s="1"/>
  <c r="S252" i="14"/>
  <c r="W251" i="14"/>
  <c r="Y251" i="14" s="1"/>
  <c r="S251" i="14"/>
  <c r="Y250" i="14"/>
  <c r="S250" i="14"/>
  <c r="W249" i="14"/>
  <c r="Y249" i="14" s="1"/>
  <c r="S249" i="14"/>
  <c r="W248" i="14"/>
  <c r="Y248" i="14" s="1"/>
  <c r="S248" i="14"/>
  <c r="W247" i="14"/>
  <c r="Y247" i="14" s="1"/>
  <c r="S247" i="14"/>
  <c r="W246" i="14"/>
  <c r="Y246" i="14" s="1"/>
  <c r="S246" i="14"/>
  <c r="W245" i="14"/>
  <c r="Y245" i="14" s="1"/>
  <c r="S245" i="14"/>
  <c r="W244" i="14"/>
  <c r="Y244" i="14" s="1"/>
  <c r="S244" i="14"/>
  <c r="W243" i="14"/>
  <c r="Y243" i="14" s="1"/>
  <c r="S243" i="14"/>
  <c r="W242" i="14"/>
  <c r="Y242" i="14" s="1"/>
  <c r="S242" i="14"/>
  <c r="W241" i="14"/>
  <c r="Y241" i="14" s="1"/>
  <c r="S241" i="14"/>
  <c r="W240" i="14"/>
  <c r="Y240" i="14" s="1"/>
  <c r="S240" i="14"/>
  <c r="W239" i="14"/>
  <c r="Y239" i="14" s="1"/>
  <c r="S239" i="14"/>
  <c r="W238" i="14"/>
  <c r="Y238" i="14" s="1"/>
  <c r="S238" i="14"/>
  <c r="W237" i="14"/>
  <c r="S237" i="14"/>
  <c r="W236" i="14"/>
  <c r="S236" i="14"/>
  <c r="W235" i="14"/>
  <c r="Y235" i="14" s="1"/>
  <c r="S235" i="14"/>
  <c r="W234" i="14"/>
  <c r="Y234" i="14" s="1"/>
  <c r="S234" i="14"/>
  <c r="W233" i="14"/>
  <c r="Y233" i="14" s="1"/>
  <c r="S233" i="14"/>
  <c r="W232" i="14"/>
  <c r="Y232" i="14" s="1"/>
  <c r="S232" i="14"/>
  <c r="W231" i="14"/>
  <c r="Y231" i="14" s="1"/>
  <c r="S231" i="14"/>
  <c r="W230" i="14"/>
  <c r="Y230" i="14" s="1"/>
  <c r="S230" i="14"/>
  <c r="W229" i="14"/>
  <c r="Y229" i="14" s="1"/>
  <c r="S229" i="14"/>
  <c r="W228" i="14"/>
  <c r="Y228" i="14" s="1"/>
  <c r="S228" i="14"/>
  <c r="W227" i="14"/>
  <c r="Y227" i="14" s="1"/>
  <c r="S227" i="14"/>
  <c r="W226" i="14"/>
  <c r="Y226" i="14" s="1"/>
  <c r="S226" i="14"/>
  <c r="W225" i="14"/>
  <c r="Y225" i="14" s="1"/>
  <c r="S225" i="14"/>
  <c r="W224" i="14"/>
  <c r="Y224" i="14" s="1"/>
  <c r="S224" i="14"/>
  <c r="W223" i="14"/>
  <c r="Y223" i="14" s="1"/>
  <c r="S223" i="14"/>
  <c r="W222" i="14"/>
  <c r="Y222" i="14" s="1"/>
  <c r="S222" i="14"/>
  <c r="W221" i="14"/>
  <c r="Y221" i="14" s="1"/>
  <c r="S221" i="14"/>
  <c r="W220" i="14"/>
  <c r="Y220" i="14" s="1"/>
  <c r="S220" i="14"/>
  <c r="W219" i="14"/>
  <c r="Y219" i="14" s="1"/>
  <c r="S219" i="14"/>
  <c r="W218" i="14"/>
  <c r="Y218" i="14" s="1"/>
  <c r="S218" i="14"/>
  <c r="W217" i="14"/>
  <c r="Y217" i="14" s="1"/>
  <c r="S217" i="14"/>
  <c r="W216" i="14"/>
  <c r="Y216" i="14" s="1"/>
  <c r="S216" i="14"/>
  <c r="W215" i="14"/>
  <c r="Y215" i="14" s="1"/>
  <c r="S215" i="14"/>
  <c r="W214" i="14"/>
  <c r="Y214" i="14" s="1"/>
  <c r="S214" i="14"/>
  <c r="W213" i="14"/>
  <c r="Y213" i="14" s="1"/>
  <c r="S213" i="14"/>
  <c r="W212" i="14"/>
  <c r="Y212" i="14" s="1"/>
  <c r="S212" i="14"/>
  <c r="W211" i="14"/>
  <c r="Y211" i="14" s="1"/>
  <c r="S211" i="14"/>
  <c r="W210" i="14"/>
  <c r="Y210" i="14" s="1"/>
  <c r="S210" i="14"/>
  <c r="W209" i="14"/>
  <c r="Y209" i="14" s="1"/>
  <c r="S209" i="14"/>
  <c r="W208" i="14"/>
  <c r="Y208" i="14" s="1"/>
  <c r="S208" i="14"/>
  <c r="W207" i="14"/>
  <c r="Y207" i="14" s="1"/>
  <c r="S207" i="14"/>
  <c r="W206" i="14"/>
  <c r="Y206" i="14" s="1"/>
  <c r="S206" i="14"/>
  <c r="W205" i="14"/>
  <c r="Y205" i="14" s="1"/>
  <c r="S205" i="14"/>
  <c r="W204" i="14"/>
  <c r="Y204" i="14" s="1"/>
  <c r="S204" i="14"/>
  <c r="W203" i="14"/>
  <c r="Y203" i="14" s="1"/>
  <c r="S203" i="14"/>
  <c r="W202" i="14"/>
  <c r="Y202" i="14" s="1"/>
  <c r="S202" i="14"/>
  <c r="W201" i="14"/>
  <c r="Y201" i="14" s="1"/>
  <c r="S201" i="14"/>
  <c r="W200" i="14"/>
  <c r="Y200" i="14" s="1"/>
  <c r="S200" i="14"/>
  <c r="W199" i="14"/>
  <c r="Y199" i="14" s="1"/>
  <c r="S199" i="14"/>
  <c r="W198" i="14"/>
  <c r="Y198" i="14" s="1"/>
  <c r="S198" i="14"/>
  <c r="W197" i="14"/>
  <c r="Y197" i="14" s="1"/>
  <c r="S197" i="14"/>
  <c r="W196" i="14"/>
  <c r="Y196" i="14" s="1"/>
  <c r="S196" i="14"/>
  <c r="W195" i="14"/>
  <c r="Y195" i="14" s="1"/>
  <c r="S195" i="14"/>
  <c r="W194" i="14"/>
  <c r="Y194" i="14" s="1"/>
  <c r="S194" i="14"/>
  <c r="W193" i="14"/>
  <c r="S193" i="14"/>
  <c r="W192" i="14"/>
  <c r="S192" i="14"/>
  <c r="W191" i="14"/>
  <c r="S191" i="14"/>
  <c r="W190" i="14"/>
  <c r="S190" i="14"/>
  <c r="W189" i="14"/>
  <c r="S189" i="14"/>
  <c r="W188" i="14"/>
  <c r="S188" i="14"/>
  <c r="W187" i="14"/>
  <c r="S187" i="14"/>
  <c r="W186" i="14"/>
  <c r="S186" i="14"/>
  <c r="W185" i="14"/>
  <c r="S185" i="14"/>
  <c r="W184" i="14"/>
  <c r="S184" i="14"/>
  <c r="W183" i="14"/>
  <c r="S183" i="14"/>
  <c r="W182" i="14"/>
  <c r="S182" i="14"/>
  <c r="W181" i="14"/>
  <c r="S181" i="14"/>
  <c r="W180" i="14"/>
  <c r="S180" i="14"/>
  <c r="W179" i="14"/>
  <c r="S179" i="14"/>
  <c r="W178" i="14"/>
  <c r="S178" i="14"/>
  <c r="W177" i="14"/>
  <c r="S177" i="14"/>
  <c r="W176" i="14"/>
  <c r="S176" i="14"/>
  <c r="W175" i="14"/>
  <c r="S175" i="14"/>
  <c r="W174" i="14"/>
  <c r="S174" i="14"/>
  <c r="W173" i="14"/>
  <c r="S173" i="14"/>
  <c r="W172" i="14"/>
  <c r="S172" i="14"/>
  <c r="W171" i="14"/>
  <c r="S171" i="14"/>
  <c r="W170" i="14"/>
  <c r="Y170" i="14" s="1"/>
  <c r="S170" i="14"/>
  <c r="W169" i="14"/>
  <c r="Y169" i="14" s="1"/>
  <c r="S169" i="14"/>
  <c r="W168" i="14"/>
  <c r="Y168" i="14" s="1"/>
  <c r="S168" i="14"/>
  <c r="W167" i="14"/>
  <c r="Y167" i="14" s="1"/>
  <c r="S167" i="14"/>
  <c r="W166" i="14"/>
  <c r="Y166" i="14" s="1"/>
  <c r="S166" i="14"/>
  <c r="W165" i="14"/>
  <c r="Y165" i="14" s="1"/>
  <c r="S165" i="14"/>
  <c r="W164" i="14"/>
  <c r="Y164" i="14" s="1"/>
  <c r="S164" i="14"/>
  <c r="W163" i="14"/>
  <c r="Y163" i="14" s="1"/>
  <c r="S163" i="14"/>
  <c r="W162" i="14"/>
  <c r="Y162" i="14" s="1"/>
  <c r="S162" i="14"/>
  <c r="W161" i="14"/>
  <c r="Y161" i="14" s="1"/>
  <c r="S161" i="14"/>
  <c r="W160" i="14"/>
  <c r="Y160" i="14" s="1"/>
  <c r="S160" i="14"/>
  <c r="W159" i="14"/>
  <c r="Y159" i="14" s="1"/>
  <c r="S159" i="14"/>
  <c r="W158" i="14"/>
  <c r="Y158" i="14" s="1"/>
  <c r="S158" i="14"/>
  <c r="W157" i="14"/>
  <c r="Y157" i="14" s="1"/>
  <c r="S157" i="14"/>
  <c r="W156" i="14"/>
  <c r="Y156" i="14" s="1"/>
  <c r="S156" i="14"/>
  <c r="W155" i="14"/>
  <c r="Y155" i="14" s="1"/>
  <c r="S155" i="14"/>
  <c r="W154" i="14"/>
  <c r="Y154" i="14" s="1"/>
  <c r="S154" i="14"/>
  <c r="W153" i="14"/>
  <c r="Y153" i="14" s="1"/>
  <c r="S153" i="14"/>
  <c r="W152" i="14"/>
  <c r="Y152" i="14" s="1"/>
  <c r="S152" i="14"/>
  <c r="W151" i="14"/>
  <c r="Y151" i="14" s="1"/>
  <c r="S151" i="14"/>
  <c r="W150" i="14"/>
  <c r="Y150" i="14" s="1"/>
  <c r="S150" i="14"/>
  <c r="W149" i="14"/>
  <c r="Y149" i="14" s="1"/>
  <c r="S149" i="14"/>
  <c r="W148" i="14"/>
  <c r="Y148" i="14" s="1"/>
  <c r="S148" i="14"/>
  <c r="W147" i="14"/>
  <c r="Y147" i="14" s="1"/>
  <c r="S147" i="14"/>
  <c r="W146" i="14"/>
  <c r="Y146" i="14" s="1"/>
  <c r="S146" i="14"/>
  <c r="W145" i="14"/>
  <c r="Y145" i="14" s="1"/>
  <c r="S145" i="14"/>
  <c r="W144" i="14"/>
  <c r="Y144" i="14" s="1"/>
  <c r="S144" i="14"/>
  <c r="W143" i="14"/>
  <c r="Y143" i="14" s="1"/>
  <c r="S143" i="14"/>
  <c r="W142" i="14"/>
  <c r="Y142" i="14" s="1"/>
  <c r="S142" i="14"/>
  <c r="W141" i="14"/>
  <c r="Y141" i="14" s="1"/>
  <c r="S141" i="14"/>
  <c r="W140" i="14"/>
  <c r="Y140" i="14" s="1"/>
  <c r="S140" i="14"/>
  <c r="W139" i="14"/>
  <c r="Y139" i="14" s="1"/>
  <c r="S139" i="14"/>
  <c r="W138" i="14"/>
  <c r="Y138" i="14" s="1"/>
  <c r="S138" i="14"/>
  <c r="Y137" i="14"/>
  <c r="X137" i="14"/>
  <c r="S137" i="14"/>
  <c r="Y136" i="14"/>
  <c r="S136" i="14"/>
  <c r="Y135" i="14"/>
  <c r="S135" i="14"/>
  <c r="Y134" i="14"/>
  <c r="S134" i="14"/>
  <c r="Y133" i="14"/>
  <c r="S133" i="14"/>
  <c r="Y132" i="14"/>
  <c r="S132" i="14"/>
  <c r="Y131" i="14"/>
  <c r="S131" i="14"/>
  <c r="Y130" i="14"/>
  <c r="X130" i="14"/>
  <c r="S130" i="14"/>
  <c r="Y129" i="14"/>
  <c r="S129" i="14"/>
  <c r="Y128" i="14"/>
  <c r="S128" i="14"/>
  <c r="Y127" i="14"/>
  <c r="S127" i="14"/>
  <c r="Y126" i="14"/>
  <c r="S126" i="14"/>
  <c r="Y125" i="14"/>
  <c r="S125" i="14"/>
  <c r="Y124" i="14"/>
  <c r="S124" i="14"/>
  <c r="Y123" i="14"/>
  <c r="S123" i="14"/>
  <c r="Y122" i="14"/>
  <c r="X122" i="14"/>
  <c r="S122" i="14"/>
  <c r="Y121" i="14"/>
  <c r="X121" i="14"/>
  <c r="S121" i="14"/>
  <c r="Y120" i="14"/>
  <c r="S120" i="14"/>
  <c r="Y119" i="14"/>
  <c r="S119" i="14"/>
  <c r="Y118" i="14"/>
  <c r="X118" i="14"/>
  <c r="S118" i="14"/>
  <c r="Y117" i="14"/>
  <c r="S117" i="14"/>
  <c r="Y116" i="14"/>
  <c r="S116" i="14"/>
  <c r="Y115" i="14"/>
  <c r="X115" i="14"/>
  <c r="S115" i="14"/>
  <c r="Y114" i="14"/>
  <c r="S114" i="14"/>
  <c r="Y113" i="14"/>
  <c r="S113" i="14"/>
  <c r="Y112" i="14"/>
  <c r="S112" i="14"/>
  <c r="Y111" i="14"/>
  <c r="S111" i="14"/>
  <c r="Y110" i="14"/>
  <c r="S110" i="14"/>
  <c r="Y109" i="14"/>
  <c r="X109" i="14"/>
  <c r="S109" i="14"/>
  <c r="X108" i="14"/>
  <c r="S108" i="14"/>
  <c r="X107" i="14"/>
  <c r="S107" i="14"/>
  <c r="Y106" i="14"/>
  <c r="X106" i="14"/>
  <c r="S106" i="14"/>
  <c r="Y105" i="14"/>
  <c r="S105" i="14"/>
  <c r="X104" i="14"/>
  <c r="S104" i="14"/>
  <c r="X103" i="14"/>
  <c r="S103" i="14"/>
  <c r="X102" i="14"/>
  <c r="S102" i="14"/>
  <c r="X101" i="14"/>
  <c r="S101" i="14"/>
  <c r="X100" i="14"/>
  <c r="S100" i="14"/>
  <c r="X99" i="14"/>
  <c r="S99" i="14"/>
  <c r="X98" i="14"/>
  <c r="S98" i="14"/>
  <c r="X97" i="14"/>
  <c r="S97" i="14"/>
  <c r="X96" i="14"/>
  <c r="S96" i="14"/>
  <c r="X95" i="14"/>
  <c r="S95" i="14"/>
  <c r="X94" i="14"/>
  <c r="S94" i="14"/>
  <c r="X93" i="14"/>
  <c r="S93" i="14"/>
  <c r="X92" i="14"/>
  <c r="S92" i="14"/>
  <c r="X91" i="14"/>
  <c r="S91" i="14"/>
  <c r="X90" i="14"/>
  <c r="S90" i="14"/>
  <c r="X89" i="14"/>
  <c r="S89" i="14"/>
  <c r="X88" i="14"/>
  <c r="S88" i="14"/>
  <c r="X87" i="14"/>
  <c r="S87" i="14"/>
  <c r="W86" i="14"/>
  <c r="X86" i="14" s="1"/>
  <c r="S86" i="14"/>
  <c r="W85" i="14"/>
  <c r="X85" i="14" s="1"/>
  <c r="S85" i="14"/>
  <c r="W84" i="14"/>
  <c r="X84" i="14" s="1"/>
  <c r="S84" i="14"/>
  <c r="W83" i="14"/>
  <c r="X83" i="14" s="1"/>
  <c r="S83" i="14"/>
  <c r="W82" i="14"/>
  <c r="Y82" i="14" s="1"/>
  <c r="S82" i="14"/>
  <c r="W81" i="14"/>
  <c r="Y81" i="14" s="1"/>
  <c r="S81" i="14"/>
  <c r="W80" i="14"/>
  <c r="Y80" i="14" s="1"/>
  <c r="S80" i="14"/>
  <c r="W79" i="14"/>
  <c r="Y79" i="14" s="1"/>
  <c r="S79" i="14"/>
  <c r="W78" i="14"/>
  <c r="Y78" i="14" s="1"/>
  <c r="S78" i="14"/>
  <c r="W77" i="14"/>
  <c r="Y77" i="14" s="1"/>
  <c r="S77" i="14"/>
  <c r="W76" i="14"/>
  <c r="Y76" i="14" s="1"/>
  <c r="S76" i="14"/>
  <c r="W75" i="14"/>
  <c r="Y75" i="14" s="1"/>
  <c r="S75" i="14"/>
  <c r="W74" i="14"/>
  <c r="Y74" i="14" s="1"/>
  <c r="S74" i="14"/>
  <c r="W73" i="14"/>
  <c r="Y73" i="14" s="1"/>
  <c r="S73" i="14"/>
  <c r="W72" i="14"/>
  <c r="Y72" i="14" s="1"/>
  <c r="S72" i="14"/>
  <c r="W71" i="14"/>
  <c r="Y71" i="14" s="1"/>
  <c r="S71" i="14"/>
  <c r="W70" i="14"/>
  <c r="Y70" i="14" s="1"/>
  <c r="S70" i="14"/>
  <c r="W69" i="14"/>
  <c r="Y69" i="14" s="1"/>
  <c r="S69" i="14"/>
  <c r="W68" i="14"/>
  <c r="Y68" i="14" s="1"/>
  <c r="S68" i="14"/>
  <c r="W67" i="14"/>
  <c r="Y67" i="14" s="1"/>
  <c r="S67" i="14"/>
  <c r="W66" i="14"/>
  <c r="Y66" i="14" s="1"/>
  <c r="S66" i="14"/>
  <c r="W65" i="14"/>
  <c r="Y65" i="14" s="1"/>
  <c r="S65" i="14"/>
  <c r="W64" i="14"/>
  <c r="Y64" i="14" s="1"/>
  <c r="S64" i="14"/>
  <c r="W63" i="14"/>
  <c r="Y63" i="14" s="1"/>
  <c r="S63" i="14"/>
  <c r="W62" i="14"/>
  <c r="Y62" i="14" s="1"/>
  <c r="S62" i="14"/>
  <c r="W61" i="14"/>
  <c r="Y61" i="14" s="1"/>
  <c r="S61" i="14"/>
  <c r="W60" i="14"/>
  <c r="Y60" i="14" s="1"/>
  <c r="S60" i="14"/>
  <c r="W59" i="14"/>
  <c r="Y59" i="14" s="1"/>
  <c r="S59" i="14"/>
  <c r="W58" i="14"/>
  <c r="Y58" i="14" s="1"/>
  <c r="S58" i="14"/>
  <c r="W57" i="14"/>
  <c r="Y57" i="14" s="1"/>
  <c r="S57" i="14"/>
  <c r="W56" i="14"/>
  <c r="Y56" i="14" s="1"/>
  <c r="S56" i="14"/>
  <c r="W55" i="14"/>
  <c r="Y55" i="14" s="1"/>
  <c r="S55" i="14"/>
  <c r="W54" i="14"/>
  <c r="X54" i="14" s="1"/>
  <c r="S54" i="14"/>
  <c r="W53" i="14"/>
  <c r="Y53" i="14" s="1"/>
  <c r="S53" i="14"/>
  <c r="W52" i="14"/>
  <c r="Y52" i="14" s="1"/>
  <c r="S52" i="14"/>
  <c r="W51" i="14"/>
  <c r="Y51" i="14" s="1"/>
  <c r="S51" i="14"/>
  <c r="W50" i="14"/>
  <c r="Y50" i="14" s="1"/>
  <c r="S50" i="14"/>
  <c r="W49" i="14"/>
  <c r="Y49" i="14" s="1"/>
  <c r="S49" i="14"/>
  <c r="W48" i="14"/>
  <c r="X48" i="14" s="1"/>
  <c r="S48" i="14"/>
  <c r="W47" i="14"/>
  <c r="X47" i="14" s="1"/>
  <c r="S47" i="14"/>
  <c r="W46" i="14"/>
  <c r="X46" i="14" s="1"/>
  <c r="S46" i="14"/>
  <c r="W45" i="14"/>
  <c r="Y45" i="14" s="1"/>
  <c r="S45" i="14"/>
  <c r="W44" i="14"/>
  <c r="Y44" i="14" s="1"/>
  <c r="S44" i="14"/>
  <c r="W43" i="14"/>
  <c r="X43" i="14" s="1"/>
  <c r="S43" i="14"/>
  <c r="W42" i="14"/>
  <c r="X42" i="14" s="1"/>
  <c r="S42" i="14"/>
  <c r="W41" i="14"/>
  <c r="X41" i="14" s="1"/>
  <c r="S41" i="14"/>
  <c r="W40" i="14"/>
  <c r="X40" i="14" s="1"/>
  <c r="S40" i="14"/>
  <c r="W39" i="14"/>
  <c r="X39" i="14" s="1"/>
  <c r="S39" i="14"/>
  <c r="W38" i="14"/>
  <c r="X38" i="14" s="1"/>
  <c r="S38" i="14"/>
  <c r="W37" i="14"/>
  <c r="X37" i="14" s="1"/>
  <c r="S37" i="14"/>
  <c r="W36" i="14"/>
  <c r="X36" i="14" s="1"/>
  <c r="S36" i="14"/>
  <c r="W35" i="14"/>
  <c r="X35" i="14" s="1"/>
  <c r="S35" i="14"/>
  <c r="W34" i="14"/>
  <c r="Y34" i="14" s="1"/>
  <c r="S34" i="14"/>
  <c r="W33" i="14"/>
  <c r="Y33" i="14" s="1"/>
  <c r="S33" i="14"/>
  <c r="W32" i="14"/>
  <c r="Y32" i="14" s="1"/>
  <c r="S32" i="14"/>
  <c r="W31" i="14"/>
  <c r="Y31" i="14" s="1"/>
  <c r="S31" i="14"/>
  <c r="W30" i="14"/>
  <c r="X30" i="14" s="1"/>
  <c r="S30" i="14"/>
  <c r="W29" i="14"/>
  <c r="X29" i="14" s="1"/>
  <c r="S29" i="14"/>
  <c r="W28" i="14"/>
  <c r="X28" i="14" s="1"/>
  <c r="S28" i="14"/>
  <c r="W27" i="14"/>
  <c r="Y27" i="14" s="1"/>
  <c r="S27" i="14"/>
  <c r="W26" i="14"/>
  <c r="Y26" i="14" s="1"/>
  <c r="S26" i="14"/>
  <c r="W25" i="14"/>
  <c r="Y25" i="14" s="1"/>
  <c r="S25" i="14"/>
  <c r="W24" i="14"/>
  <c r="X24" i="14" s="1"/>
  <c r="S24" i="14"/>
  <c r="W23" i="14"/>
  <c r="X23" i="14" s="1"/>
  <c r="S23" i="14"/>
  <c r="W22" i="14"/>
  <c r="X22" i="14" s="1"/>
  <c r="S22" i="14"/>
  <c r="W21" i="14"/>
  <c r="X21" i="14" s="1"/>
  <c r="S21" i="14"/>
  <c r="W20" i="14"/>
  <c r="X20" i="14" s="1"/>
  <c r="S20" i="14"/>
  <c r="W19" i="14"/>
  <c r="X19" i="14" s="1"/>
  <c r="S19" i="14"/>
  <c r="W18" i="14"/>
  <c r="X18" i="14" s="1"/>
  <c r="S18" i="14"/>
  <c r="W17" i="14"/>
  <c r="X17" i="14" s="1"/>
  <c r="S17" i="14"/>
  <c r="W16" i="14"/>
  <c r="X16" i="14" s="1"/>
  <c r="S16" i="14"/>
  <c r="W15" i="14"/>
  <c r="X15" i="14" s="1"/>
  <c r="S15" i="14"/>
  <c r="W14" i="14"/>
  <c r="X14" i="14" s="1"/>
  <c r="S14" i="14"/>
  <c r="W13" i="14"/>
  <c r="X13" i="14" s="1"/>
  <c r="S13" i="14"/>
  <c r="W12" i="14"/>
  <c r="X12" i="14" s="1"/>
  <c r="S12" i="14"/>
  <c r="W11" i="14"/>
  <c r="X11" i="14" s="1"/>
  <c r="S11" i="14"/>
  <c r="W10" i="14"/>
  <c r="X10" i="14" s="1"/>
  <c r="S10" i="14"/>
  <c r="W9" i="14"/>
  <c r="X9" i="14" s="1"/>
  <c r="S9" i="14"/>
  <c r="W8" i="14"/>
  <c r="X8" i="14" s="1"/>
  <c r="S8" i="14"/>
  <c r="W7" i="14"/>
  <c r="Y7" i="14" s="1"/>
  <c r="S7" i="14"/>
  <c r="W6" i="14"/>
  <c r="Y6" i="14" s="1"/>
  <c r="S6" i="14"/>
  <c r="Y7" i="9"/>
  <c r="BU21" i="15"/>
  <c r="CC11" i="15"/>
  <c r="CC16" i="15" s="1"/>
  <c r="CB11" i="15"/>
  <c r="CB16" i="15" s="1"/>
  <c r="CA11" i="15"/>
  <c r="CA16" i="15" s="1"/>
  <c r="BZ11" i="15"/>
  <c r="BZ16" i="15" s="1"/>
  <c r="BY11" i="15"/>
  <c r="BY16" i="15" s="1"/>
  <c r="BX11" i="15"/>
  <c r="BX16" i="15" s="1"/>
  <c r="BW11" i="15"/>
  <c r="BW16" i="15" s="1"/>
  <c r="BV11" i="15"/>
  <c r="BV16" i="15" s="1"/>
  <c r="BU11" i="15"/>
  <c r="BU16" i="15" s="1"/>
  <c r="CF10" i="15"/>
  <c r="CE10" i="15"/>
  <c r="K68" i="1"/>
  <c r="J68" i="1"/>
  <c r="X26" i="1"/>
  <c r="AL14" i="1"/>
  <c r="AK14" i="1"/>
  <c r="AK13" i="1"/>
  <c r="AL13" i="1" s="1"/>
  <c r="AL12" i="1"/>
  <c r="AK12" i="1"/>
  <c r="AK11" i="1"/>
  <c r="AL11" i="1" s="1"/>
  <c r="AK10" i="1"/>
  <c r="AL10" i="1" s="1"/>
  <c r="AK9" i="1"/>
  <c r="AL9" i="1" s="1"/>
  <c r="S9" i="1"/>
  <c r="X9" i="1" s="1"/>
  <c r="AA9" i="1" s="1"/>
  <c r="CF16" i="15"/>
  <c r="CF15" i="15"/>
  <c r="CF14" i="15"/>
  <c r="Y237" i="14" l="1"/>
  <c r="X237" i="14"/>
  <c r="Y236" i="14"/>
  <c r="X236" i="14"/>
  <c r="BV10" i="15"/>
  <c r="BV15" i="15" s="1"/>
  <c r="Y19" i="14"/>
  <c r="Y104" i="14"/>
  <c r="X55" i="14"/>
  <c r="Y36" i="14"/>
  <c r="Y46" i="14"/>
  <c r="Y14" i="14"/>
  <c r="Y48" i="14"/>
  <c r="Y40" i="14"/>
  <c r="X44" i="14"/>
  <c r="X45" i="14"/>
  <c r="X82" i="14"/>
  <c r="Y107" i="14"/>
  <c r="Y13" i="14"/>
  <c r="Y35" i="14"/>
  <c r="Y39" i="14"/>
  <c r="Y43" i="14"/>
  <c r="X49" i="14"/>
  <c r="X50" i="14"/>
  <c r="X51" i="14"/>
  <c r="X52" i="14"/>
  <c r="X53" i="14"/>
  <c r="Y54" i="14"/>
  <c r="X77" i="14"/>
  <c r="Y95" i="14"/>
  <c r="Y38" i="14"/>
  <c r="Y42" i="14"/>
  <c r="Y94" i="14"/>
  <c r="Y15" i="14"/>
  <c r="Y37" i="14"/>
  <c r="Y41" i="14"/>
  <c r="Y47" i="14"/>
  <c r="Y91" i="14"/>
  <c r="X81" i="14"/>
  <c r="Y88" i="14"/>
  <c r="X120" i="14"/>
  <c r="Y98" i="14"/>
  <c r="Y16" i="14"/>
  <c r="Y92" i="14"/>
  <c r="X34" i="14"/>
  <c r="Y90" i="14"/>
  <c r="Y100" i="14"/>
  <c r="Y103" i="14"/>
  <c r="X119" i="14"/>
  <c r="Y17" i="14"/>
  <c r="Y20" i="14"/>
  <c r="Y23" i="14"/>
  <c r="X73" i="14"/>
  <c r="Y83" i="14"/>
  <c r="Y86" i="14"/>
  <c r="Y96" i="14"/>
  <c r="Y99" i="14"/>
  <c r="Y102" i="14"/>
  <c r="X111" i="14"/>
  <c r="Y21" i="14"/>
  <c r="X65" i="14"/>
  <c r="Y84" i="14"/>
  <c r="Y87" i="14"/>
  <c r="X127" i="14"/>
  <c r="Y18" i="14"/>
  <c r="Y22" i="14"/>
  <c r="X33" i="14"/>
  <c r="X69" i="14"/>
  <c r="Y85" i="14"/>
  <c r="Y89" i="14"/>
  <c r="Y93" i="14"/>
  <c r="Y97" i="14"/>
  <c r="Y101" i="14"/>
  <c r="X113" i="14"/>
  <c r="X129" i="14"/>
  <c r="BX10" i="15"/>
  <c r="BX15" i="15" s="1"/>
  <c r="X32" i="14"/>
  <c r="X6" i="14"/>
  <c r="X7" i="14"/>
  <c r="Y8" i="14"/>
  <c r="Y9" i="14"/>
  <c r="Y10" i="14"/>
  <c r="Y11" i="14"/>
  <c r="X25" i="14"/>
  <c r="X26" i="14"/>
  <c r="X27" i="14"/>
  <c r="Y28" i="14"/>
  <c r="Y29" i="14"/>
  <c r="Y30" i="14"/>
  <c r="X57" i="14"/>
  <c r="X64" i="14"/>
  <c r="X68" i="14"/>
  <c r="X72" i="14"/>
  <c r="X76" i="14"/>
  <c r="X80" i="14"/>
  <c r="Y108" i="14"/>
  <c r="X112" i="14"/>
  <c r="X128" i="14"/>
  <c r="X138" i="14"/>
  <c r="X139" i="14"/>
  <c r="X140" i="14"/>
  <c r="X141" i="14"/>
  <c r="X142" i="14"/>
  <c r="X143" i="14"/>
  <c r="X144" i="14"/>
  <c r="X145" i="14"/>
  <c r="X146" i="14"/>
  <c r="X147" i="14"/>
  <c r="X148" i="14"/>
  <c r="X149" i="14"/>
  <c r="X150" i="14"/>
  <c r="X151" i="14"/>
  <c r="X152" i="14"/>
  <c r="X153" i="14"/>
  <c r="X154" i="14"/>
  <c r="X155" i="14"/>
  <c r="X156" i="14"/>
  <c r="X157" i="14"/>
  <c r="X158" i="14"/>
  <c r="X159" i="14"/>
  <c r="X160" i="14"/>
  <c r="X161" i="14"/>
  <c r="X162" i="14"/>
  <c r="X163" i="14"/>
  <c r="X164" i="14"/>
  <c r="X165" i="14"/>
  <c r="X166" i="14"/>
  <c r="X167" i="14"/>
  <c r="X168" i="14"/>
  <c r="X169" i="14"/>
  <c r="X170" i="14"/>
  <c r="Y24" i="14"/>
  <c r="X56" i="14"/>
  <c r="X60" i="14"/>
  <c r="X61" i="14"/>
  <c r="X62" i="14"/>
  <c r="X63" i="14"/>
  <c r="X67" i="14"/>
  <c r="X71" i="14"/>
  <c r="X75" i="14"/>
  <c r="X79" i="14"/>
  <c r="X59" i="14"/>
  <c r="X66" i="14"/>
  <c r="X70" i="14"/>
  <c r="X74" i="14"/>
  <c r="X78" i="14"/>
  <c r="X105" i="14"/>
  <c r="X110" i="14"/>
  <c r="X114" i="14"/>
  <c r="Y12" i="14"/>
  <c r="X31" i="14"/>
  <c r="X58" i="14"/>
  <c r="X116" i="14"/>
  <c r="X117" i="14"/>
  <c r="X131" i="14"/>
  <c r="X132" i="14"/>
  <c r="X133" i="14"/>
  <c r="X134" i="14"/>
  <c r="X135" i="14"/>
  <c r="X136" i="14"/>
  <c r="Y172" i="14"/>
  <c r="X172" i="14"/>
  <c r="Y174" i="14"/>
  <c r="X174" i="14"/>
  <c r="Y176" i="14"/>
  <c r="X176" i="14"/>
  <c r="Y178" i="14"/>
  <c r="X178" i="14"/>
  <c r="Y180" i="14"/>
  <c r="X180" i="14"/>
  <c r="Y182" i="14"/>
  <c r="X182" i="14"/>
  <c r="Y184" i="14"/>
  <c r="X184" i="14"/>
  <c r="Y186" i="14"/>
  <c r="X186" i="14"/>
  <c r="Y188" i="14"/>
  <c r="X188" i="14"/>
  <c r="Y190" i="14"/>
  <c r="X190" i="14"/>
  <c r="Y192" i="14"/>
  <c r="X192" i="14"/>
  <c r="X123" i="14"/>
  <c r="X124" i="14"/>
  <c r="X125" i="14"/>
  <c r="X126" i="14"/>
  <c r="Y171" i="14"/>
  <c r="X171" i="14"/>
  <c r="Y173" i="14"/>
  <c r="X173" i="14"/>
  <c r="Y175" i="14"/>
  <c r="X175" i="14"/>
  <c r="Y177" i="14"/>
  <c r="X177" i="14"/>
  <c r="Y179" i="14"/>
  <c r="X179" i="14"/>
  <c r="Y181" i="14"/>
  <c r="X181" i="14"/>
  <c r="Y183" i="14"/>
  <c r="X183" i="14"/>
  <c r="Y185" i="14"/>
  <c r="X185" i="14"/>
  <c r="Y187" i="14"/>
  <c r="X187" i="14"/>
  <c r="Y189" i="14"/>
  <c r="X189" i="14"/>
  <c r="Y191" i="14"/>
  <c r="X191" i="14"/>
  <c r="Y193" i="14"/>
  <c r="X193" i="14"/>
  <c r="X194" i="14"/>
  <c r="X195" i="14"/>
  <c r="X196" i="14"/>
  <c r="X197" i="14"/>
  <c r="X198" i="14"/>
  <c r="X199" i="14"/>
  <c r="X200" i="14"/>
  <c r="X201" i="14"/>
  <c r="X202" i="14"/>
  <c r="X203" i="14"/>
  <c r="X204" i="14"/>
  <c r="X205" i="14"/>
  <c r="X206" i="14"/>
  <c r="X207" i="14"/>
  <c r="X208" i="14"/>
  <c r="X209" i="14"/>
  <c r="X210" i="14"/>
  <c r="X211" i="14"/>
  <c r="X212" i="14"/>
  <c r="X213" i="14"/>
  <c r="X214" i="14"/>
  <c r="X215" i="14"/>
  <c r="X216" i="14"/>
  <c r="X217" i="14"/>
  <c r="X218" i="14"/>
  <c r="X219" i="14"/>
  <c r="X220" i="14"/>
  <c r="X221" i="14"/>
  <c r="X222" i="14"/>
  <c r="X223" i="14"/>
  <c r="X224" i="14"/>
  <c r="X225" i="14"/>
  <c r="X226" i="14"/>
  <c r="X227" i="14"/>
  <c r="X228" i="14"/>
  <c r="X229" i="14"/>
  <c r="X230" i="14"/>
  <c r="X231" i="14"/>
  <c r="X232" i="14"/>
  <c r="X233" i="14"/>
  <c r="X234" i="14"/>
  <c r="X235" i="14"/>
  <c r="X238" i="14"/>
  <c r="X239" i="14"/>
  <c r="X240" i="14"/>
  <c r="X241" i="14"/>
  <c r="X242" i="14"/>
  <c r="X243" i="14"/>
  <c r="X244" i="14"/>
  <c r="X245" i="14"/>
  <c r="X246" i="14"/>
  <c r="X247" i="14"/>
  <c r="X248" i="14"/>
  <c r="X249" i="14"/>
  <c r="X250" i="14"/>
  <c r="X251" i="14"/>
  <c r="X252" i="14"/>
  <c r="X253" i="14"/>
  <c r="X254" i="14"/>
  <c r="X255" i="14"/>
  <c r="BU10" i="15"/>
  <c r="BW10" i="15"/>
  <c r="BW15" i="15" s="1"/>
  <c r="AA7" i="9"/>
  <c r="Z7" i="9"/>
  <c r="CI17" i="15"/>
  <c r="CF17" i="15"/>
  <c r="D456" i="8"/>
  <c r="C456" i="8"/>
  <c r="BY10" i="15" l="1"/>
  <c r="BY15" i="15" s="1"/>
  <c r="CC10" i="15"/>
  <c r="CC15" i="15" s="1"/>
  <c r="BZ10" i="15"/>
  <c r="BZ15" i="15" s="1"/>
  <c r="CA10" i="15"/>
  <c r="CA15" i="15" s="1"/>
  <c r="CB10" i="15"/>
  <c r="CB15" i="15" s="1"/>
</calcChain>
</file>

<file path=xl/comments1.xml><?xml version="1.0" encoding="utf-8"?>
<comments xmlns="http://schemas.openxmlformats.org/spreadsheetml/2006/main">
  <authors>
    <author>Soporte</author>
  </authors>
  <commentList>
    <comment ref="AA8"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L8" authorId="0"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t>
        </r>
      </text>
    </comment>
  </commentList>
</comments>
</file>

<file path=xl/comments2.xml><?xml version="1.0" encoding="utf-8"?>
<comments xmlns="http://schemas.openxmlformats.org/spreadsheetml/2006/main">
  <authors>
    <author>Soporte</author>
    <author>Johanna Alejandra Merchan Garzon</author>
    <author>Jennifer Daniela Campos Rozo</author>
    <author>Edgar Andrés Ortiz Vivas</author>
  </authors>
  <commentList>
    <comment ref="AA6"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U12" authorId="1" shapeId="0">
      <text>
        <r>
          <rPr>
            <b/>
            <sz val="9"/>
            <color indexed="81"/>
            <rFont val="Tahoma"/>
            <family val="2"/>
          </rPr>
          <t>Johanna Alejandra Merchan Garzon:</t>
        </r>
        <r>
          <rPr>
            <sz val="9"/>
            <color indexed="81"/>
            <rFont val="Tahoma"/>
            <family val="2"/>
          </rPr>
          <t xml:space="preserve">
Cosas que pasan? Que tipo de actividades o acciones</t>
        </r>
      </text>
    </comment>
    <comment ref="H24" authorId="2" shapeId="0">
      <text>
        <r>
          <rPr>
            <b/>
            <sz val="9"/>
            <color indexed="81"/>
            <rFont val="Tahoma"/>
            <family val="2"/>
          </rPr>
          <t>Jennifer Daniela Campos Rozo:</t>
        </r>
        <r>
          <rPr>
            <sz val="9"/>
            <color indexed="81"/>
            <rFont val="Tahoma"/>
            <family val="2"/>
          </rPr>
          <t xml:space="preserve">
Seguimiento de la implementación 2020</t>
        </r>
      </text>
    </comment>
    <comment ref="N51" authorId="3" shapeId="0">
      <text>
        <r>
          <rPr>
            <b/>
            <sz val="9"/>
            <color indexed="81"/>
            <rFont val="Tahoma"/>
            <family val="2"/>
          </rPr>
          <t>Se modificó en %, para que la evaluación de la meta del producto esté acorde con los porcentajes de las actividades programadas. Revisar!</t>
        </r>
        <r>
          <rPr>
            <sz val="9"/>
            <color indexed="81"/>
            <rFont val="Tahoma"/>
            <family val="2"/>
          </rPr>
          <t xml:space="preserve">
</t>
        </r>
      </text>
    </comment>
    <comment ref="N54" authorId="3" shapeId="0">
      <text>
        <r>
          <rPr>
            <b/>
            <sz val="9"/>
            <color indexed="81"/>
            <rFont val="Tahoma"/>
            <family val="2"/>
          </rPr>
          <t>me permití cambiar el enfoque de la meta, para que se pueda gestionar el producto durante toda la vigencia, y no hasta el ultimo trimestre. Revisar y confirmar, gracias</t>
        </r>
        <r>
          <rPr>
            <sz val="9"/>
            <color indexed="81"/>
            <rFont val="Tahoma"/>
            <family val="2"/>
          </rPr>
          <t xml:space="preserve">
</t>
        </r>
      </text>
    </comment>
    <comment ref="T57" authorId="1" shapeId="0">
      <text>
        <r>
          <rPr>
            <b/>
            <sz val="9"/>
            <color indexed="81"/>
            <rFont val="Tahoma"/>
            <family val="2"/>
          </rPr>
          <t>Johanna Alejandra Merchan Garzon:</t>
        </r>
        <r>
          <rPr>
            <sz val="9"/>
            <color indexed="81"/>
            <rFont val="Tahoma"/>
            <family val="2"/>
          </rPr>
          <t xml:space="preserve">
Porque 99?</t>
        </r>
      </text>
    </comment>
    <comment ref="T58" authorId="1" shapeId="0">
      <text>
        <r>
          <rPr>
            <b/>
            <sz val="9"/>
            <color indexed="81"/>
            <rFont val="Tahoma"/>
            <family val="2"/>
          </rPr>
          <t>Johanna Alejandra Merchan Garzon:</t>
        </r>
        <r>
          <rPr>
            <sz val="9"/>
            <color indexed="81"/>
            <rFont val="Tahoma"/>
            <family val="2"/>
          </rPr>
          <t xml:space="preserve">
Por que 75?</t>
        </r>
      </text>
    </comment>
    <comment ref="H63" authorId="3" shapeId="0">
      <text>
        <r>
          <rPr>
            <sz val="9"/>
            <color indexed="81"/>
            <rFont val="Tahoma"/>
            <family val="2"/>
          </rPr>
          <t xml:space="preserve">cada producto debe contener como mínimo dos actividades
</t>
        </r>
      </text>
    </comment>
    <comment ref="N65" authorId="3" shapeId="0">
      <text>
        <r>
          <rPr>
            <b/>
            <sz val="9"/>
            <color indexed="81"/>
            <rFont val="Tahoma"/>
            <family val="2"/>
          </rPr>
          <t>Se modifico los % de acuerdo a la programación de las actividades que para el 1er trimestre se debe llevar el 50%, revisar!</t>
        </r>
        <r>
          <rPr>
            <sz val="9"/>
            <color indexed="81"/>
            <rFont val="Tahoma"/>
            <family val="2"/>
          </rPr>
          <t xml:space="preserve">
</t>
        </r>
      </text>
    </comment>
    <comment ref="N67" authorId="3" shapeId="0">
      <text>
        <r>
          <rPr>
            <b/>
            <sz val="9"/>
            <color indexed="81"/>
            <rFont val="Tahoma"/>
            <family val="2"/>
          </rPr>
          <t>se modifico de acuerdo al porcentaje de cumplimiento de las actividades, que guarde la proporción con la meta del producto., Revisar!</t>
        </r>
        <r>
          <rPr>
            <sz val="9"/>
            <color indexed="81"/>
            <rFont val="Tahoma"/>
            <family val="2"/>
          </rPr>
          <t xml:space="preserve">
</t>
        </r>
      </text>
    </comment>
    <comment ref="P74" authorId="3" shapeId="0">
      <text>
        <r>
          <rPr>
            <b/>
            <sz val="9"/>
            <color indexed="81"/>
            <rFont val="Tahoma"/>
            <family val="2"/>
          </rPr>
          <t>Se realizo el ajuste de 75% a 70%, de acuerdo a a planeación de ejecución de las actividades</t>
        </r>
      </text>
    </comment>
    <comment ref="P77" authorId="3" shapeId="0">
      <text>
        <r>
          <rPr>
            <b/>
            <sz val="9"/>
            <color indexed="81"/>
            <rFont val="Tahoma"/>
            <family val="2"/>
          </rPr>
          <t>Se realizo el ajuste de 80% a 75%, de acuerdo a a planeación de ejecución de las actividades</t>
        </r>
      </text>
    </comment>
    <comment ref="P78" authorId="3" shapeId="0">
      <text>
        <r>
          <rPr>
            <b/>
            <sz val="9"/>
            <color indexed="81"/>
            <rFont val="Tahoma"/>
            <family val="2"/>
          </rPr>
          <t>Se realizo el ajuste de 80% a 75%, de acuerdo a a planeación de ejecución de las actividades</t>
        </r>
      </text>
    </comment>
  </commentList>
</comments>
</file>

<file path=xl/comments3.xml><?xml version="1.0" encoding="utf-8"?>
<comments xmlns="http://schemas.openxmlformats.org/spreadsheetml/2006/main">
  <authors>
    <author>Edgar Andrés Ortiz Vivas</author>
    <author>Soporte</author>
    <author>cromero</author>
  </authors>
  <commentList>
    <comment ref="S5" authorId="0" shapeId="0">
      <text>
        <r>
          <rPr>
            <b/>
            <sz val="9"/>
            <color indexed="81"/>
            <rFont val="Tahoma"/>
            <family val="2"/>
          </rPr>
          <t>(I x AC)</t>
        </r>
        <r>
          <rPr>
            <sz val="9"/>
            <color indexed="81"/>
            <rFont val="Tahoma"/>
            <family val="2"/>
          </rPr>
          <t xml:space="preserve">
</t>
        </r>
      </text>
    </comment>
    <comment ref="X5" authorId="0" shapeId="0">
      <text>
        <r>
          <rPr>
            <b/>
            <sz val="9"/>
            <color indexed="81"/>
            <rFont val="Tahoma"/>
            <family val="2"/>
          </rPr>
          <t>(AF x AH)</t>
        </r>
        <r>
          <rPr>
            <sz val="9"/>
            <color indexed="81"/>
            <rFont val="Tahoma"/>
            <family val="2"/>
          </rPr>
          <t xml:space="preserve">
</t>
        </r>
      </text>
    </comment>
    <comment ref="Y5" authorId="1"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O30"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1"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2"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3"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H193" authorId="0" shapeId="0">
      <text>
        <r>
          <rPr>
            <sz val="9"/>
            <color indexed="81"/>
            <rFont val="Tahoma"/>
            <family val="2"/>
          </rPr>
          <t xml:space="preserve">cada producto debe contener como mínimo dos actividades
</t>
        </r>
      </text>
    </comment>
    <comment ref="O235" authorId="2" shapeId="0">
      <text>
        <r>
          <rPr>
            <b/>
            <sz val="8"/>
            <color indexed="81"/>
            <rFont val="Tahoma"/>
            <family val="2"/>
          </rPr>
          <t>cromero:</t>
        </r>
        <r>
          <rPr>
            <sz val="8"/>
            <color indexed="81"/>
            <rFont val="Tahoma"/>
            <family val="2"/>
          </rPr>
          <t xml:space="preserve">
Meta Producto 103, meta proyecto 4k5</t>
        </r>
      </text>
    </comment>
    <comment ref="O236" authorId="2" shapeId="0">
      <text>
        <r>
          <rPr>
            <b/>
            <sz val="8"/>
            <color indexed="81"/>
            <rFont val="Tahoma"/>
            <family val="2"/>
          </rPr>
          <t>cromero:</t>
        </r>
        <r>
          <rPr>
            <sz val="8"/>
            <color indexed="81"/>
            <rFont val="Tahoma"/>
            <family val="2"/>
          </rPr>
          <t xml:space="preserve">
cromero:
Meta Producto 103, meta proyecto 4k5</t>
        </r>
      </text>
    </comment>
    <comment ref="O237" authorId="2" shapeId="0">
      <text>
        <r>
          <rPr>
            <b/>
            <sz val="8"/>
            <color indexed="81"/>
            <rFont val="Tahoma"/>
            <family val="2"/>
          </rPr>
          <t>cromero:</t>
        </r>
        <r>
          <rPr>
            <sz val="8"/>
            <color indexed="81"/>
            <rFont val="Tahoma"/>
            <family val="2"/>
          </rPr>
          <t xml:space="preserve">
cromero:
Meta Producto 103, meta proyecto 4k5</t>
        </r>
      </text>
    </comment>
    <comment ref="O238" authorId="2" shapeId="0">
      <text>
        <r>
          <rPr>
            <b/>
            <sz val="8"/>
            <color indexed="81"/>
            <rFont val="Tahoma"/>
            <family val="2"/>
          </rPr>
          <t>cromero:</t>
        </r>
        <r>
          <rPr>
            <sz val="8"/>
            <color indexed="81"/>
            <rFont val="Tahoma"/>
            <family val="2"/>
          </rPr>
          <t xml:space="preserve">
cromero:
Meta Producto 103, meta proyecto 4k5</t>
        </r>
      </text>
    </comment>
    <comment ref="O239" authorId="2" shapeId="0">
      <text>
        <r>
          <rPr>
            <b/>
            <sz val="8"/>
            <color indexed="81"/>
            <rFont val="Tahoma"/>
            <family val="2"/>
          </rPr>
          <t>cromero:</t>
        </r>
        <r>
          <rPr>
            <sz val="8"/>
            <color indexed="81"/>
            <rFont val="Tahoma"/>
            <family val="2"/>
          </rPr>
          <t xml:space="preserve">
cromero:
Meta Producto 103, meta proyecto 4k5</t>
        </r>
      </text>
    </comment>
    <comment ref="O240" authorId="2" shapeId="0">
      <text>
        <r>
          <rPr>
            <b/>
            <sz val="8"/>
            <color indexed="81"/>
            <rFont val="Tahoma"/>
            <family val="2"/>
          </rPr>
          <t>cromero:</t>
        </r>
        <r>
          <rPr>
            <sz val="8"/>
            <color indexed="81"/>
            <rFont val="Tahoma"/>
            <family val="2"/>
          </rPr>
          <t xml:space="preserve">
cromero:
Meta Producto 103, meta proyecto 4k5</t>
        </r>
      </text>
    </comment>
    <comment ref="O241" authorId="2" shapeId="0">
      <text>
        <r>
          <rPr>
            <b/>
            <sz val="8"/>
            <color indexed="81"/>
            <rFont val="Tahoma"/>
            <family val="2"/>
          </rPr>
          <t>cromero:</t>
        </r>
        <r>
          <rPr>
            <sz val="8"/>
            <color indexed="81"/>
            <rFont val="Tahoma"/>
            <family val="2"/>
          </rPr>
          <t xml:space="preserve">
cromero:
Meta Producto 103, meta proyecto 4k5</t>
        </r>
      </text>
    </comment>
    <comment ref="O242" authorId="2" shapeId="0">
      <text>
        <r>
          <rPr>
            <b/>
            <sz val="8"/>
            <color indexed="81"/>
            <rFont val="Tahoma"/>
            <family val="2"/>
          </rPr>
          <t>cromero:</t>
        </r>
        <r>
          <rPr>
            <sz val="8"/>
            <color indexed="81"/>
            <rFont val="Tahoma"/>
            <family val="2"/>
          </rPr>
          <t xml:space="preserve">
cromero:
Meta Producto 103, meta proyecto 4k5</t>
        </r>
      </text>
    </comment>
    <comment ref="O243" authorId="2" shapeId="0">
      <text>
        <r>
          <rPr>
            <b/>
            <sz val="8"/>
            <color indexed="81"/>
            <rFont val="Tahoma"/>
            <family val="2"/>
          </rPr>
          <t>cromero:</t>
        </r>
        <r>
          <rPr>
            <sz val="8"/>
            <color indexed="81"/>
            <rFont val="Tahoma"/>
            <family val="2"/>
          </rPr>
          <t xml:space="preserve">
cromero:
Meta Producto 103, meta proyecto 4k5</t>
        </r>
      </text>
    </comment>
    <comment ref="O244" authorId="2" shapeId="0">
      <text>
        <r>
          <rPr>
            <b/>
            <sz val="8"/>
            <color indexed="81"/>
            <rFont val="Tahoma"/>
            <family val="2"/>
          </rPr>
          <t>cromero:</t>
        </r>
        <r>
          <rPr>
            <sz val="8"/>
            <color indexed="81"/>
            <rFont val="Tahoma"/>
            <family val="2"/>
          </rPr>
          <t xml:space="preserve">
cromero:
Meta Producto 103, meta proyecto 4k5</t>
        </r>
      </text>
    </comment>
    <comment ref="O245" authorId="2" shapeId="0">
      <text>
        <r>
          <rPr>
            <b/>
            <sz val="8"/>
            <color indexed="81"/>
            <rFont val="Tahoma"/>
            <family val="2"/>
          </rPr>
          <t>cromero:</t>
        </r>
        <r>
          <rPr>
            <sz val="8"/>
            <color indexed="81"/>
            <rFont val="Tahoma"/>
            <family val="2"/>
          </rPr>
          <t xml:space="preserve">
cromero:
Meta Producto 103, meta proyecto 4k5</t>
        </r>
      </text>
    </comment>
  </commentList>
</comments>
</file>

<file path=xl/comments4.xml><?xml version="1.0" encoding="utf-8"?>
<comments xmlns="http://schemas.openxmlformats.org/spreadsheetml/2006/main">
  <authors>
    <author>Soporte</author>
  </authors>
  <commentList>
    <comment ref="C32" authorId="0" shapeId="0">
      <text>
        <r>
          <rPr>
            <b/>
            <sz val="9"/>
            <color indexed="81"/>
            <rFont val="Tahoma"/>
            <family val="2"/>
          </rPr>
          <t>Actividad transversal que no se encuentra en la matriz principal del plan de acción 2018</t>
        </r>
        <r>
          <rPr>
            <sz val="9"/>
            <color indexed="81"/>
            <rFont val="Tahoma"/>
            <family val="2"/>
          </rPr>
          <t xml:space="preserve">
</t>
        </r>
      </text>
    </comment>
  </commentList>
</comments>
</file>

<file path=xl/sharedStrings.xml><?xml version="1.0" encoding="utf-8"?>
<sst xmlns="http://schemas.openxmlformats.org/spreadsheetml/2006/main" count="5822" uniqueCount="1435">
  <si>
    <t>INFORMACIÓN INSTITUCIONAL</t>
  </si>
  <si>
    <t>INFORMACIÓN DEL PRODUCTO</t>
  </si>
  <si>
    <t>META DEL PERIODO</t>
  </si>
  <si>
    <t>INFORMACIÓN DE LAS ACTIVIDADES</t>
  </si>
  <si>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</si>
  <si>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</si>
  <si>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</si>
  <si>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</si>
  <si>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</si>
  <si>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</si>
  <si>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</si>
  <si>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</si>
  <si>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</si>
  <si>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</si>
  <si>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</si>
  <si>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</si>
  <si>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</si>
  <si>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</si>
  <si>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</si>
  <si>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</si>
  <si>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</si>
  <si>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</si>
  <si>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</si>
  <si>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</si>
  <si>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</si>
  <si>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</si>
  <si>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</si>
  <si>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</si>
  <si>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</si>
  <si>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 xml:space="preserve">Recopilación de la información del mes. </t>
  </si>
  <si>
    <t>Diseño</t>
  </si>
  <si>
    <t>Publicación de la revista virtual a toda la UAECOB</t>
  </si>
  <si>
    <t>Bomberos Hoy el Informativo.</t>
  </si>
  <si>
    <t>Piezas audiovisuales.</t>
  </si>
  <si>
    <t>Mediante la divulgación de 44 Noticieros en el año, se pretende informar a la comunidad interna y externa de las actividades realizadas por la UAECOB, en materia operativa y administrativa.</t>
  </si>
  <si>
    <t xml:space="preserve">Grabación de la nota.        </t>
  </si>
  <si>
    <t xml:space="preserve">Edición.          </t>
  </si>
  <si>
    <t>Publicación.</t>
  </si>
  <si>
    <t>Crónica: Bomberos de corazón.</t>
  </si>
  <si>
    <t>Generar 24 piezas audiovisuales en el año, con el fin de visibilizar las historias de vida laborales y/o personales de los Bomberos de Bogotá.</t>
  </si>
  <si>
    <t xml:space="preserve">Investigación del tema.            </t>
  </si>
  <si>
    <t xml:space="preserve">Grabación.      </t>
  </si>
  <si>
    <t>Publicación</t>
  </si>
  <si>
    <t xml:space="preserve">Acciones Bomberiles. </t>
  </si>
  <si>
    <t>En 24 publicaciones durante el año, generar un informe de actividades operativas y administrativas de interés general.</t>
  </si>
  <si>
    <t>Recopilación  de la información.</t>
  </si>
  <si>
    <t>Foto de la semana</t>
  </si>
  <si>
    <t>Pieza gráfica.</t>
  </si>
  <si>
    <t>Mediante 44 imágenes, una cada semana, dar a conocer el hecho o atención de emergencia más relevante de la semana en curso.</t>
  </si>
  <si>
    <t>Toma fotográfica de las los incidentes y actividades administrativas de la UAECOB.</t>
  </si>
  <si>
    <t>Selección de la mejor imagen por relevancia</t>
  </si>
  <si>
    <t>diseño y publicación.</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</si>
  <si>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</si>
  <si>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</si>
  <si>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Plan anual de auditoria vigencia 2018</t>
  </si>
  <si>
    <t>Cumplir el 100% de las actividades programadas</t>
  </si>
  <si>
    <t>Oficina de Control Interno</t>
  </si>
  <si>
    <t>Informes, actas, reportes electrónicos, entre otros</t>
  </si>
  <si>
    <t>Oficina Control Interno</t>
  </si>
  <si>
    <t>3. Oficina Asesora de Planeación</t>
  </si>
  <si>
    <t>Líder Grupo de Mejora Continua - Darwin Baquero</t>
  </si>
  <si>
    <t xml:space="preserve">*Continuación - Ventanilla única de atención ciudadano. </t>
  </si>
  <si>
    <t>Implementación de un servicio y/o tramite en la ventanilla única de Atención al Ciudadano.</t>
  </si>
  <si>
    <t xml:space="preserve">Finalizar el desarrollo y/o prototipo del sistema de información.40%
</t>
  </si>
  <si>
    <t>Luis Alberto Carmona</t>
  </si>
  <si>
    <t>Pruebas del sistema de información.</t>
  </si>
  <si>
    <t>Puesta en producción de la solución desarrollada.</t>
  </si>
  <si>
    <t>*Continuación - Aplicación móvil para el sistema de información Misional Implementada</t>
  </si>
  <si>
    <t>Mariano Garrido</t>
  </si>
  <si>
    <t>Desarrollo e implementación del Aplicativo.</t>
  </si>
  <si>
    <t>Ivan Medina Talero</t>
  </si>
  <si>
    <t>*Continuación - Herramienta tecnológica para la creación y administración de cursos virtuales en la UEA implementada</t>
  </si>
  <si>
    <t>Herramienta implementada</t>
  </si>
  <si>
    <t>Instalación, configuración y desarrollo de los módulos en la herramienta.</t>
  </si>
  <si>
    <t>Diana Poveda</t>
  </si>
  <si>
    <t>Pruebas de la herramienta, aprobación, puesta en producción y publicación de los módulos desarrollados.</t>
  </si>
  <si>
    <t>*Continuación - Entornos de virtualización para la UAECOB Implementados</t>
  </si>
  <si>
    <t xml:space="preserve">Finalización proceso contractual previos para la contratación </t>
  </si>
  <si>
    <t>Carlos Tejada</t>
  </si>
  <si>
    <t>Desarrollo e implementación de los ambientes virtuales.</t>
  </si>
  <si>
    <t>*Continuación - Herramienta tecnológica para la administración y gestión documental de la UAECOB Implementada.</t>
  </si>
  <si>
    <t>Implementar una herramienta tecnológica que soporte  la gestión documental en la entidad, bajo la administración de la Subdirección Corporativa.</t>
  </si>
  <si>
    <t>Acta de reunión de entrega a satisfacción de las áreas respectivas.</t>
  </si>
  <si>
    <t>*Continuación -Dotación Tecnológica para la Estación de Bomberos de Bosa B-8 implementada</t>
  </si>
  <si>
    <t>Contratación de la dotación Tecnológica</t>
  </si>
  <si>
    <t>Eliana Barrero</t>
  </si>
  <si>
    <t>Acompañamiento y soporte en la implementación de las soluciones tecnológicas.</t>
  </si>
  <si>
    <t>*Continuación -Levantamiento de inventario de activos de Información de Software, hardware y servicios, cuadro de caracterización documental actualizados</t>
  </si>
  <si>
    <t>Cuadro de caracterización documental de los procedimientos actualizados.</t>
  </si>
  <si>
    <t xml:space="preserve">Levantamiento de información inicial para la construcción del inventario. </t>
  </si>
  <si>
    <r>
      <t xml:space="preserve">6. Alimentación de la caracterización documental. 
</t>
    </r>
    <r>
      <rPr>
        <i/>
        <sz val="11"/>
        <color theme="1"/>
        <rFont val="Calibri"/>
        <family val="2"/>
        <scheme val="minor"/>
      </rPr>
      <t>Los criterios del 4 al 6 tienen un peso del 50% de la gestión total del producto; y  se ejecutan durante el 2do semestre de acuerdo a la entrega de los procedimientos actualizados por parte de las dependencias.</t>
    </r>
  </si>
  <si>
    <t>Unidades</t>
  </si>
  <si>
    <t>Líder Grupo Cooperación Internacional y Alianzas Estratégicas - Saudy Rojas</t>
  </si>
  <si>
    <t xml:space="preserve">Planificación de la Primera jornada, Versión 4 de la feria </t>
  </si>
  <si>
    <t>Prof. Esp. Cooperación Internacional y Alianzas Estratégicas - Alexandra Neira</t>
  </si>
  <si>
    <t>Realización de informe de  la Primera jornada, Versión 4 de la feria</t>
  </si>
  <si>
    <t xml:space="preserve">Planificación de la Segunda jornada, Versión 5 de la feria </t>
  </si>
  <si>
    <t xml:space="preserve">Ejecución de la Segunda jornada, Versión 5 de la feria </t>
  </si>
  <si>
    <t xml:space="preserve">Realización de informe de la Segunda jornada, Versión 5 de la feria </t>
  </si>
  <si>
    <t>Actividad de lanzamiento y socialización Guía Buenas Prácticas Saber Hacer Cuerpo Oficial Bomberos de Bogotá</t>
  </si>
  <si>
    <t>Unidad</t>
  </si>
  <si>
    <t>Programar y realizar una actividad de lanzamiento y socialización de la Guía de Buenas Prácticas Saber Hacer Cuerpo Oficial Bomberos de Bogotá</t>
  </si>
  <si>
    <t>Planificación actividad de lanzamiento y socialización de la Guía de Buenas Prácticas</t>
  </si>
  <si>
    <t>Ejecución actividad de lanzamiento y socialización de la Guía de Buenas Prácticas "Saber Hacer" Cuerpo Oficial Bomberos de Bogotá</t>
  </si>
  <si>
    <t>Socialización y distribución del Portafolio de servicios de la UAECOB</t>
  </si>
  <si>
    <t>Gestionar la participación en 2 actividades de la Entidad para la socialización y distribución del Portafolio de servicios de la UAECOB</t>
  </si>
  <si>
    <t>Gestionar la participación en 1 actividad de la Entidad con la comunidad y organizaciones cooperantes para la socialización y distribución del Portafolio de servicios de la UAECOB</t>
  </si>
  <si>
    <t>Organización del III Congreso Internacional del Cuerpo Oficial Bomberos de Bogotá</t>
  </si>
  <si>
    <t>Planear y organizar el III Congreso Internacional del Cuerpo Oficial Bomberos de Bogotá</t>
  </si>
  <si>
    <t>Planeación del III Congreso Internacional del Cuerpo Oficial Bomberos de Bogotá</t>
  </si>
  <si>
    <t>Planeación y organización de un evento de intercambio de experiencias con otros cuerpos de bomberos de Colombia sobre la implementación de la resolución 0358 de 2014 de la DNBC</t>
  </si>
  <si>
    <t>Planear y organizar el III un evento de intercambio de experiencias con otros cuerpos de bomberos de Colombia sobre la implementación de la resolución 0358 de 2014 de la DNBC</t>
  </si>
  <si>
    <t>Planeación de un evento de intercambio de experiencias con otros cuerpos de bomberos de Colombia sobre la implementación de la resolución 0358 de 2014 de la DNBC</t>
  </si>
  <si>
    <t>Coordinación y ejecución un evento de intercambio de experiencias con otros cuerpos de bomberos de Colombia sobre la implementación de la resolución 0358 de 2014 de la DNBC</t>
  </si>
  <si>
    <t>Realización del Informe del Evento de Intercambio de Experiencias</t>
  </si>
  <si>
    <t>4. Oficina Asesora Jurídica</t>
  </si>
  <si>
    <t>Adopción SECOP II en los  procesos, formatos y procedimientos de contratación que se realizan en la Oficina Asesora Jurídica</t>
  </si>
  <si>
    <t>Jefe Oficina Asesora Jurídica - Giohana Catarine Gonzalez Turizo</t>
  </si>
  <si>
    <t xml:space="preserve">Publicar los procesos, formatos y procedimientos de las diferentes modalidades de selección actualizados en la ruta de la calidad de la UAECOB </t>
  </si>
  <si>
    <t>Sensibilizar al personal de planta  y contratistas sobre la utilización de los  procesos, formatos y procedimientos actualizados, a través de una capacitación</t>
  </si>
  <si>
    <t>Actualización Manual de Contratación y  Supervisión</t>
  </si>
  <si>
    <t>Manual de Contratación y  Supervisión actualizado</t>
  </si>
  <si>
    <t xml:space="preserve">Publicar Manual de Contratación actualizado </t>
  </si>
  <si>
    <t>Sensibilizar al personal de planta  y contratistas sobre el contenido del Manual de Contratación, a través de una capacitación</t>
  </si>
  <si>
    <t xml:space="preserve">Aplicación de Procedimientos de Colombia Compra Eficiente </t>
  </si>
  <si>
    <t>Sensibilizar al personal de planta  y contratistas sobre la utilización de los procedimientos creados</t>
  </si>
  <si>
    <t>Creación de procedimiento de pago de sentencias judiciales y conciliaciones</t>
  </si>
  <si>
    <t>Aplicación de Procedimiento de pago de sentencias judiciales y conciliaciones</t>
  </si>
  <si>
    <t xml:space="preserve">Publicar el procedimiento de pago de sentencias judiciales y conciliaciones en la ruta de la calidad  de la UAECOB </t>
  </si>
  <si>
    <t>Sensibilizar al personal de planta  y contratistas sobre la utilización del procedimientos creado</t>
  </si>
  <si>
    <t>2. Generar corresponsabilidad del riesgo mediante la prevención, mitigación, transferencia y preparación con la comunidad ante el riesgo de incendios, incidentes con materiales peligrosos y rescates en general</t>
  </si>
  <si>
    <t>5. Subdirección de Gestión del Riesgo</t>
  </si>
  <si>
    <t>Realizar jornadas de sensibilización en las 17 estaciones para el personal uniformado de los cambios normativos en  revisiones técnicas y aglomeración de publico</t>
  </si>
  <si>
    <t>Subdirector de Gestión del Riesgo
Jorge Alberto Pardo Torres</t>
  </si>
  <si>
    <t>1. Diseño de material pedagógico para sensibilizar.</t>
  </si>
  <si>
    <t>Ing. Andrea Navarro</t>
  </si>
  <si>
    <t xml:space="preserve">Programación de sensibilización. </t>
  </si>
  <si>
    <t>Ing Jhon Jairo Palacio</t>
  </si>
  <si>
    <t>1. Mesas de Trabajo</t>
  </si>
  <si>
    <t>Ing Jhon Jairo Palacio
Ing. Andrea Navarro</t>
  </si>
  <si>
    <t>2. Priorización de Necesidades</t>
  </si>
  <si>
    <t>3. Levantamiento de requerimientos con el apoyo del área de Tecnología.</t>
  </si>
  <si>
    <t>3. Consolidar la Gestión del Conocimiento a través del modelo de Gestión del Riesgo y sus líneas de acción</t>
  </si>
  <si>
    <t>31/06/2018</t>
  </si>
  <si>
    <t>Ing. Jhon jairo Palacio
Arq. Sasndy Ibañez</t>
  </si>
  <si>
    <t>Ing. Andres Fierro
Nelson Osorio</t>
  </si>
  <si>
    <t>2. Inclusión de las actividades en el plan de acción de   los CLGR-CC (Consejos locales de gestión del riesgo y cambio climático). 30%</t>
  </si>
  <si>
    <t>Ing. Maria Angelica Arenas</t>
  </si>
  <si>
    <t>01//08/2018</t>
  </si>
  <si>
    <t>30/03/0218</t>
  </si>
  <si>
    <t>3. Informe consolidado de resultados del proyecto (30%)</t>
  </si>
  <si>
    <t>1. Mesas de Trabajo  (33%)</t>
  </si>
  <si>
    <t>Cecilia Camacho</t>
  </si>
  <si>
    <t>2. Priorización de Necesidades (33%)</t>
  </si>
  <si>
    <t>3. Levantamiento de requerimientos con el apoyo del área de Tecnología. (34%)</t>
  </si>
  <si>
    <t>Actividad de prevención en el marco de los programas del club bomberitos.</t>
  </si>
  <si>
    <t>Desarrollo de 1 actividades de prevención en el marco de los programas del club bomberitos</t>
  </si>
  <si>
    <t>Carolina Suarez</t>
  </si>
  <si>
    <t>2. Convocatoria para la actividad de Prevención. 25%</t>
  </si>
  <si>
    <t>Realizar el 100% de la revisión y ajuste de la estrategia de Sensibilización Y Educación En Prevención De Incendios Y Emergencias Conexas- Club Bomberitos</t>
  </si>
  <si>
    <t>Carolina Suarez
Juliana Patiño
Cristian Castañeda</t>
  </si>
  <si>
    <t>3. Desarrollo de productos del plan de trabajo de la estrategia de Sensibilización Y Educación En Prevención De Incendios Y Emergencias Conexas- Club Bomberitos. 70%</t>
  </si>
  <si>
    <t>1/06/0218</t>
  </si>
  <si>
    <t>Sto. Yimer Arias</t>
  </si>
  <si>
    <t xml:space="preserve"> Capacitación Básica de investigación de incendios </t>
  </si>
  <si>
    <r>
      <t xml:space="preserve">Realizar un </t>
    </r>
    <r>
      <rPr>
        <sz val="12"/>
        <color indexed="8"/>
        <rFont val="Calibri"/>
        <family val="2"/>
      </rPr>
      <t>(1) cursos de  capacitación  Básica de Investigación de incendios dirigido a el personal operativo de la UAECOB.</t>
    </r>
  </si>
  <si>
    <t>1, Diseño de la  capacitación  Básico 25%</t>
  </si>
  <si>
    <t>Sto. William Rene Diaz</t>
  </si>
  <si>
    <t>2. Plan de trabajo y cronograma de la capacitación. 25%</t>
  </si>
  <si>
    <t>3. Desarrollo de la capacitación básica . 50%</t>
  </si>
  <si>
    <t>1. Diseño de material pedagógico para sensibilizar. (35%)</t>
  </si>
  <si>
    <t>Cabo Hernando Martinez</t>
  </si>
  <si>
    <t>2.  Programación de sensibilización. (15%)</t>
  </si>
  <si>
    <t>3. Ejecución de 17 jornadas de sensibilización. (50%)</t>
  </si>
  <si>
    <t>un (1) Curso Gestionado ante la entidad correspondiente</t>
  </si>
  <si>
    <t>Sto. Omar Bedoya</t>
  </si>
  <si>
    <t>6. Subdirección Operativa</t>
  </si>
  <si>
    <t>Socialización del árbol de servicios de emergencias de la UAECOB.</t>
  </si>
  <si>
    <t xml:space="preserve">Ejercicio IEC INSARAG </t>
  </si>
  <si>
    <t>Simulacro de rescate por extensión</t>
  </si>
  <si>
    <t xml:space="preserve">Simulacro de rescate vehicular </t>
  </si>
  <si>
    <t>Proceso de clasificación en el marco de la estrategia de búsqueda y rescate de la DNBC</t>
  </si>
  <si>
    <t>Simulacro de búsqueda y rescate con caninos en media montaña</t>
  </si>
  <si>
    <t>7. Subdirección Logística</t>
  </si>
  <si>
    <t>Porcentaje</t>
  </si>
  <si>
    <t>Realizar Diagnostico del estado actual de la Estructura Funcional</t>
  </si>
  <si>
    <t>8. Subdirección de Gestión Corporativa</t>
  </si>
  <si>
    <t>Elaboración y Radicación del documento "Ficha técnica de las necesidades del sistema para la administración del proceso de Inventarios".</t>
  </si>
  <si>
    <t>Coordinador Área de Compras, Seguros e inventarios - William Arrubla</t>
  </si>
  <si>
    <t>Coordinador Área de Compras, Seguros e Inventarios - William Arrubla</t>
  </si>
  <si>
    <t>Elaborar documento técnico y gestionar su tramite a la oficina de Planeación</t>
  </si>
  <si>
    <t xml:space="preserve">Capacitaciones documentales </t>
  </si>
  <si>
    <t>Sensibilizar al 75% personal uniformado y administrativo en temas de gestión documental</t>
  </si>
  <si>
    <t>Coordinador Gestión Documental - Francisco Rubiano</t>
  </si>
  <si>
    <t>Elaboración de cronograma para realización de capacitaciones.</t>
  </si>
  <si>
    <t>Realizar dos (2) capacitaciones internas por mes  (Estaciones y Edificio Comando)  respecto a los lineamientos archivísticos vigentes y su aplicabilidad.</t>
  </si>
  <si>
    <t>Garantizar el Manejo integral de los Residuos que se generan en las dependencias de la UAECOB en cumplimiento a los Programas del PIGA</t>
  </si>
  <si>
    <t xml:space="preserve"> 100% de los residuos generados con manejo integral</t>
  </si>
  <si>
    <t>Coordinador Sistema de Gestión ambiental - Jesús Rojas</t>
  </si>
  <si>
    <t>Firmar el acuerdo de Corresponsabilidad con una organización de Recicladores debidamente constituida e inscrita en el RUOR.</t>
  </si>
  <si>
    <t>Coordinador Sistema de Gestión ambiental - Jesus Rojas</t>
  </si>
  <si>
    <t>Realizar seguimiento al contratista del Mantenimiento de Parque automotor de la Entidad.</t>
  </si>
  <si>
    <t>Garantizar la disposición de Residuos peligrosos y especiales, con un Gestor autorizado.</t>
  </si>
  <si>
    <t>Realizar la compra de los contenedores para la separación de los residuos generados en todas las dependencias de la UAECOB</t>
  </si>
  <si>
    <t>Dar estricto cumplimiento a los objetivos y programas del Plan Institucional de Gestión Ambiental PIGA.</t>
  </si>
  <si>
    <t>Disminuir en un 2% el consumo de los servicios públicos (agua, energía y Gas) en las 17 Estaciones y el Edificio Comando de la UAECOB</t>
  </si>
  <si>
    <t>Solicitar la Instalación de sistemas ahorradores de Agua y Luz en las dependencias de la UAECOB.</t>
  </si>
  <si>
    <t>Fortalecer las campañas ambientales de Ahorro de los  servicios públicos (agua, energía y Gas) en las dependencias de la UAECOB.</t>
  </si>
  <si>
    <t>Disminuir en un 20 % el consumo de papel en las 17 Estaciones y el Edificio Comando de la UAECOB</t>
  </si>
  <si>
    <t>Fortalecer las campañas de Ahorro de Papel en las dependencias de la UAECOB.</t>
  </si>
  <si>
    <t>Involucrar a la Alta Dirección en la formulación de estrategias de Ahorro de papel, incentivando la utilización de medios magnéticos y electrónicos para la revisión de documentos.</t>
  </si>
  <si>
    <t>Socializar a los funcionarios de la Línea 195, sobre la información de los trámites y servicios con los que cuenta la UAECOB.</t>
  </si>
  <si>
    <t>socializaciones</t>
  </si>
  <si>
    <t>Fortalecimiento el Chat Distrital de la Línea 195, teniendo en cuenta que la Entidad genera información a la ciudadanía a través de este medio</t>
  </si>
  <si>
    <t xml:space="preserve">Coordinador Área de Servicio a la Ciudadanía - José William Arrubla </t>
  </si>
  <si>
    <t>Coordinador Área de Servicio a la Ciudadanía - José William Arrubla.</t>
  </si>
  <si>
    <t>Talleres</t>
  </si>
  <si>
    <t>Asegurar la inclusión de la población diferencial en los puntos de atención de la UAECOB en el Distrito.</t>
  </si>
  <si>
    <t xml:space="preserve">Coordinador Área de Servicio a la Ciudadanía </t>
  </si>
  <si>
    <t>Radicación de documento - estudios previos en la Oficina Asesora Jurídica.</t>
  </si>
  <si>
    <t>Capacitaciones</t>
  </si>
  <si>
    <t>20 Capacitaciones según programación</t>
  </si>
  <si>
    <t>Coordinador Oficina de Control Disciplinario Interno - Blanca Irene Delgadillo</t>
  </si>
  <si>
    <t>Realizar 20 capacitaciones sobre diversos aspectos del ámbito disciplinario dirigidos al personal administrativo y operativo de la UAE Cuerpo Oficial de Bomberos</t>
  </si>
  <si>
    <t>Realizar conversatorios con los funcionarios de la Unidad, referentes a la aplicación de las nuevas políticas disciplinarias que se expidan.</t>
  </si>
  <si>
    <t>Capacitar en  el marco normativo contable para entidades de Gobierno (NMNCEG) aplicables a la UAE Cuerpo Oficial de Bomberos.</t>
  </si>
  <si>
    <t>Realizar 4 capacitaciones según programación</t>
  </si>
  <si>
    <t>Jefe de la Oficina Financiera - Hernando Ibagué</t>
  </si>
  <si>
    <t>Elaborar el  plan de trabajo para las capacitaciones</t>
  </si>
  <si>
    <t>Jefe de la Oficina Financiera- Hernando Ibagué R.</t>
  </si>
  <si>
    <t>Preparar del material para las Capacitaciones</t>
  </si>
  <si>
    <t>Registrar la asistencias a las Capacitaciones</t>
  </si>
  <si>
    <t xml:space="preserve">Auditores internos en normas actualizadas, con formación certificada por organismos externos </t>
  </si>
  <si>
    <t>Documento</t>
  </si>
  <si>
    <t xml:space="preserve">
Formular el proyecto de instrucción para auditores internos en normas actualizadas por entidades certificadoras.</t>
  </si>
  <si>
    <t>Coordinador de Sistema Integrado de Gestión - Adriana Y. Huérfano Ardila</t>
  </si>
  <si>
    <t>Elaboración de estudios previos  con las necesidades requeridas por la Unidad para formar auditores internos certificados en normas actualizadas.</t>
  </si>
  <si>
    <t>Charlas, conversatorios, exposiciones con entidades del Distrito que sean referentes del Sistema Integrado de Gestión</t>
  </si>
  <si>
    <t xml:space="preserve">Elaboración de documento proyecto justificando la necesidad de capacitar, entrenar, formar y/o instruir al personal de la Unidad en conceptos y experiencias relacionados con el sistema integrado de gestión. </t>
  </si>
  <si>
    <t>Remitir documento proyecto a Comisión de Personal para su respectiva aprobación.</t>
  </si>
  <si>
    <t>Gestionar la adquisición de un predio para la elaboración de estudios, diseños y construcción de una (1) Escuela de Formación Bomberil y una (1) estación de Bomberos.</t>
  </si>
  <si>
    <t>Gestionar la compra del predio donde será ubicada la escuela de formación bomberil y una estación de bomberos.</t>
  </si>
  <si>
    <t>Coordinador de Infraestructura 
Daniel Vera Ruiz</t>
  </si>
  <si>
    <t xml:space="preserve">* Elaborar y gestionar ante la dirección y subdirecciones la revisión del Informe Técnico Preliminar.                      
</t>
  </si>
  <si>
    <t>Ing. Daniel Vera Ruiz</t>
  </si>
  <si>
    <t xml:space="preserve">* Realizar las modificaciones pertinentes para tener como resultado el Informe Técnico Final. </t>
  </si>
  <si>
    <t>Arq. Leidy Díaz Borrero</t>
  </si>
  <si>
    <t xml:space="preserve">* Elaborar los Estudios Previos para la compra del predio. </t>
  </si>
  <si>
    <t>Dr. José Luis Torres</t>
  </si>
  <si>
    <t>* Adquisición del predio.</t>
  </si>
  <si>
    <t>Aprobación de Estudios, Diseños y Estudios Previos para la adecuación y ampliación de la Estación de Bomberos de Marichuela - B10.</t>
  </si>
  <si>
    <t>Elaborar los estudios, diseños y estudios previos para la adecuación y ampliación de la Estación de Bomberos de Marichuela.</t>
  </si>
  <si>
    <t xml:space="preserve">* Supervisar el avance del 50% de ejecución de los estudios y diseños. </t>
  </si>
  <si>
    <t>Ing. Sandra Saldarriaga</t>
  </si>
  <si>
    <t xml:space="preserve">*Supervisar y entregar el 100% de la elaboración de los estudios y diseños. </t>
  </si>
  <si>
    <t>* Elaborar los estudios previos para la obra y la interventoría de la adecuación y ampliación de la estación de Bomberos de Marichuela.</t>
  </si>
  <si>
    <t>Gestionar la adquisición de un (1) predio para la implementación de una (1) estación de Bomberos</t>
  </si>
  <si>
    <t>* Solicitud al DADEP sobre posibles  predios  disponibles.</t>
  </si>
  <si>
    <t>* Consulta con las demás Entidades Distritales o  de la  Nación sobre  posibles  predios  disponibles.</t>
  </si>
  <si>
    <t>* Recibo y visitas de predios ofertados.</t>
  </si>
  <si>
    <t>*  Elaboración del informe técnico preliminar.</t>
  </si>
  <si>
    <t>Implementación de (1) estación satélite forestal de bomberos sujeta al proyecto del sendero ambiental en los cerros orientales)</t>
  </si>
  <si>
    <t>* Gestionar el tramite de licencia de construcción en modalidad de Obra Nueva ante curaduría.</t>
  </si>
  <si>
    <t>* Elaborar los estudios previos para la obra y la interventoría de la construcción de la Estación de Bellavista.</t>
  </si>
  <si>
    <t>* Gestionar el proceso contractual.</t>
  </si>
  <si>
    <t>* Adjudicar el proceso de obra y de interventoría.</t>
  </si>
  <si>
    <t>Elaboración de los estudios y diseños para la adecuación de la Estación de Bomberos de Ferias - B7.</t>
  </si>
  <si>
    <t>Elaborar los estudios previos, la adjudicación del proceso contractual e inicio de la elaboración de estudios y diseños del reforzamiento estructural de la estación de bomberos de Ferias.</t>
  </si>
  <si>
    <t xml:space="preserve">* Elaboración y aprobación de estudios previos para los estudios y diseños del reforzamiento estructural de la estación de Bomberos de Ferias.  </t>
  </si>
  <si>
    <t>* Adjudicación proceso para la elaboración de estudios y diseños en la adecuación de la estación.</t>
  </si>
  <si>
    <t>* Entrega del 30% de avance en el diseño propuesto dentro de los diseños y reforzamiento de la estación</t>
  </si>
  <si>
    <t>9. Subdirección de Gestión Humana</t>
  </si>
  <si>
    <t>Desarrollo e Implementación de un programa orientado a promover la práctica de actividad física en el personal de la UAECOB</t>
  </si>
  <si>
    <t>Desarrollar e implementar  programa para promover la práctica de actividad física</t>
  </si>
  <si>
    <t xml:space="preserve">Estructuración definición del programa </t>
  </si>
  <si>
    <t xml:space="preserve">Creación y divulgación Campaña de expectativa  </t>
  </si>
  <si>
    <t xml:space="preserve">Implementación del programa en los centros de trabajo </t>
  </si>
  <si>
    <t xml:space="preserve">Evaluación del programa </t>
  </si>
  <si>
    <t xml:space="preserve"> Desarrollar e implementar un programa para la prevención de Desórdenes Musculoesqueléticos</t>
  </si>
  <si>
    <t>Desarrollar e implementar un programa de prevención de Desórdenes Musculoesqueléticos</t>
  </si>
  <si>
    <t xml:space="preserve"> Estructuración definición del programa </t>
  </si>
  <si>
    <t>Implementar un plan de reentrenamiento de tres días para servidores de los cargos bombero y cabo</t>
  </si>
  <si>
    <t>Personas reentrenadas</t>
  </si>
  <si>
    <t>selección de personal para el curso</t>
  </si>
  <si>
    <t>porcentaje</t>
  </si>
  <si>
    <t>100% de actividades propuestas ejecutadas</t>
  </si>
  <si>
    <t xml:space="preserve">Realizar la solicitud de la licencia de  SST de la Escuela ante la Secretaria Distrital de salud. </t>
  </si>
  <si>
    <t>Suscribir convenios interadministrativos para asegurar los escenarios de la Escuela de Formación Bomberil</t>
  </si>
  <si>
    <t>Realizar mesas de trabajo con las diferentes áreas con el fin de identificar los contenidos que se deben digitalizar.</t>
  </si>
  <si>
    <t>30/06/2018</t>
  </si>
  <si>
    <t xml:space="preserve">Identificar el material virtual que ofrecen los proveedores con el fin de verificar los contenidos que pueden ser implementados en la plataforma virtual                                                   </t>
  </si>
  <si>
    <t>30/09/2018</t>
  </si>
  <si>
    <t>31/12/2018</t>
  </si>
  <si>
    <t>Líder Área de Tecnología OAP - Mariano Garrido</t>
  </si>
  <si>
    <t>Una aplicación móvil para la gestión de los incidentes atendidos por el personal operativo del UEACOP.</t>
  </si>
  <si>
    <t>Presentación de los estudios previos para la contratación del desarrollo del aplicativo móvil.</t>
  </si>
  <si>
    <t>Implementación de las dotaciones tecnológicas a la Estación Bosa B-8</t>
  </si>
  <si>
    <t>Fabián Orjuela</t>
  </si>
  <si>
    <t>Feria Expo académica para la articulación de oferta educativa en la ciudad con los funcionarios de la entidad</t>
  </si>
  <si>
    <t xml:space="preserve">Realizar 2 ferias Expo académica  con el fin de socializar las alianzas con las instituciones académicas y promover espacios de acceso a la oferta de servicios educativos </t>
  </si>
  <si>
    <t>Ejecución de la   Primera jornada, Versión 4 de la feria</t>
  </si>
  <si>
    <t>Coordinación y ejecución del III Congreso Internacional del Cuerpo Oficial Bomberos de Bogotá</t>
  </si>
  <si>
    <t>Realización de Informe del III Congreso Internacional del Cuerpo Oficial Bomberos de Bogotá</t>
  </si>
  <si>
    <t>Implementación de los procesos de contratación en línea SECOP II</t>
  </si>
  <si>
    <t>Creación Procedimientos de Acuerdo Marco de Precios, Otros Instrumentos de agregación de Demanda y Grandes Superficies</t>
  </si>
  <si>
    <t xml:space="preserve">Publicar los procedimientos de Colombia Compra Eficiente (Acuerdo Marco de Precios, Otros Instrumentos de agregación de Demanda y Grandes Superficies) en la ruta de la calidad  de la UAECOB </t>
  </si>
  <si>
    <t>Sensibilizar el 100% de las estaciones de bomberos en temas  normativos relacionados con revisiones técnicas y aglomeración de publico.</t>
  </si>
  <si>
    <t>Identificación de nuevos requerimientos en el Sistema de Información Misional - Sub-módulo Revisiones Técnicas y Auto revisiones</t>
  </si>
  <si>
    <t>Realizar 1 proceso de mantenimiento evolutivo del Sistema de Información Misional sub-módulo de Revisiones Técnicas y auto revisiones</t>
  </si>
  <si>
    <t>Formulación y/o Actualización de la Guía Técnica de Pirotecnia y efectos especiales.</t>
  </si>
  <si>
    <t>Formulación y/o Actualización del 100% la Guía Técnica de Pirotecnia y efectos especiales.</t>
  </si>
  <si>
    <t>1. Revisión de la guía  (45%)</t>
  </si>
  <si>
    <t>2. Actualización de la guía de acuerdo a la normatividad vigente . (45%)</t>
  </si>
  <si>
    <t>3. Publicación de la guía en la ruta de la calidad. (10%)</t>
  </si>
  <si>
    <t>Realizar una actividad de conocimiento  y/o Reducción en riesgos en incendios, búsqueda y rescate y materiales peligrosos incluida en el plan de acción de  los CLGR-CC (Consejos locales de gestión del riesgo y cambio climático).</t>
  </si>
  <si>
    <t>Actividades ejecutadas en el 100% las localidades</t>
  </si>
  <si>
    <t>1. Definición de criterios de inclusión en los planes mediante mesas de trabajo en conjunto con el personal de la Subdirección Operativa (Comandantes y Jefes de Estación) 20%</t>
  </si>
  <si>
    <t>3. Ejecución de las actividades programadas en los planes de acción de   los CLGR-CC (Consejos locales de gestión del riesgo y cambio climático). 50%</t>
  </si>
  <si>
    <t xml:space="preserve">Socialización de tramites y servicios  de la entidad en las 20 localidades.
</t>
  </si>
  <si>
    <t>1. Definición de lineamientos para actividades de socialización de tramites. 10%</t>
  </si>
  <si>
    <t>2. Ejecución de las actividades de socialización. 90%</t>
  </si>
  <si>
    <t>Socialización de la estrategia de Cambio Climático UAECOB</t>
  </si>
  <si>
    <t>Socialización de la estrategia de Cambio Climático al 100% de las áreas de la UEACOB</t>
  </si>
  <si>
    <t>1. Definición de lineamientos para actividades de socialización de la estrategia de CC. 10%</t>
  </si>
  <si>
    <t>2. Elaboración del material de apoyo audio-visual para la socialización de l estrategia de cambio climático de la UAECOB. 20%</t>
  </si>
  <si>
    <t>2. Ejecución de la socialización de la estrategia de cambio climático. 70%</t>
  </si>
  <si>
    <t>Implementación proyecto de prevención y autoprotección  comunitaria ante incendios forestales.</t>
  </si>
  <si>
    <t>Desarrollar el 100% del proyecto de prevención y autoprotección  comunitaria ante incendios forestales.</t>
  </si>
  <si>
    <t>1. Planificación de la implementación del proyecto (20%)</t>
  </si>
  <si>
    <t xml:space="preserve">Sociólogo Juan Carlos Prieto
Ing. Maria Angelica Arenas
</t>
  </si>
  <si>
    <t>2. Ejecución de actividades del proyecto (50%)</t>
  </si>
  <si>
    <t>Sistematización del procedimiento de capacitación a brigadas contra incendio empresarial</t>
  </si>
  <si>
    <t>Realizar 1 proceso de Levantamiento de requerimientos para  un sistema de Información Misional sub-módulo de Capacitación empresarial</t>
  </si>
  <si>
    <t>1. Planificación de la actividad de prevención (día del niño)25%</t>
  </si>
  <si>
    <t>3. Ejecución de la actividad de prevención (Día del Niño). 50%</t>
  </si>
  <si>
    <t>Revisión y ajuste de la Estrategia de  Sensibilización Y Educación En Prevención De Incendios Y Emergencias Conexas- Club Bomberitos</t>
  </si>
  <si>
    <t>1. Diagnostico de los documentos de la estrategia 10%</t>
  </si>
  <si>
    <t xml:space="preserve">2. Plan de trabajo (Cronograma) de la implementación del ajuste de la estrategia.20% </t>
  </si>
  <si>
    <t>Actualización del material de referencia para  los curso de investigación  de Incendio Básico e Intermedio</t>
  </si>
  <si>
    <t>Realizar la actualización del material de  referencia para los cursos de investigación básico e intermedio</t>
  </si>
  <si>
    <t>1. Revisión del proceso de formalización y estandarización (Material de referencia) para los cursos de investigación básico e intermedio  20%</t>
  </si>
  <si>
    <t>2. Actualización del material de referencia  50%.</t>
  </si>
  <si>
    <t>3. Aprobación del material de referencia 10%</t>
  </si>
  <si>
    <t>4. Presentación del  material de referencia actualizado  por parte de la SGR al proceso de Gestión del talento Humano área de capacitación y entrenamiento. 20%</t>
  </si>
  <si>
    <t>Sensibilización del equipo de investigación de incendios  en las 17 estaciones de la UAECOB.</t>
  </si>
  <si>
    <t>100% de las estaciones de bomberos de la UAECOB sensibilizadas por el equipo de investigación de Incendios.</t>
  </si>
  <si>
    <t>Gestionar la realización de un curso para la investigación de incendios forestales para la entidad con entidades externas</t>
  </si>
  <si>
    <t>1. Realizar un diagnostico de la necesidad del curso de investigación de Incendios Forestales 50%.</t>
  </si>
  <si>
    <t xml:space="preserve">2. Realizar la Gestión de solicitud con la entidad externa correspondiente. 50% </t>
  </si>
  <si>
    <t xml:space="preserve">Definición y formulación de los insumos necesarios para establecer un sistema de información Logístico </t>
  </si>
  <si>
    <t>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t>
  </si>
  <si>
    <t>Líder Grupo de Parque Automotor
Líder Grupo Equipo Menor
Líder Grupo Suministros</t>
  </si>
  <si>
    <t xml:space="preserve">Establecer los criterios que aspiramos  sean controlados a través de la conformación de un sistema de información logístico para Parque Automotor, Heas y Suministros </t>
  </si>
  <si>
    <t>Levantamiento de la información ( bases de datos)  como insumo  que serán controlados a través de la  conformación de un sistema de información logístico.</t>
  </si>
  <si>
    <t>Desarrollar la secuencia lógica ( Paso a Paso ) que debe tener la herramienta para que pueda generar la información requerida.</t>
  </si>
  <si>
    <t>Gestionar documento a Planeación con necesidades y justificación  con el fin de que se aprueben los recursos  para la inclusión en el PAA 2019, y de esta forma contratar el desarrollo del software.</t>
  </si>
  <si>
    <t>Formular Estructura Funcional para la Subdirección Logística</t>
  </si>
  <si>
    <t>Generar una Propuesta de la Estructura Funcional  de la Subdirección Logística</t>
  </si>
  <si>
    <t xml:space="preserve">Definir Procesos de la Subdirección Logística </t>
  </si>
  <si>
    <t xml:space="preserve">Definir procedimientos de la Subdirección Logística </t>
  </si>
  <si>
    <t>Elaborar Estructura Funcional  de la Subdirección Logística</t>
  </si>
  <si>
    <t>Documento con el contenido de la ficha técnica del sistema de información requerido para la administración del proceso de Inventarios.</t>
  </si>
  <si>
    <t>Llevar a cabo las mesas de trabajo para identificar necesidades de los usuarios en inventarios, seguros y  almacén</t>
  </si>
  <si>
    <t>Dar cumplimiento a la Política de Cero Papel en la Entidad, de conformidad con la Resolución 730 de 2013.</t>
  </si>
  <si>
    <t>Generar estadísticas por dependencias sobre el consumo del papel y generar compromisos con las áreas para la disminución en el consumo de papel.</t>
  </si>
  <si>
    <t> Desarrollo académico de socialización y prevención disciplinaria a través del proceso de inducción y reinducción Coordinado por la OCDI</t>
  </si>
  <si>
    <t>Formular el proyecto para consecución de charlas, conversatorios y/o exposiciones con  entidades del Distrito que tengan relación con el SIG</t>
  </si>
  <si>
    <t>* Radicar los documentos ante Curaduría para la aprobación de la Licencia de construcción en modalidad de adecuación y ampliación de la Estación de Bomberos de Marichuela.</t>
  </si>
  <si>
    <t>Ing. Eduard Rodríguez
Arq. Cesar Granados 
(Contratistas consultoría)
Ing. Sandra Saldarriaga</t>
  </si>
  <si>
    <t>Desarrollar un programa que garantice el 100% del mantenimiento de la infraestructura física de las Estaciones de Bomberos y el Edificio Comando</t>
  </si>
  <si>
    <t>Ejecutar el plan de mantenimiento de la infraestructura física de 9 estaciones de bomberos.</t>
  </si>
  <si>
    <t>*Ejecutar el mantenimiento de la infraestructura física de dos (2) estaciones de Bomberos.</t>
  </si>
  <si>
    <t>*Ejecutar el mantenimiento de la infraestructura física de tres (3) estaciones de Bomberos.</t>
  </si>
  <si>
    <t xml:space="preserve">Elaborar el informe técnico preliminar junto con los anexos, que harán parte integral del proceso para la adquisición del predio para la implementación de una (1) estación de bomberos. </t>
  </si>
  <si>
    <t>Culminar el proceso de adjudicación para la construcción de la Estación de Bomberos de Bellavista - B9.</t>
  </si>
  <si>
    <t>Líder Grupo Seguridad y Salud en el Trabajo - Ing. William Cabrejo</t>
  </si>
  <si>
    <t>ejecución del plan de reentrenamiento para 192 servidores para los cargos bombero y cabo</t>
  </si>
  <si>
    <t>Líder de Grupo - Eduardo Cruz</t>
  </si>
  <si>
    <t>definir los temas y consolidar  el material de formación.</t>
  </si>
  <si>
    <t xml:space="preserve">asegurar la logística para los cursos y concertar la programación con los comandantes </t>
  </si>
  <si>
    <t>desarrollo de los cursos de reentrenamiento</t>
  </si>
  <si>
    <t xml:space="preserve">realizar las acciones necesarias para la aprobación del PEI de la escuela de Formación Bomberil de la UAECOB ante las autoridades competentes </t>
  </si>
  <si>
    <t xml:space="preserve">Realizar la solicitud de la licencia de  funcionamiento de la Escuela ante la Secretaria Distrital de Educación. </t>
  </si>
  <si>
    <t xml:space="preserve">Tramitar ante la Dirección Nacional de Bomberos la acreditación de instructores activos. </t>
  </si>
  <si>
    <t>proyectar las acciones necesarias para la  implementación de  una Biblioteca Virtual para la UAE Cuerpo Oficial de Bomberos Bogotá.</t>
  </si>
  <si>
    <t xml:space="preserve">Elaborar un informe donde con la propuesta para la implementación de la biblioteca virtual de la UAECOB                                         </t>
  </si>
  <si>
    <t>Pilar o Eje Transversal</t>
  </si>
  <si>
    <t>Meta Plan de Desarrollo o de Producto</t>
  </si>
  <si>
    <t>7. Gobierno Legítimo, fortalecimiento Local y eficiencia</t>
  </si>
  <si>
    <t>71. Incrementar a un 90% la sostenibilidad del SIG en el Gobierno Distrital</t>
  </si>
  <si>
    <t>92.  Optimizar sistemas de información para optimizar la gestión (hardware y software)</t>
  </si>
  <si>
    <t>3.  Construcción de comunidad y cultura ciudadana</t>
  </si>
  <si>
    <t>103. Adelantar el 100% de acciones para la prevención y mitigación del riesgo de incidentes forestales (connatos, quemas e incendios)</t>
  </si>
  <si>
    <t>118. Aumentar en 2 las estaciones de bomberos en Bogotá</t>
  </si>
  <si>
    <t>119. Implementar (1) estación satélite forestal de bomberos sujeta al proyecto del sendero ambiental en los
cerros orientales</t>
  </si>
  <si>
    <t>117. Construcción y puesta en marcha una (1) Academia bomberil de Bogotá.
118. Aumentar en 2 las estaciones de bomberos en Bogotá</t>
  </si>
  <si>
    <t>115. Crear (1) Escuela de Formación y Capacitación de Bomberos</t>
  </si>
  <si>
    <t>Cumplimiento% (T8/S8)</t>
  </si>
  <si>
    <t>Estado del Producto</t>
  </si>
  <si>
    <t>Evidencia</t>
  </si>
  <si>
    <t>EJECUTADO</t>
  </si>
  <si>
    <t>Tipo de resultado</t>
  </si>
  <si>
    <t>BUENO</t>
  </si>
  <si>
    <t>CUMPLIMIENTO</t>
  </si>
  <si>
    <t>AVANCE PONDERADO</t>
  </si>
  <si>
    <t>AVENCE PONDERADO</t>
  </si>
  <si>
    <t>PROYECTO 1133</t>
  </si>
  <si>
    <t>AVANCES Y LOGROS</t>
  </si>
  <si>
    <t>BENEFICIOS PARA LA POBLACIÓN</t>
  </si>
  <si>
    <t>EVIDENCIAS</t>
  </si>
  <si>
    <t>PILAR - EJE</t>
  </si>
  <si>
    <t>PROGRAMA</t>
  </si>
  <si>
    <t>PROYECTO ESTRATÉGICO</t>
  </si>
  <si>
    <t>META PRODUCTO</t>
  </si>
  <si>
    <t>Código Proyecto Inversión</t>
  </si>
  <si>
    <t xml:space="preserve">META PROYECTO INVERSIÓN </t>
  </si>
  <si>
    <t>RESPONSABLE</t>
  </si>
  <si>
    <t>META PROGRAMADA</t>
  </si>
  <si>
    <t>META EJECUTADA</t>
  </si>
  <si>
    <t>RECURSOS PROGRAMADOS</t>
  </si>
  <si>
    <t>RECURSOS EJECUTADOS</t>
  </si>
  <si>
    <t>% EJEC. RECURSOS</t>
  </si>
  <si>
    <t>RETRASOS</t>
  </si>
  <si>
    <t xml:space="preserve"> SOLUCIONES</t>
  </si>
  <si>
    <t>1. S2  Adecuar 3 Estaciones de Bomberos</t>
  </si>
  <si>
    <t>SUB. GESTIÓN CORPORATIVA</t>
  </si>
  <si>
    <t>2. K3 Dotar 100 % del equipamiento de bienes programados para el Cuerpo Oficial de Bomberos</t>
  </si>
  <si>
    <t>SUB. OPERATIVA
SUB. GESTIÓN RIESGO
SUB. LOGÍSTICA</t>
  </si>
  <si>
    <t>3. K4 Garantizar 100 % la operación y sostenibilidad del Cuerpo Oficial de Bomberos</t>
  </si>
  <si>
    <t>SUB. LOGÍSTICA
SUB. GESTIÓN HUMANA</t>
  </si>
  <si>
    <t>4. K5 Desarrollar 1 Programa que garantice el 100% del mantenimiento de la infraestructura física de las 17 estaciones de bomberos y el comando</t>
  </si>
  <si>
    <t>SUB. OPERATIVA
SUB. GESTIÓN CORPORATIVA</t>
  </si>
  <si>
    <t>5. K6 Implementar 1 Programa para el fortalecimiento de la gestión del riesgo contraincendio, preparativos, atención de incidentes con materiales peligrosos y rescates</t>
  </si>
  <si>
    <t>SUB. OPERATIVA
SUB. GESTIÓN RIESGO
SUB. LOGÍSTICA
DIRECCIÓN
COMUNICACIONES</t>
  </si>
  <si>
    <t>6. K7 Implementar 1 Plan Institucional de Capacitación (PIC) para el Cuerpo Oficial de Bomberos.</t>
  </si>
  <si>
    <t>SUB. GESTIÓN RIESGO
SUB. GESTIÓN HUMANA</t>
  </si>
  <si>
    <t>8. S8 Crear 1 Escuela de Formación y Capacitación de Bomberos</t>
  </si>
  <si>
    <t>SUB. GESTIÓN HUMANA</t>
  </si>
  <si>
    <t>9. S1 Construir 4 Unidades de Bomberos para el fortalecimiento de la atención de
Emergencias</t>
  </si>
  <si>
    <t>TOTAL</t>
  </si>
  <si>
    <t>PROYECTO 908</t>
  </si>
  <si>
    <t>Eje 07 Gobierno legítimo, fortalecimiento local y eficiencia</t>
  </si>
  <si>
    <t>Programa 42    Transparencia, gestión pública y servicio a la ciudadanía</t>
  </si>
  <si>
    <t>1. K2  Mantener el 100 % de las actividades programadas para la sostenibilidad del Sistema Integrado de Gestión de la UAECOB</t>
  </si>
  <si>
    <t>SUB. GESTIÓN HUMANA
SUB. GESTIÓN CORPORATIVA
OFICINA PLANEACIÓN
OFICINA JURÍDICA
OFICINA CONTROL INTERNO
DIRECCIÓN
COMUNICACIONES</t>
  </si>
  <si>
    <t>PROYECTO 1135</t>
  </si>
  <si>
    <t>Programa 44    Gobierno 
y Ciudadanía digital</t>
  </si>
  <si>
    <t>1. S1 Implementar en 4 fases la infraestructura de tecnología informática y de comunicaciones de la UAECOB</t>
  </si>
  <si>
    <t>OFICINA ASESORA DE PLANEACIÓN</t>
  </si>
  <si>
    <t>2. S2 Implementar en 4 fases la estrategia Gobierno en Línea GEL alineado a la normatividad existente</t>
  </si>
  <si>
    <r>
      <rPr>
        <b/>
        <u/>
        <sz val="14"/>
        <color theme="8" tint="-0.499984740745262"/>
        <rFont val="Calibri"/>
        <family val="2"/>
        <scheme val="minor"/>
      </rPr>
      <t>1.Meta Prod. 103</t>
    </r>
    <r>
      <rPr>
        <b/>
        <sz val="14"/>
        <color theme="8" tint="-0.499984740745262"/>
        <rFont val="Calibri"/>
        <family val="2"/>
        <scheme val="minor"/>
      </rPr>
      <t xml:space="preserve">  Adelantar el 100% de acciones para la prevención y mitigación del riesgo de incidentes forestales</t>
    </r>
  </si>
  <si>
    <r>
      <rPr>
        <b/>
        <u/>
        <sz val="14"/>
        <color theme="8" tint="-0.499984740745262"/>
        <rFont val="Calibri"/>
        <family val="2"/>
        <scheme val="minor"/>
      </rPr>
      <t>2.Meta Prod. 115</t>
    </r>
    <r>
      <rPr>
        <b/>
        <sz val="14"/>
        <color theme="8" tint="-0.499984740745262"/>
        <rFont val="Calibri"/>
        <family val="2"/>
        <scheme val="minor"/>
      </rPr>
      <t xml:space="preserve"> Crear (1) Escuela de Formación y Capacitación de Bomberos</t>
    </r>
  </si>
  <si>
    <r>
      <rPr>
        <b/>
        <u/>
        <sz val="14"/>
        <color theme="8" tint="-0.499984740745262"/>
        <rFont val="Calibri"/>
        <family val="2"/>
        <scheme val="minor"/>
      </rPr>
      <t xml:space="preserve">3.Meta Prod. 116 </t>
    </r>
    <r>
      <rPr>
        <b/>
        <sz val="14"/>
        <color theme="8" tint="-0.499984740745262"/>
        <rFont val="Calibri"/>
        <family val="2"/>
        <scheme val="minor"/>
      </rPr>
      <t xml:space="preserve"> Renovar en un 50% la dotación de Equipos de Protección Personal del Cuerpo de Bomberos de Bogotá</t>
    </r>
  </si>
  <si>
    <r>
      <rPr>
        <b/>
        <u/>
        <sz val="14"/>
        <color theme="8" tint="-0.499984740745262"/>
        <rFont val="Calibri"/>
        <family val="2"/>
        <scheme val="minor"/>
      </rPr>
      <t>4.Meta Prod. 117</t>
    </r>
    <r>
      <rPr>
        <b/>
        <sz val="14"/>
        <color theme="8" tint="-0.499984740745262"/>
        <rFont val="Calibri"/>
        <family val="2"/>
        <scheme val="minor"/>
      </rPr>
      <t xml:space="preserve"> Construcción y puesta en marcha una (1) Academia bomberil de Bogotá</t>
    </r>
  </si>
  <si>
    <r>
      <rPr>
        <b/>
        <u/>
        <sz val="14"/>
        <color theme="8" tint="-0.499984740745262"/>
        <rFont val="Calibri"/>
        <family val="2"/>
        <scheme val="minor"/>
      </rPr>
      <t xml:space="preserve">5.Meta Prod. 118 </t>
    </r>
    <r>
      <rPr>
        <b/>
        <sz val="14"/>
        <color theme="8" tint="-0.499984740745262"/>
        <rFont val="Calibri"/>
        <family val="2"/>
        <scheme val="minor"/>
      </rPr>
      <t>Aumentar en 2 las estaciones de bomberos en Bogotá</t>
    </r>
  </si>
  <si>
    <r>
      <rPr>
        <b/>
        <u/>
        <sz val="14"/>
        <color theme="8" tint="-0.499984740745262"/>
        <rFont val="Calibri"/>
        <family val="2"/>
        <scheme val="minor"/>
      </rPr>
      <t>6.Meta Prod. 119</t>
    </r>
    <r>
      <rPr>
        <b/>
        <sz val="14"/>
        <color theme="8" tint="-0.499984740745262"/>
        <rFont val="Calibri"/>
        <family val="2"/>
        <scheme val="minor"/>
      </rPr>
      <t xml:space="preserve"> Implementar (1) estación satélite forestal de bomberos sujeta al proyecto del sendero ambiental en los
cerros orientales</t>
    </r>
  </si>
  <si>
    <r>
      <rPr>
        <b/>
        <u/>
        <sz val="14"/>
        <color theme="8" tint="-0.499984740745262"/>
        <rFont val="Calibri"/>
        <family val="2"/>
        <scheme val="minor"/>
      </rPr>
      <t>1. Meta Prod. 71</t>
    </r>
    <r>
      <rPr>
        <b/>
        <sz val="14"/>
        <color theme="8" tint="-0.499984740745262"/>
        <rFont val="Calibri"/>
        <family val="2"/>
        <scheme val="minor"/>
      </rPr>
      <t xml:space="preserve">  Incrementar a un 90% la sostenibilidad del SIG en el Gobierno Distrital. </t>
    </r>
  </si>
  <si>
    <r>
      <rPr>
        <b/>
        <u/>
        <sz val="14"/>
        <color theme="8" tint="-0.499984740745262"/>
        <rFont val="Calibri"/>
        <family val="2"/>
        <scheme val="minor"/>
      </rPr>
      <t>Meta Prod. 92</t>
    </r>
    <r>
      <rPr>
        <b/>
        <sz val="14"/>
        <color theme="8" tint="-0.499984740745262"/>
        <rFont val="Calibri"/>
        <family val="2"/>
        <scheme val="minor"/>
      </rPr>
      <t xml:space="preserve">  Optimizar sistemas de información para optimizar la gestión (hardware y software)</t>
    </r>
  </si>
  <si>
    <t>PROYECTO - PLAN DE DESARROLLO</t>
  </si>
  <si>
    <r>
      <rPr>
        <b/>
        <u/>
        <sz val="14"/>
        <rFont val="Calibri"/>
        <family val="2"/>
        <scheme val="minor"/>
      </rPr>
      <t>Pilar 03</t>
    </r>
    <r>
      <rPr>
        <b/>
        <sz val="14"/>
        <rFont val="Calibri"/>
        <family val="2"/>
        <scheme val="minor"/>
      </rPr>
      <t xml:space="preserve">
Construcción de comunidad y cultura ciudadana</t>
    </r>
  </si>
  <si>
    <r>
      <rPr>
        <b/>
        <u/>
        <sz val="14"/>
        <rFont val="Calibri"/>
        <family val="2"/>
        <scheme val="minor"/>
      </rPr>
      <t>Programa 19</t>
    </r>
    <r>
      <rPr>
        <b/>
        <sz val="14"/>
        <rFont val="Calibri"/>
        <family val="2"/>
        <scheme val="minor"/>
      </rPr>
      <t xml:space="preserve">    Seguridad y convivencia para todos</t>
    </r>
  </si>
  <si>
    <r>
      <rPr>
        <b/>
        <u/>
        <sz val="14"/>
        <rFont val="Calibri"/>
        <family val="2"/>
        <scheme val="minor"/>
      </rPr>
      <t>Proyecto Estratégico 148</t>
    </r>
    <r>
      <rPr>
        <b/>
        <sz val="14"/>
        <rFont val="Calibri"/>
        <family val="2"/>
        <scheme val="minor"/>
      </rPr>
      <t xml:space="preserve"> Seguridad y Convivencia para Bogotà</t>
    </r>
  </si>
  <si>
    <r>
      <rPr>
        <b/>
        <u/>
        <sz val="14"/>
        <rFont val="Calibri"/>
        <family val="2"/>
        <scheme val="minor"/>
      </rPr>
      <t xml:space="preserve">Proyecto Estratégico 185 </t>
    </r>
    <r>
      <rPr>
        <b/>
        <sz val="14"/>
        <rFont val="Calibri"/>
        <family val="2"/>
        <scheme val="minor"/>
      </rPr>
      <t>Fortalecimiento a la gestión pública efectiva y eficiente</t>
    </r>
  </si>
  <si>
    <r>
      <rPr>
        <b/>
        <u/>
        <sz val="14"/>
        <rFont val="Calibri"/>
        <family val="2"/>
        <scheme val="minor"/>
      </rPr>
      <t xml:space="preserve">Proyecto Estratégico 192 </t>
    </r>
    <r>
      <rPr>
        <b/>
        <sz val="14"/>
        <rFont val="Calibri"/>
        <family val="2"/>
        <scheme val="minor"/>
      </rPr>
      <t>Fortalecimiento institucional a través del uso de TIC</t>
    </r>
  </si>
  <si>
    <t>Descripción Avance y/o justificación del incumplimiento</t>
  </si>
  <si>
    <r>
      <t xml:space="preserve">Acción de mejora 
</t>
    </r>
    <r>
      <rPr>
        <b/>
        <i/>
        <sz val="10"/>
        <rFont val="Calibri"/>
        <family val="2"/>
        <scheme val="minor"/>
      </rPr>
      <t>*aplica si no se presentó avance</t>
    </r>
  </si>
  <si>
    <t>AVANCE 1° TRIM</t>
  </si>
  <si>
    <t>SEGUIMIENTO ACTIVIDADES</t>
  </si>
  <si>
    <r>
      <t xml:space="preserve">Avance % 
</t>
    </r>
    <r>
      <rPr>
        <b/>
        <i/>
        <sz val="11"/>
        <color theme="0"/>
        <rFont val="Calibri"/>
        <family val="2"/>
        <scheme val="minor"/>
      </rPr>
      <t>*En escala de 1 a 100%</t>
    </r>
  </si>
  <si>
    <t>SEGUIMIENTO PRODUCTOS</t>
  </si>
  <si>
    <t>Descripción avance y/o justificación del incumplimiento</t>
  </si>
  <si>
    <t>Ejecución de 34 jornadas de sensibilización.</t>
  </si>
  <si>
    <t>estaciones</t>
  </si>
  <si>
    <t>Actualizar y socializar el  árbol de servicios  en las diecisiete  (17) estaciones de la Subdirección Operativa  (al 50% del personal operativo).</t>
  </si>
  <si>
    <t>Lider de la Central de Coordinación y Comuniaciones</t>
  </si>
  <si>
    <t>Cronograma.</t>
  </si>
  <si>
    <t xml:space="preserve">Material de socialización  para las 17 estaciones. </t>
  </si>
  <si>
    <t>Socialización y  registro de asistencia y registros fotográficos de la socialización en las 17 estaciones.</t>
  </si>
  <si>
    <t xml:space="preserve">Presentar informe finall ante la Subdirección Operativa.                                                                                                                                                                                                                                                                                                                                                                                                                                                                                                                                                                                                                                                                                                                                                                                                                                                                                          </t>
  </si>
  <si>
    <t>1512/2018</t>
  </si>
  <si>
    <t>Ejercicio de aseguramiento de agua en edificios de gran altura.</t>
  </si>
  <si>
    <t>Porciento</t>
  </si>
  <si>
    <t>Realizar un (1) ejercicio   de aseguramiento de agua en edificios de gran altura, con la participación minima de 6 funcionarios de la Subdirección Operativa (mín.6 por compañía).</t>
  </si>
  <si>
    <t>CTE. CIA. 5</t>
  </si>
  <si>
    <t>Planeación.</t>
  </si>
  <si>
    <t>Ejecución.</t>
  </si>
  <si>
    <t xml:space="preserve"> Presentar informe finall ante la Subdirección Operativa.                                                                                                                                                                                                                                                                                                                                                                                                                                                                                                                                                                                                                                                                                                                                                                                                                                                                                          </t>
  </si>
  <si>
    <t>Coordinar y participar en el ejercicio para la clasificación y acreditación de  INSARAG IEC</t>
  </si>
  <si>
    <t>SUBCTE. CIA.3 y
 Lider del proceso USAR</t>
  </si>
  <si>
    <t>Coordinación del ejercicio para clasificación y acreditación.</t>
  </si>
  <si>
    <t>Participación en el ejercicio para clasificación y acreditación.</t>
  </si>
  <si>
    <t>Simulacro de rescate vertical</t>
  </si>
  <si>
    <t>Realizar un (1) simulacro de rescate vertical  con la participación de 15 funcionarios de la Subdirección Operativa, (3 por CIA).</t>
  </si>
  <si>
    <t>Lider del grupo de rescate técnico</t>
  </si>
  <si>
    <t>Realizar un (1)  simulacro de rescate por extensión con la participación minima de 17  funcionarios de la Subdirección Operativa, (1 por estación).</t>
  </si>
  <si>
    <t>CTE.CIA 1 y 
Lider del grupo de rescate y salvamento acuatico</t>
  </si>
  <si>
    <t>Realizar un (1) simulacro de rescate vehicular (electrico o hibrido o combustible) con la participación de 30 funcionarios de la Subdirección Operativa, (6 por CIA).</t>
  </si>
  <si>
    <t>SUBCTE. CIA 1 y 
Lider del Grupo de rescate técnico</t>
  </si>
  <si>
    <t>Pociento</t>
  </si>
  <si>
    <t>Ejecutar un (1) simulacro de rescate con caninos en media montaña con la participación de 17 funcionarios de la Subdirección Operativa, (1 por estación).</t>
  </si>
  <si>
    <t>Lider del grupo BRAE</t>
  </si>
  <si>
    <t>Realización de Plan Específico de Respuesta (PER) por incendio en entidades públicas distritales o Grandes Superficies o empresas industriales y/o comerciales</t>
  </si>
  <si>
    <t>Realizar un (1) Plan Especifico de Respuesta con la participación de 34 funcionarios de la Subdirección Operativa, (2 por estación).</t>
  </si>
  <si>
    <t>CTE.CIA 1</t>
  </si>
  <si>
    <t>Cumplir  los  factores de evaluación de la lista de chequeo de la estrategia de búsqueda y rescate de la DNBC en las 17 estaciones.</t>
  </si>
  <si>
    <t>CTES. de las  CINCO COMPAÑIAS y JEFES DE ESTACION</t>
  </si>
  <si>
    <t xml:space="preserve">Socialización </t>
  </si>
  <si>
    <t xml:space="preserve">Implementación </t>
  </si>
  <si>
    <t>Presentación de los requisitos ante la DNBC y ante la Subdirección Operativa</t>
  </si>
  <si>
    <t>Implementación del  proyecto de prevención y autoprotección  comunitaria ante incedios forestales.</t>
  </si>
  <si>
    <t>Ejecutar las  tres (3) actividades del proyecto de prevención y autoprotección  comunitaria ante incedios forestales en veinte (20) comunidades objeto del proyecto.</t>
  </si>
  <si>
    <t>CTES. de las  CIA 3, 4 Y 5 y 
JEFES DE ESTACION</t>
  </si>
  <si>
    <t>Ejecución de las tres (03) actividades del proyecto  
(a.georeferenciación de zonas con afluencia de público; 
b.taller 1, capacitación y
c.taller 2, simulacro de evacuación) 
definidas para  cuatro (4) estaciones en la fase I 
(B9; B10; B11; B17).</t>
  </si>
  <si>
    <t>Informe de la ejecución del proyecto por estación, presentado a la Subdirección Operativa, según formato establecido.</t>
  </si>
  <si>
    <t>Ejecución de las inspecciones técnicas  de seguridad humana y sistemas de protección contra incendios, solicitadas por los establecimientos, clasificados como riesgo moderado y alto.</t>
  </si>
  <si>
    <t>Ejecutar el 98% de las inspecciones técnicas  de seguridad humana y sistemas de protección contra incendios, asignadas  mediante el SIM, de los establecimientos clasificados como riesgo moderado y alto</t>
  </si>
  <si>
    <t>Programación de las inspecciones en cada una de las 17 estaciones.</t>
  </si>
  <si>
    <t>Realización de las inspecciones.</t>
  </si>
  <si>
    <t>Ingreso de información al SIM  y envio de los formularios de inspección a la SGR.</t>
  </si>
  <si>
    <t>Curso Bomberitos "Nicolas Quevedo Rizo"</t>
  </si>
  <si>
    <t>Realizar un curso de Bomberitos semestral  "Nicolas Quevedo Rizo"   en 13 estaciones de la UAECOB (B1, B2,B3,B4, B5, B6,B7,B8, B12, B13, B14, B15 Y B16),  en el marco de los programas de la estrategia de sensibilización y Educación en Prevención de incendios y emergencias conexas- Club Bomberitos, de conformidad con lo planificado y acordado con la S.G.R.</t>
  </si>
  <si>
    <t>Convocatoria.</t>
  </si>
  <si>
    <t>Presentación de informe ante la Subdirección Operativa, según formato establecido.</t>
  </si>
  <si>
    <t xml:space="preserve"> Presentar informe final ante la Subdirección Operativa.                                                                                                                                                                                                                                                                                                                                                                                                                                                                                                                                                                                                                                                                                                                                                                                                                                                                                          </t>
  </si>
  <si>
    <t>Ejecución del simulacro de rescate vertical.</t>
  </si>
  <si>
    <t>Ejecución simulacro de búsqueda y rescate con caninos en media montaña</t>
  </si>
  <si>
    <t>Acompañamiento y soporte en la implementación de la herramienta tecnológica que soporte  la gestión documental en la UAECOB</t>
  </si>
  <si>
    <t>Caracterización de cada uno de los de los activos de información (inventario de activos de Información de Software, hardware y servicios)</t>
  </si>
  <si>
    <t>SUB. LOGISTICA
SUB. OPERATIVA</t>
  </si>
  <si>
    <t>116  Renovar en un 50% la dotación de Equipos de Protección Personal del Cuerpo de Bomberos de Bogotá</t>
  </si>
  <si>
    <t>Adquirir herramientas, equipos y accesorios para la tención de emergencias.</t>
  </si>
  <si>
    <t>Subdirección Logística -
Subdirección Operativa</t>
  </si>
  <si>
    <t>Gestión de las Comunicaciones Internas y Externas</t>
  </si>
  <si>
    <t>Evaluación Independiente</t>
  </si>
  <si>
    <t>Gestión Tecnológica</t>
  </si>
  <si>
    <t>Gestión Estratégica</t>
  </si>
  <si>
    <t>Gestión de Asuntos Jurídicos</t>
  </si>
  <si>
    <t>Conocimiento del Riesgo</t>
  </si>
  <si>
    <t>Reducción del Riesgo</t>
  </si>
  <si>
    <t>Gestión Integral de Incendios</t>
  </si>
  <si>
    <t>Gestión para la Búsqueda y Rescate</t>
  </si>
  <si>
    <t>Gestión Logística en Emergencias</t>
  </si>
  <si>
    <t>Gestión Administrativa</t>
  </si>
  <si>
    <t>Gestión Integrada</t>
  </si>
  <si>
    <t>Gestión de PQRS</t>
  </si>
  <si>
    <t>Gestión Financiera</t>
  </si>
  <si>
    <t>Gestión de Infraestructura</t>
  </si>
  <si>
    <t>Gestión del Talento Humano</t>
  </si>
  <si>
    <t xml:space="preserve">Gestión Logística en Emergencias
Gestión Integral de Incendios
</t>
  </si>
  <si>
    <t>META 1° TRIM
(celda N)</t>
  </si>
  <si>
    <t>META PROD.</t>
  </si>
  <si>
    <t>ACTIVIDADES DEL PROYECTO TOTAL</t>
  </si>
  <si>
    <t>SUB. GESTION RIESGO</t>
  </si>
  <si>
    <t xml:space="preserve">Realizar una actividad de conocimiento  y/o Reducción en riesgos en incendios, búsqueda y rescate y materiales peligrosos </t>
  </si>
  <si>
    <t>Socialización de la estrategia de cambio climático UAECOB</t>
  </si>
  <si>
    <t>Revisión de la Estrategia de  sensibilización  educación en prevención de incendios y emergencias conexas- Club Bomberitos</t>
  </si>
  <si>
    <t>Ejecución de 17 jornadas de sensibilización del equipo de investigación de incendios  en las 17 estaciones de la UAECOB</t>
  </si>
  <si>
    <t>SUB. OPERATIVA</t>
  </si>
  <si>
    <t>Ejecutar el plan de mantenimiento de la infraestructura física de 9 Estaciones de Bomberos.</t>
  </si>
  <si>
    <t>SUB. GESTION CORPORATIVA</t>
  </si>
  <si>
    <t xml:space="preserve">Realizar la solicitud de la licencia de  funcionamiento de la Escuela de Formación Bomberil ante la Secretaria Distrital de Educación. </t>
  </si>
  <si>
    <t>SUB. GESTION HUMANA</t>
  </si>
  <si>
    <t xml:space="preserve">Realizar la solicitud de la licencia de  SST de la Escuela de Formación Bomberil ante la Secretaria Distrital de salud. </t>
  </si>
  <si>
    <t>Tramitar ante la Dirección Nacional de Bomberos la acreditación de instructores activos de Formación Bomberil.</t>
  </si>
  <si>
    <t xml:space="preserve">Elaborar y gestionar ante la dirección y subdirecciones de la UAECOB la revisión del Informe Técnico Preliminar para la adquisición del predio para una Academia Bomberil.              
</t>
  </si>
  <si>
    <t>Realizar las modificaciones pertinentes para tener como resultado el Informe Técnico Final de la adquisición del predio</t>
  </si>
  <si>
    <t xml:space="preserve">Elaborar los Estudios Previos para la adquisición del predio. </t>
  </si>
  <si>
    <t>Realizar la adquisición del predio.</t>
  </si>
  <si>
    <t>Gestionar la adquisición de un predio para la  implementación de una Estación de Bomberos</t>
  </si>
  <si>
    <t>Gestionar el trámite de licencia de construcción en modalidad de Obra Nueva ante curaduría  para la Estación Satélite Forestal de Bomberos</t>
  </si>
  <si>
    <t>* Adjudicar el proceso de obra y de interventoría de la construcción de la Estación de Bellavista.</t>
  </si>
  <si>
    <t xml:space="preserve">ACTIVIDADES DEL PROYECTO TOTAL
</t>
  </si>
  <si>
    <t>Finalizar el desarrollo de la implementación  de un servicios y/o trámite en la ventanilla única de atención al ciudadano</t>
  </si>
  <si>
    <t>OF. ASESORA PLANEACIÓN</t>
  </si>
  <si>
    <t>Levantamiento de la información con bases de datos de Parque Automotor, Equipo Menor y Suministros,  como insumo  que serán controlados a través de la  conformación de un sistema de información logístico.</t>
  </si>
  <si>
    <t>Implementar estrategias para incentivar el ahorro de papel y servicios públicos</t>
  </si>
  <si>
    <t>Productos y Actividades que aplican al Plan de Desarrollo 2018</t>
  </si>
  <si>
    <t>Ejecución de 34 jornadas de sensibilización en las 17 estaciones de los cambios normativos en  revisiones técnicas y aglomeración de publico</t>
  </si>
  <si>
    <r>
      <t xml:space="preserve">ACTIVIDAD TRANSVERSAL 
</t>
    </r>
    <r>
      <rPr>
        <b/>
        <i/>
        <sz val="12"/>
        <color theme="1"/>
        <rFont val="Calibri"/>
        <family val="2"/>
        <scheme val="minor"/>
      </rPr>
      <t>(*No se encuentra en la matriz del Plan de Acción, Actividad que se gestiona para el Plan de Desarrollo 2018)</t>
    </r>
  </si>
  <si>
    <t>Preparación del material para realización de las socializaciones</t>
  </si>
  <si>
    <t>Verificación asistencia de los participantes</t>
  </si>
  <si>
    <t>Resultados de la evaluación de la socialización</t>
  </si>
  <si>
    <t>Capacitar en lenguaje de señas a los servidores que ejecuten acciones directas de atención a la ciudadanía</t>
  </si>
  <si>
    <t> Elaboración de estudios previos justificando las necesidades de la Unidad frente a la  realización de 7 talleres de Lengua de Señas para el fortalecimiento de la capacidad institucional en atención a la ciudadanía diferencial, teniendo en cuenta la necesidad inclusión de los servidores que adelantan actividades de atención y contacto directo con la ciudadanía, con el fin de mejorar la atención presencial en el ámbito misional de la Entidad</t>
  </si>
  <si>
    <t>Proceso de gestión contractual firmado éntrelas partes UAECOB y proveedor de servicios</t>
  </si>
  <si>
    <t>Desarrollo de los siete (7) talleres realizados</t>
  </si>
  <si>
    <t>Flujo de procesos con la integración de los estándares de Gestión de Calidad, Ambiental y Seguridad y Salud en el Trabajo en los Procesos.</t>
  </si>
  <si>
    <t>Modificación de la ruta de la calidad</t>
  </si>
  <si>
    <t>Se realizará la modificación en los procesos - objeto de estudio - con el fin de evaluar su desempeño una vez se integren los requisitos de los estándares mencionados en el nombre del producto.
Los procesos que intervenirán serán: Atención de Incendios, Búsqueda y Rescate, Matpel, Infraestructura, Mantenimiento preventivo y Correctivo, Gestión Integrada.</t>
  </si>
  <si>
    <t>Realizar las mesas de trabajo para llevar a cabo la integración de los estándares.</t>
  </si>
  <si>
    <t>Realizar una evaluación del desempeño de los procesos a partir de la incorporación de los estándares.</t>
  </si>
  <si>
    <t>La modificación de la ruta de la calidad consiste en adecuar la estructura de las carpetas a la nueva configuración del mapa de procesos. En este sentido se organizarán las 17 carpetas correspondientes a cada uno de los procesos de la entidad.</t>
  </si>
  <si>
    <t>Organizar las carpetas de los procesos misionales en la ruta de la calidad</t>
  </si>
  <si>
    <t>Organizar las carpetas de los procesos estratégicos y de apoyo en la ruta de la calidad</t>
  </si>
  <si>
    <t>Modificación de la ruta de la calidad de la estructura de las carpetas a la nueva configuración del mapa de procesos de la UAECOB</t>
  </si>
  <si>
    <t>Realizar las mesas de trabajo para llevar a cabo la integración de los estándares de Gestión de Calidad, Ambiental y Seguridad y Salud en el Trabajo.</t>
  </si>
  <si>
    <t>Realizar una evaluación del desempeño de los procesos a partir de la incorporación de los estándares los estándares de Gestión de Calidad, Ambiental y Seguridad y Salud en el Trabajo.</t>
  </si>
  <si>
    <t xml:space="preserve">Durante el trimestre se realizaron 3 Ediciones de la Revista Bomberos. </t>
  </si>
  <si>
    <t>Edición 3: https://mail.google.com/mail/u/0/?tab=wm#search/revista+bomberos/162868856b74361c                                  Edición 2: https://mail.google.com/mail/u/0/?tab=wm#search/revista+bomberos/161e20307d4a6699                                  Edición 1: https://mail.google.com/mail/u/0/?tab=wm#search/revista+bomberos/161537ec184a1567</t>
  </si>
  <si>
    <t>Durante el trimestre se realizaron 12 noticieros.</t>
  </si>
  <si>
    <t xml:space="preserve">Noticiero,  Bomberos Hoy,  12 de enero 2018.
https://www.youtube.com/watch?v=dJVMwDCiWgg
19 de enero 2018.
https://www.youtube.com/watch?v=epwTpxyR94U
26 de enero 2018.
https://www.youtube.com/watch?v=_nk1HsTr_aI
2 de febrero  2018.
https://www.youtube.com/watch?v=uT65_eP3iJM
9 de febrero  2018.
https://www.youtube.com/watch?v=B7bTI76BE4E
16 de febrero  2018.
https://www.youtube.com/watch?v=nL_-baB05-I
23 de febrero  2018.
https://www.youtube.com/watch?v=U386vfOsoEc
2 de marzo  2018.
https://www.youtube.com/watch?v=449PFCluDfs&amp;t=542s
10 de marzo  2018.
https://www.youtube.com/watch?v=CY2CNCIdvLA&amp;t=358s
16 de marzo  2018.
https://www.youtube.com/watch?v=aI591FO9hNs
23 de marzo  2018.
https://www.youtube.com/watch?v=LUhMC631uRk
30 de marzo  2018.
https://www.youtube.com/watch?v=0a4dEEoZYwM
</t>
  </si>
  <si>
    <t>Durante el trimestre se realizaron 6 Crónicas Bomberos de Corazón.</t>
  </si>
  <si>
    <r>
      <rPr>
        <b/>
        <sz val="12"/>
        <color theme="1"/>
        <rFont val="Calibri"/>
        <family val="2"/>
        <scheme val="minor"/>
      </rPr>
      <t xml:space="preserve">12 de Marzo, Clasificación ISARG: </t>
    </r>
    <r>
      <rPr>
        <sz val="12"/>
        <color theme="1"/>
        <rFont val="Calibri"/>
        <family val="2"/>
        <scheme val="minor"/>
      </rPr>
      <t xml:space="preserve">https://twitter.com/BomberosBogota/status/973185358652469249?s=20                      </t>
    </r>
    <r>
      <rPr>
        <b/>
        <sz val="12"/>
        <color theme="1"/>
        <rFont val="Calibri"/>
        <family val="2"/>
        <scheme val="minor"/>
      </rPr>
      <t xml:space="preserve">8 de marzo Homenaje a la Mujer Bombero: </t>
    </r>
    <r>
      <rPr>
        <sz val="12"/>
        <color theme="1"/>
        <rFont val="Calibri"/>
        <family val="2"/>
        <scheme val="minor"/>
      </rPr>
      <t xml:space="preserve">https://twitter.com/BomberosBogota/status/971883562831097856?s=20  </t>
    </r>
    <r>
      <rPr>
        <b/>
        <sz val="12"/>
        <color theme="1"/>
        <rFont val="Calibri"/>
        <family val="2"/>
        <scheme val="minor"/>
      </rPr>
      <t xml:space="preserve">                  14 de Febrero Padre e Hijo: Bomberos de Corazón </t>
    </r>
    <r>
      <rPr>
        <sz val="12"/>
        <color theme="1"/>
        <rFont val="Calibri"/>
        <family val="2"/>
        <scheme val="minor"/>
      </rPr>
      <t xml:space="preserve">https://twitter.com/BomberosBogota/status/963824120910831617?s=20                      </t>
    </r>
    <r>
      <rPr>
        <b/>
        <sz val="12"/>
        <color theme="1"/>
        <rFont val="Calibri"/>
        <family val="2"/>
        <scheme val="minor"/>
      </rPr>
      <t xml:space="preserve">1 de Febrero Bomberos en Bicicleta:    </t>
    </r>
    <r>
      <rPr>
        <sz val="12"/>
        <color theme="1"/>
        <rFont val="Calibri"/>
        <family val="2"/>
        <scheme val="minor"/>
      </rPr>
      <t xml:space="preserve">    </t>
    </r>
    <r>
      <rPr>
        <b/>
        <sz val="12"/>
        <color theme="1"/>
        <rFont val="Calibri"/>
        <family val="2"/>
        <scheme val="minor"/>
      </rPr>
      <t xml:space="preserve">https://twitter.com/BomberosBogota/status/959209218631979009?s=20              24 de enero Entrega de Máquinas: </t>
    </r>
    <r>
      <rPr>
        <sz val="12"/>
        <color theme="1"/>
        <rFont val="Calibri"/>
        <family val="2"/>
        <scheme val="minor"/>
      </rPr>
      <t xml:space="preserve">https://twitter.com/BomberosBogota/status/956172787873435648?s=20                   </t>
    </r>
    <r>
      <rPr>
        <b/>
        <sz val="12"/>
        <color theme="1"/>
        <rFont val="Calibri"/>
        <family val="2"/>
        <scheme val="minor"/>
      </rPr>
      <t xml:space="preserve">11 de Enero: Conmemoración Bomberos Centro Historico por la labor cumplida: </t>
    </r>
    <r>
      <rPr>
        <sz val="12"/>
        <color theme="1"/>
        <rFont val="Calibri"/>
        <family val="2"/>
        <scheme val="minor"/>
      </rPr>
      <t>https://twitter.com/BomberosBogota/status/951408381599809536?s=20</t>
    </r>
  </si>
  <si>
    <t>Durante el trimestre se realizaron 6 Crónicas Acciones Bomberiles.</t>
  </si>
  <si>
    <r>
      <rPr>
        <b/>
        <sz val="12"/>
        <color theme="1"/>
        <rFont val="Calibri"/>
        <family val="2"/>
        <scheme val="minor"/>
      </rPr>
      <t xml:space="preserve">21 de marzo </t>
    </r>
    <r>
      <rPr>
        <sz val="12"/>
        <color theme="1"/>
        <rFont val="Calibri"/>
        <family val="2"/>
        <scheme val="minor"/>
      </rPr>
      <t xml:space="preserve">https://twitter.com/Citytv/status/976516911688232967?s=20  </t>
    </r>
    <r>
      <rPr>
        <b/>
        <sz val="12"/>
        <color theme="1"/>
        <rFont val="Calibri"/>
        <family val="2"/>
        <scheme val="minor"/>
      </rPr>
      <t xml:space="preserve">                                           2 de Marzo: </t>
    </r>
    <r>
      <rPr>
        <sz val="12"/>
        <color theme="1"/>
        <rFont val="Calibri"/>
        <family val="2"/>
        <scheme val="minor"/>
      </rPr>
      <t xml:space="preserve">https://twitter.com/BomberosBogota/status/969703506767687681?s=20                   </t>
    </r>
    <r>
      <rPr>
        <b/>
        <sz val="12"/>
        <color theme="1"/>
        <rFont val="Calibri"/>
        <family val="2"/>
        <scheme val="minor"/>
      </rPr>
      <t xml:space="preserve">16 de Febrero: </t>
    </r>
    <r>
      <rPr>
        <sz val="12"/>
        <color theme="1"/>
        <rFont val="Calibri"/>
        <family val="2"/>
        <scheme val="minor"/>
      </rPr>
      <t xml:space="preserve">https://twitter.com/BomberosBogota/status/964547571724234752?s=20   </t>
    </r>
    <r>
      <rPr>
        <b/>
        <sz val="12"/>
        <color theme="1"/>
        <rFont val="Calibri"/>
        <family val="2"/>
        <scheme val="minor"/>
      </rPr>
      <t xml:space="preserve">                 13 de Febrero:</t>
    </r>
    <r>
      <rPr>
        <sz val="12"/>
        <color theme="1"/>
        <rFont val="Calibri"/>
        <family val="2"/>
        <scheme val="minor"/>
      </rPr>
      <t xml:space="preserve"> https://twitter.com/BomberosBogota/status/963544804201259009?s=20</t>
    </r>
    <r>
      <rPr>
        <b/>
        <sz val="12"/>
        <color theme="1"/>
        <rFont val="Calibri"/>
        <family val="2"/>
        <scheme val="minor"/>
      </rPr>
      <t xml:space="preserve">                   31 de enero: </t>
    </r>
    <r>
      <rPr>
        <sz val="12"/>
        <color theme="1"/>
        <rFont val="Calibri"/>
        <family val="2"/>
        <scheme val="minor"/>
      </rPr>
      <t xml:space="preserve">https://twitter.com/Pedromanosalvar/status/958689494529708033?s=20                      </t>
    </r>
    <r>
      <rPr>
        <b/>
        <sz val="12"/>
        <color theme="1"/>
        <rFont val="Calibri"/>
        <family val="2"/>
        <scheme val="minor"/>
      </rPr>
      <t xml:space="preserve">5 de enero: </t>
    </r>
    <r>
      <rPr>
        <sz val="12"/>
        <color theme="1"/>
        <rFont val="Calibri"/>
        <family val="2"/>
        <scheme val="minor"/>
      </rPr>
      <t>https://twitter.com/BomberosBogota/status/949274636054876160?s=20</t>
    </r>
  </si>
  <si>
    <t>Durante el trimestre se realizaron 11 publicaciones  de la Foto de la Semana.</t>
  </si>
  <si>
    <r>
      <rPr>
        <b/>
        <sz val="12"/>
        <color theme="1"/>
        <rFont val="Calibri"/>
        <family val="2"/>
        <scheme val="minor"/>
      </rPr>
      <t xml:space="preserve">Viernes 23 de marzo: </t>
    </r>
    <r>
      <rPr>
        <sz val="12"/>
        <color theme="1"/>
        <rFont val="Calibri"/>
        <family val="2"/>
        <scheme val="minor"/>
      </rPr>
      <t xml:space="preserve">https://twitter.com/BomberosBogota/status/977320900201713666?s=20                </t>
    </r>
    <r>
      <rPr>
        <b/>
        <sz val="12"/>
        <color theme="1"/>
        <rFont val="Calibri"/>
        <family val="2"/>
        <scheme val="minor"/>
      </rPr>
      <t>Viernes 16 de marzo:</t>
    </r>
    <r>
      <rPr>
        <sz val="12"/>
        <color theme="1"/>
        <rFont val="Calibri"/>
        <family val="2"/>
        <scheme val="minor"/>
      </rPr>
      <t xml:space="preserve"> https://twitter.com/BomberosBogota/status/974790153066737664?s=20          </t>
    </r>
    <r>
      <rPr>
        <b/>
        <sz val="12"/>
        <color theme="1"/>
        <rFont val="Calibri"/>
        <family val="2"/>
        <scheme val="minor"/>
      </rPr>
      <t>Viernes 10 de marzo:</t>
    </r>
    <r>
      <rPr>
        <sz val="12"/>
        <color theme="1"/>
        <rFont val="Calibri"/>
        <family val="2"/>
        <scheme val="minor"/>
      </rPr>
      <t xml:space="preserve"> https://twitter.com/BomberosBogota/status/972484032880627713?s=20           </t>
    </r>
    <r>
      <rPr>
        <b/>
        <sz val="12"/>
        <color theme="1"/>
        <rFont val="Calibri"/>
        <family val="2"/>
        <scheme val="minor"/>
      </rPr>
      <t xml:space="preserve">Viernes 2 de marzo: </t>
    </r>
    <r>
      <rPr>
        <sz val="12"/>
        <color theme="1"/>
        <rFont val="Calibri"/>
        <family val="2"/>
        <scheme val="minor"/>
      </rPr>
      <t xml:space="preserve">https://twitter.com/BomberosBogota/status/969694151196512258?s=20          </t>
    </r>
    <r>
      <rPr>
        <b/>
        <sz val="12"/>
        <color theme="1"/>
        <rFont val="Calibri"/>
        <family val="2"/>
        <scheme val="minor"/>
      </rPr>
      <t xml:space="preserve">Viernes 23 de febrero: </t>
    </r>
    <r>
      <rPr>
        <sz val="12"/>
        <color theme="1"/>
        <rFont val="Calibri"/>
        <family val="2"/>
        <scheme val="minor"/>
      </rPr>
      <t xml:space="preserve">https://twitter.com/BomberosBogota/status/967159629821169665?s=20          </t>
    </r>
    <r>
      <rPr>
        <b/>
        <sz val="12"/>
        <color theme="1"/>
        <rFont val="Calibri"/>
        <family val="2"/>
        <scheme val="minor"/>
      </rPr>
      <t>Viernes 16 de febrero:</t>
    </r>
    <r>
      <rPr>
        <sz val="12"/>
        <color theme="1"/>
        <rFont val="Calibri"/>
        <family val="2"/>
        <scheme val="minor"/>
      </rPr>
      <t xml:space="preserve"> https://twitter.com/BomberosBogota/status/964657664146968580?s=20          </t>
    </r>
    <r>
      <rPr>
        <b/>
        <sz val="12"/>
        <color theme="1"/>
        <rFont val="Calibri"/>
        <family val="2"/>
        <scheme val="minor"/>
      </rPr>
      <t xml:space="preserve">Viernes 9 de febrero: </t>
    </r>
    <r>
      <rPr>
        <sz val="12"/>
        <color theme="1"/>
        <rFont val="Calibri"/>
        <family val="2"/>
        <scheme val="minor"/>
      </rPr>
      <t xml:space="preserve">https://twitter.com/BomberosBogota/status/962114920564305920?s=20          </t>
    </r>
    <r>
      <rPr>
        <b/>
        <sz val="12"/>
        <color theme="1"/>
        <rFont val="Calibri"/>
        <family val="2"/>
        <scheme val="minor"/>
      </rPr>
      <t xml:space="preserve">Viernes 2 de febrero: </t>
    </r>
    <r>
      <rPr>
        <sz val="12"/>
        <color theme="1"/>
        <rFont val="Calibri"/>
        <family val="2"/>
        <scheme val="minor"/>
      </rPr>
      <t xml:space="preserve">https://twitter.com/BomberosBogota/status/959562087788896257?s=20          </t>
    </r>
    <r>
      <rPr>
        <b/>
        <sz val="12"/>
        <color theme="1"/>
        <rFont val="Calibri"/>
        <family val="2"/>
        <scheme val="minor"/>
      </rPr>
      <t>Viernes 26 de enero:</t>
    </r>
    <r>
      <rPr>
        <sz val="12"/>
        <color theme="1"/>
        <rFont val="Calibri"/>
        <family val="2"/>
        <scheme val="minor"/>
      </rPr>
      <t xml:space="preserve"> https://twitter.com/BomberosBogota/status/957026635882131466?s=20           </t>
    </r>
    <r>
      <rPr>
        <b/>
        <sz val="12"/>
        <color theme="1"/>
        <rFont val="Calibri"/>
        <family val="2"/>
        <scheme val="minor"/>
      </rPr>
      <t xml:space="preserve">Viernes 19 de enero: </t>
    </r>
    <r>
      <rPr>
        <sz val="12"/>
        <color theme="1"/>
        <rFont val="Calibri"/>
        <family val="2"/>
        <scheme val="minor"/>
      </rPr>
      <t xml:space="preserve">https://twitter.com/BomberosBogota/status/954504759423225856?s=20           </t>
    </r>
    <r>
      <rPr>
        <b/>
        <sz val="12"/>
        <color theme="1"/>
        <rFont val="Calibri"/>
        <family val="2"/>
        <scheme val="minor"/>
      </rPr>
      <t xml:space="preserve">Viernes 12 de enero: </t>
    </r>
    <r>
      <rPr>
        <sz val="12"/>
        <color theme="1"/>
        <rFont val="Calibri"/>
        <family val="2"/>
        <scheme val="minor"/>
      </rPr>
      <t>https://twitter.com/BomberosBogota/status/951952011125252096?s=20</t>
    </r>
  </si>
  <si>
    <t>NA</t>
  </si>
  <si>
    <t>Se cumplio en su totalidad el objetivo.</t>
  </si>
  <si>
    <t>Etiquetas de fila</t>
  </si>
  <si>
    <t>Suma de AVENCE PONDERADO</t>
  </si>
  <si>
    <t>CUMPLIMIENTO ACTIVIDADES</t>
  </si>
  <si>
    <t>AVANCE PONDERADO ACUMULADO PA</t>
  </si>
  <si>
    <t>AVANCE PONDERADO PERIODO EVALUADO PA</t>
  </si>
  <si>
    <t>Reponderación actividad calculo en el periodo</t>
  </si>
  <si>
    <t>Suma de AVANCE PONDERADO ACUMULADO PA</t>
  </si>
  <si>
    <t>Avance acumulado en la gestión de las actividades del Plan de Acción Institucional.</t>
  </si>
  <si>
    <t>INDICADORES</t>
  </si>
  <si>
    <t>EN EJECUCIÓN</t>
  </si>
  <si>
    <t>SIN EJECUTAR</t>
  </si>
  <si>
    <t>Cuenta de Estado del Producto</t>
  </si>
  <si>
    <t>Total general</t>
  </si>
  <si>
    <t>Etiquetas de columna</t>
  </si>
  <si>
    <t>Cultura de Servicio</t>
  </si>
  <si>
    <t>PORCENTAJE</t>
  </si>
  <si>
    <t>ESCALA</t>
  </si>
  <si>
    <t>Avance</t>
  </si>
  <si>
    <t>grado</t>
  </si>
  <si>
    <t>Puntos</t>
  </si>
  <si>
    <t>x</t>
  </si>
  <si>
    <t>y</t>
  </si>
  <si>
    <t>Inicio</t>
  </si>
  <si>
    <t>Fin</t>
  </si>
  <si>
    <t>Dependencia</t>
  </si>
  <si>
    <t>Promedio de AVENCE PONDERADO</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</si>
  <si>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</si>
  <si>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</si>
  <si>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</si>
  <si>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</si>
  <si>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Avance ponderado de las metas de los productos del Plan de acción Institucional.</t>
  </si>
  <si>
    <t>Cumplimiento de los productos del Plan de Acción Institucional en el periodo evaluado.</t>
  </si>
  <si>
    <t>Productos</t>
  </si>
  <si>
    <t>Actividades</t>
  </si>
  <si>
    <t>Titullo grafico</t>
  </si>
  <si>
    <t>Mostrar Productos</t>
  </si>
  <si>
    <t>Mostrar Actividades</t>
  </si>
  <si>
    <t>% alcanzado</t>
  </si>
  <si>
    <t>total</t>
  </si>
  <si>
    <t>ESTADO</t>
  </si>
  <si>
    <t>No. De Producto</t>
  </si>
  <si>
    <t>PDF enviado por correo electrónico</t>
  </si>
  <si>
    <t>Noticiero "Bomberos Hoy"</t>
  </si>
  <si>
    <t>Noticiero en video subido a la plataforma de YouTube de la entidad</t>
  </si>
  <si>
    <t>En el año se realizarán 50 publicaciones, en las cuales se destacará la información de los eventos, actividades y emergencias más relevantes desarrolladas durante la semana en curso en que se emita el noticiero</t>
  </si>
  <si>
    <t>Periódico virtual "El Hidrante!</t>
  </si>
  <si>
    <t>Imagen enviada a través de correo electrónico a las cuentas de la UAECOB</t>
  </si>
  <si>
    <t>En el año se realizarán 50 publicaciones, en las cuales se destacará la información de comunicación interna, para de esta forma mantener actualizado al personal de la UAECOB.</t>
  </si>
  <si>
    <t>Reportaje: Bomberos en acción</t>
  </si>
  <si>
    <t>Video enviado a través de Redes Sociales y publicado en los noticieros de cada semana de la UAECOB</t>
  </si>
  <si>
    <t>50 Videos enviado a través de Redes Sociales y publicado en los noticieros de cada semana de la UAECOB. De esta forma se mostrará a la comunidad la labor que realizan los Bomberos en materia de atención de incidentes</t>
  </si>
  <si>
    <t>La foto de la semana</t>
  </si>
  <si>
    <t>Foto diagramada publicada en redes sociales</t>
  </si>
  <si>
    <t>50 Fotos diagramada publicada en redes sociales. A través de una fotografía mostrar el incidente o hecho que haya sido relevante durante la semana y que por sí misma genere impacto visual</t>
  </si>
  <si>
    <t>Crónica: Historias en Bomberos Bogotá</t>
  </si>
  <si>
    <t>50 Video. Contar a través de videos las historias que suceden en las estaciones o a los bomberos y que son dignas de contar</t>
  </si>
  <si>
    <t>Durante el trimestre se realizaron 3 Ediciones de la Revista Bomberos, del mes de Enero, Febrero y Marzo, los cuales fueron emitidos en el mes siguiente a su finalización.</t>
  </si>
  <si>
    <t>Durante el trimestre se realizaron 13 Ediciones del Noticiero "Bomberos Hoy"</t>
  </si>
  <si>
    <t>Durante el trimestre se realizaron 12 Ediciones de El Hidrante periódico digital, el cual fue enviado a través de correo electrónico a la entidad.</t>
  </si>
  <si>
    <t>Plan anual de auditoria vigencia 2019</t>
  </si>
  <si>
    <t>Cumplir el 100% de las actividades programadas en el Plan Anual de Auditorías para la vigencia</t>
  </si>
  <si>
    <t>Plan de adecuación del Modelo Integrado de Planeación y Gestión - MIPG - y el Sistema Integrado de Gestión.</t>
  </si>
  <si>
    <t>100% Actividades cumplidas del plan de adecuación. En los estándares definidos en el Sistema Integrado de Gestión a los requerimientos del MIPG</t>
  </si>
  <si>
    <t>Responsable del Sistema de Gestión de Calidad</t>
  </si>
  <si>
    <t>Integracion de los procesos de SIG-MIPG</t>
  </si>
  <si>
    <t>Caracterizaciones de proceso publicadas</t>
  </si>
  <si>
    <t>Actualizar el 100% de las caracterizaciones de proceso de la UAECOB</t>
  </si>
  <si>
    <t>Diagramas de flujo de proceso</t>
  </si>
  <si>
    <t>Diagrama de flujo de procesos publicados</t>
  </si>
  <si>
    <t>Documentar los diagramas de flujo de proceso de acuerdo con las actualizaciones realizadas al mapa de proceso</t>
  </si>
  <si>
    <t>92. Optimizar sistemas de información implementados y optimizados</t>
  </si>
  <si>
    <t xml:space="preserve">Ventanilla única de atención ciudadano. </t>
  </si>
  <si>
    <t>Diseño, desarrollo e implementación de la nueva intranet para la UAECOB</t>
  </si>
  <si>
    <t>Realizar el diseño, desarrollo de la nueva Intranet para la UAECOB</t>
  </si>
  <si>
    <t xml:space="preserve">Transición de la Estrategia de Gobierno en linea a la implementacion de la Política de Gobierno Digital </t>
  </si>
  <si>
    <t xml:space="preserve">Diseño, Revision, estructutacion e implementacion  de la Politica de Gobierno Digital al interior de la UAECOB   </t>
  </si>
  <si>
    <t>Aplicación móvil para el sistema de información Misional Implementada</t>
  </si>
  <si>
    <t>Herramienta tecnológica para la creación y administración de cursos virtuales en la UEA implementada</t>
  </si>
  <si>
    <t>Herramienta tecnológica para la administración y gestión documental de la UAECOB Implementada.</t>
  </si>
  <si>
    <t>Levantamiento de inventario de activos de Información de Software, hardware y servicios, cuadro de caracterización documental actualizados</t>
  </si>
  <si>
    <t>Diseño, desarrollo e implementación del nuevo Sistema de Información Misional para la UAECOB</t>
  </si>
  <si>
    <t>Realizar la contratación de un proveedor para el diseño y desarrollo del Nuevo Sistema de Información Misional para la Entidad</t>
  </si>
  <si>
    <t>Guía de Buenas Prácticas UAECOB 2019</t>
  </si>
  <si>
    <t>Se actualizará la guía de Buenas Prácticas UAECOB con la datos e información de resultados de 2018, así como se identificarán nuevas buenas prácticas</t>
  </si>
  <si>
    <t>Grupo Cooperación Internacional y Alianzas Estratégicas</t>
  </si>
  <si>
    <t>Portafolio de Servicios UAECOB 2019</t>
  </si>
  <si>
    <t>Se actualizará el Portafolio de Servicios de la UAECOB con la información de 2018, así como se identificarán las nuevas líneas de servicios brindadas por la entidad</t>
  </si>
  <si>
    <t>Jornadas de articulación con la Academia</t>
  </si>
  <si>
    <t>Und</t>
  </si>
  <si>
    <t>Modelo de caracterización del relacionamiento de la UAECOB con sus grupos de interés</t>
  </si>
  <si>
    <t>Se entregará un modelo que describa los elementos fundamentales bajo los cuales se desarrolla la articulación de la UAECOB con sus aliados estratégicos</t>
  </si>
  <si>
    <t>Seguimiento y control de los Planes e Indicadores que Gestiona la Entidad</t>
  </si>
  <si>
    <t xml:space="preserve">Generar los Informes trimestrales con los resultados de los planes e indicadores que gestiona la Entidad </t>
  </si>
  <si>
    <t>Area de Planeación y Gestión Estrategica - OAP</t>
  </si>
  <si>
    <t>Construcción de bases de datos de contratos</t>
  </si>
  <si>
    <t>Base de datos estructurada y revisada</t>
  </si>
  <si>
    <t>Creación de matriz de control y seguimiento de aprobación garantías</t>
  </si>
  <si>
    <t>Matriz control y seguimiento de aprobación de garantías</t>
  </si>
  <si>
    <t xml:space="preserve">Revisión de formatos y procedimientos de contratación </t>
  </si>
  <si>
    <t xml:space="preserve">Actas de reunión de la Jefe de la OAJ con el grupo de contratación </t>
  </si>
  <si>
    <t>Creación de protocolo para la puesta en marcha de medios alternativos de solución de conflictos</t>
  </si>
  <si>
    <t xml:space="preserve">Aplicación de protocolo para la puesta en marcha de medios alternativos de solución de conflictos. </t>
  </si>
  <si>
    <t>103. Adelantar el 100% de acciones parala prevención y mitigación del riesgo de incidentes forestales (connatos, quemas e incendios)</t>
  </si>
  <si>
    <t>Documento diagnostico frente a escenarios de aglomeraciones de público permanentes (Teatros y Cinemas)</t>
  </si>
  <si>
    <t>Porcentual</t>
  </si>
  <si>
    <t>Realizar el documento diagnostico del cumplimiento técnico normativo de escenarios de aglomeración permanente de Bogotá  (Teatros y Cinemas)</t>
  </si>
  <si>
    <t>Jorge Alberto Pardo Torres</t>
  </si>
  <si>
    <t>Proyecto virtualización capacitación normativa aplicada a revisiones técnicas</t>
  </si>
  <si>
    <t>Documento "Proyecto virtualización capacitación normativa aplicada a revisiones técnicas"</t>
  </si>
  <si>
    <t>Guía de riesgos comunes y asociados a incendios</t>
  </si>
  <si>
    <t>Documento "Guía de riesgos comunes y asociados a incendios"</t>
  </si>
  <si>
    <t xml:space="preserve">Número de mesas de trabajo </t>
  </si>
  <si>
    <t>Realizar el seguimiento del avance del proceso de sistematización del capacitación a brigadas contra incendio empresarial</t>
  </si>
  <si>
    <t>-</t>
  </si>
  <si>
    <t>Actualización de Módulos de Capacitación Comunitaria</t>
  </si>
  <si>
    <t xml:space="preserve">Realizar la actualización de los módulos de capacitación comunitaria </t>
  </si>
  <si>
    <t>Proyecto de virtualización de capacitación a brigadas contra incendio empresarial</t>
  </si>
  <si>
    <t>Elaboración del documento "Virtualización de capacitación a brigadas empresariales"</t>
  </si>
  <si>
    <t>Actualizar la estrategia "campañas de reducción del riesgo relacionadas con la prevención y mitigación de riesgos de incendio, matpel y otras  emergencias competencia de la UAECOB" - IMER</t>
  </si>
  <si>
    <t>Actualizar el documento de la estrategia de las campañas de reducción del riesgo relacionadas con la prevención y mitigación de riesgos de incendio, matpel y otras  emergencias competencia de la UAECOB</t>
  </si>
  <si>
    <t xml:space="preserve">Desarrollar jornadas de capacitación en las estaciones en pedagogía para las actividades del Club Bomberitos </t>
  </si>
  <si>
    <t xml:space="preserve">17 estaciones con personal capacitado en pedagogía para desarrollo de las actividades del club Bomberitos </t>
  </si>
  <si>
    <t>Desarrollar Actividades de la estrategia del Club Bomberitos en el marco del mes de la prevención (Caravanas de la Prevención)</t>
  </si>
  <si>
    <t>Desarrollar 4 Actividades de la estrategia del Club Bomberitos en el marco del mes de la prevención (Caravanas de la Prevención)</t>
  </si>
  <si>
    <t>Implementación proyecto de prevención y autoprotección  comunitaria ante incendios forestales (fase 2).</t>
  </si>
  <si>
    <t>Desarrollar el 100% del proyecto de prevención y autoprotección  comunitaria ante incendios forestales. (fase 2)</t>
  </si>
  <si>
    <t>Actualizar, publicar y seguimiento a la estrategia de cambio climático de la UAECOB</t>
  </si>
  <si>
    <t>Actualizar el 100% de la estrategia de cambio climático de la UAECOB</t>
  </si>
  <si>
    <t>cartografía social en localidad de puente Aranda para materiales peligrosos</t>
  </si>
  <si>
    <t>Desarrollar 1 piloto en la localidad de puente Aranda de cartografía social  para materiales peligrosos</t>
  </si>
  <si>
    <t xml:space="preserve">Divulgación de una campaña de gestión del riesgo en las 20 localidades </t>
  </si>
  <si>
    <t>Divulgar en las 20 localidades una campaña de Gestión del Riesgo</t>
  </si>
  <si>
    <t>Diseñar y Gestionar una estrategia para la gestión del riesgo por incendios forestales en la localidad de Sumapaz</t>
  </si>
  <si>
    <t>Gestionar  una estrategia para la gestión del riesgo por incendios forestales en la localidad de Sumapaz</t>
  </si>
  <si>
    <t xml:space="preserve">Insumo para Campaña de Prevención por incendios en el hogar </t>
  </si>
  <si>
    <t xml:space="preserve">Realizar un Insumo para una Campaña de Prevención por incendios en el hogar. Con la información Interna del equipo de Investigación de incendios </t>
  </si>
  <si>
    <t>Curso Bomberitos 
"Nicolas Quevedo Rizo"</t>
  </si>
  <si>
    <t>Realización de un curso de Bomberitos semestral  "Nicolas Quevedo Rizo"   en 17 estaciones de la UAECOB (B1, B2,B3,B4, B5, B6,B7,B8, B9, B10, B11, B12, B13, B14, B15, B16 y B17),  en el marco de los programas de la estrategia de sensibilización y educación en Prevención de incendios y emergencias conexas -Club Bomberitos, de conformidad con lo acordado con la S.G.R.</t>
  </si>
  <si>
    <t>Comandantes de la cinco compañías y jefes de estaciones.</t>
  </si>
  <si>
    <t>Actualización del árbol de servicios</t>
  </si>
  <si>
    <t>Revisión, ajuste y/o actualización del  árbol de servicios y socialización a personal de las diecisiete  (17) estaciones de la Subdirección Operativa.
(el 100% de la meta equivale una actualización del árbol de servicios realizado durante durante la vigencia)</t>
  </si>
  <si>
    <t>Líder de la Central de Coordinación y Comunicaciones</t>
  </si>
  <si>
    <t>Información  estadística de las emergencias atendidas por la UAECOB.</t>
  </si>
  <si>
    <t xml:space="preserve">Publicaciones </t>
  </si>
  <si>
    <t>Publicación trimestral de la información estadística de emergencias atendidas por la  UAECOB, en la página web de la entidad. (trimestre vencido).</t>
  </si>
  <si>
    <t>Profesional de Subdirección Operativa a cargo de la información estadística</t>
  </si>
  <si>
    <t>Simulacro de comunicaciones en emergencias</t>
  </si>
  <si>
    <t>Realización un simulacro de comunicaciones en emergencias para validar la capacidad de respuesta ante un fallo en la infraestructura de comunicaciones troncalizadas.</t>
  </si>
  <si>
    <t>Revisión de hidrantes en Bogotá</t>
  </si>
  <si>
    <t>Revisión del 10%  de hidrantes de Bogotá según las jurisdicciones de cada una de las 17 estaciones.
(el 10% de la meta equivale al 100% de la gestión durante la vigencia)</t>
  </si>
  <si>
    <t>Gestión Integral de Vehículos y Equipos</t>
  </si>
  <si>
    <t>Plan para el Fortalecimiento de la Gestión Integral de los Servicios Logísticos</t>
  </si>
  <si>
    <t xml:space="preserve">Formalizar y Actualizar el Plan  para el fortalecimiento de  la Gestion Integral de los servicios Logisticos 
</t>
  </si>
  <si>
    <t>Subdireccion Logistica</t>
  </si>
  <si>
    <t xml:space="preserve">
Plan de Mantenimiento Preventivo y Correctivo de Parque Automotor 
</t>
  </si>
  <si>
    <t xml:space="preserve">Documentar  Plan de Mantenimiento Preventivo y Correctivo de Parque Automotor 
</t>
  </si>
  <si>
    <t xml:space="preserve">
Plan de Mantenimiento Preventivo y Correctivo de  Equipo Menor
</t>
  </si>
  <si>
    <t xml:space="preserve">
Documentar Plan de Mantenimiento Preventivo y Correctivo de Equipo Menor 
</t>
  </si>
  <si>
    <t>Diagnostico Integral de Archivos</t>
  </si>
  <si>
    <t>El Diagnostico Integral de Archivo es el instrumento que permite identificar la problemática, fortalezas y necesidades de la gestión documental de la Entidad.</t>
  </si>
  <si>
    <t>Coordinador Sistema de Gestión Documental- Francisco Rubiano</t>
  </si>
  <si>
    <t>Sensibilización en el  consumo de papel responsable en las 17 Estaciones y el Edificio Comando de la UAECOB</t>
  </si>
  <si>
    <t>Realizar Seguimiento a la implementación del PIGA</t>
  </si>
  <si>
    <t>Visitas</t>
  </si>
  <si>
    <t>Se realizará una visita trimestral a cada estación, para hacer seguimiento a la implementación del PIGA</t>
  </si>
  <si>
    <t>Realizar charlas comunicativas a los servidores públicos y/o contratistas del Edificio comando, en lo relacionado a las funciones del Defensor de la Ciudadanía de la UAECOB, para generar importancia frente a la oportunidad y coherencia de los requerimientos ciudadanos</t>
  </si>
  <si>
    <t>Fortalecer la figura del Defensor del Ciudadano al interior de la entidad, divulgando  las funciones y responsabilidades ente los usurios que solicitan trámites o servicios en realizando 4 charlas durante el año</t>
  </si>
  <si>
    <t>Servicio a la Ciudadanía - Cesar Augusto Zea Arévalo</t>
  </si>
  <si>
    <t>Realizar durante la vigencia 2019, cinco (05) capacitaciones dirigidas a los funcionarios de la UAECOB, las cuales se adelantaran por compañías.</t>
  </si>
  <si>
    <t xml:space="preserve">
Efectuar cuatro (4) capacitaciones en medición posterior bajo el nuevo marco normativo contable, en el año 2019.</t>
  </si>
  <si>
    <t>Auditores internos entrenados</t>
  </si>
  <si>
    <t>100% de los auditores formados en la Entidad, tengan entrenamiento de mínimo cuatro (4) horas de auditorias SIG</t>
  </si>
  <si>
    <t>Coordinador de Sistema Integrado de Gestión - Jenny Alexandra Peña Padilla</t>
  </si>
  <si>
    <t>Cambio de la Cultura del Sistema Integrado de Gestión- MIPG</t>
  </si>
  <si>
    <t>Conseguir una eficacia de capacitación del 80 % del personal administrativo y operativo</t>
  </si>
  <si>
    <t>Certificación ISO 9001-2015</t>
  </si>
  <si>
    <t>Cumplir al 100% del cronograma del Proyecto</t>
  </si>
  <si>
    <t xml:space="preserve">117. Construcción y puesta en marcha una (1) academia bomberil de Bogotá </t>
  </si>
  <si>
    <t>Elaboración de los Estudios y diseños para la obtención de la Licencia de Construcción en modalidad de Ampliación y Adecuación de la Estación de Bomberos de Marichuela - B10.</t>
  </si>
  <si>
    <t>Ejecutar el Plan de Mantenimiento de la infraestructura física de las 17 estaciones de bomberos.</t>
  </si>
  <si>
    <t>118. Aumentar en 2 las estaciones de Bomberos en Bogotá</t>
  </si>
  <si>
    <t>Gestionar ante el DADEP la entrega de un predio para la implementación de una (1) estación de bomberos</t>
  </si>
  <si>
    <t>119. Implementar (1) estación satélite forestal de bomberos sujeta al proyecto del sendero ambiental en los cerros orientales</t>
  </si>
  <si>
    <t>Realizar la supervisión del 80% de avance de obra para la Construcción de la Estación de Bomberos de Bellavista - B9.</t>
  </si>
  <si>
    <t>Implementar una Biblioteca virtual para la Unidad administrativa especial cuerpo oficial de bomberos Bogotá.</t>
  </si>
  <si>
    <t>Desarrollar e implementar una biblioteca virtual para la entidad</t>
  </si>
  <si>
    <t>Líder de Grupo - ACE-SGH</t>
  </si>
  <si>
    <t xml:space="preserve">Diseñar un programa de capacitación para ascenso de oficiales y suboficiales adaptado a la misionalidad de la entidad </t>
  </si>
  <si>
    <t xml:space="preserve">Desarrollar un programa de capacitación para ascenso de oficiales y suboficiales adaptado a nacionalidad de la entidad </t>
  </si>
  <si>
    <t xml:space="preserve">Realizar un programa de capacitación y reentrenamiento a mínimo dos grupos especializados durante dos jornadas </t>
  </si>
  <si>
    <t xml:space="preserve">Desarrollar e implementar  un programa de capacitación y entrenamiento a mínimo dos grupos especializados durante dos jornadas </t>
  </si>
  <si>
    <t>115. Crear (1) escuela de formación y capacitación de bomberos</t>
  </si>
  <si>
    <t>Realizar seguimiento a la implementación del subsistema de Seguridad y Salud en el Trabajo</t>
  </si>
  <si>
    <t>Implementar el Subsistema de Gestión en Seguridad y Salud en el Trabajo, cumpliendo la normatividad vigente</t>
  </si>
  <si>
    <t>Realizar las acciones necesarias para la Formalización de la Escuela de Formación Bomberil de la UAECOB ante las autoridades competentes</t>
  </si>
  <si>
    <t xml:space="preserve">Formalización de la Escuela de Formación Bomberil </t>
  </si>
  <si>
    <t>Subdirección Operativa</t>
  </si>
  <si>
    <t>Adquirir elementos de protección personal (E.P.P.) para la atención de incendios y operaciones de búsqueda y rescate</t>
  </si>
  <si>
    <t>Adquirir elementos de protección personal (E.P.P.) para la atención de incendios y operaciones de búsqueda y rescate.</t>
  </si>
  <si>
    <t>CONTROL DE CAMBIO: (Versión No. 11)</t>
  </si>
  <si>
    <t>1. Se realizó la actualización del formato, el cual se divide en tres (3) libros de Excel; Plan de Acción 2019 Producto, Plan de Acción 2019 Actividades, y Plan de Desarrollo 2019 Matriz</t>
  </si>
  <si>
    <t>2. Cada uno de los libros contiene una nueva estructura para su formulación y Seguimiento.</t>
  </si>
  <si>
    <t>3. El Instructivo contiene la metodología para la formulación, seguimiento y evaluación al Plan de Acción y a la Matriz Plan de Desarrollo.</t>
  </si>
  <si>
    <t>Durante el segundo  trimestre se realizaron 3 Ediciones de la Revista Bomberos Hoy, del mes de Abril, Mayo y Junio, los cuales fueron emitidos en el mes siguiente a su finalización.</t>
  </si>
  <si>
    <t>Durante el trimestre se realizaron 13 Ediciones de El Hidrante periódico digital, el cual fue enviado a través de correo electrónico a la entidad.</t>
  </si>
  <si>
    <t>Durante el trimestre se realizaron 13 ediciones de Bomberos en Acción, los cuales fueron publicados en las Redes Sociales de la Entidad</t>
  </si>
  <si>
    <t>Se actualizó el Portafolio de Servicios  UAECOB con la datos e información de resultados de 2018.</t>
  </si>
  <si>
    <t>Cumplimiento</t>
  </si>
  <si>
    <t>Se realizó el plan estratégico para la certificación ISO 9001-2015</t>
  </si>
  <si>
    <t>Se realizarán 12 noticieros con su respectivas notas y presentaciones, recopilando la información en los diferentes eventos que se realicen en la entidad, se escribirán los textos y se editarán; para finalmente ser emitidos</t>
  </si>
  <si>
    <t>Se realizarán 13 noticieros con su respectivas notas y presentaciones, recopilando la información en los diferentes eventos que se realicen en la entidad, se escribirán los textos y se editarán; para finalmente ser emitidos</t>
  </si>
  <si>
    <t>Periódico virtual "El Hidrante"</t>
  </si>
  <si>
    <t>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t>
  </si>
  <si>
    <t>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t>
  </si>
  <si>
    <t>Semanalmente se visitarán las estaciones de Bomberos para poder acompañarlos en las emergencias que surjan. Luego se editarán para ser emitidos en el noticiero. Pare este trimestre se tiene una meta de 12 crónicas</t>
  </si>
  <si>
    <t>Semanalmente se visitarán las estaciones de Bomberos para poder acompañarlos en las emergencias que surjan. Luego se editarán para ser emitidos en el noticiero. Pare este trimestre se tiene una meta de 13 crónicas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</si>
  <si>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</si>
  <si>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</si>
  <si>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</si>
  <si>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t>
  </si>
  <si>
    <t>Realizar las diferentes actividades aprobadas y programadas en el Plan Anual de Auditorías para la vigencia 2019</t>
  </si>
  <si>
    <t xml:space="preserve">La OCI  en cumplimiento del plan anual de auditorias vigencia 2019, planeó  y ejecutó 29 actividades asi:
-16 seguimientos (SIDEAP, PAAC, Plan de mejoramiento, cumplimiento Directivas, entre otros)
- 1 CCCI  (secretaría técnica)
-  7 Informes de Ley ( CI Contable, austeridad, evaluación por dependencias, entre otros)
- 1 reporte Furag
-  3 actividades para fortalecer el autocontrol
- 4 activides respuestas a Entes de Control y requerimientos de partes interesadas
Se encuentran 4 actividades en ejecución dentro de los términos programados en el Plan Anual de Auditorías cuyo vencimiento es en 2 trimestre de la vigencia, estas actividades se encuentran en la análisis de evidencias para la formulñación de hallazgos u observaciones
</t>
  </si>
  <si>
    <t>Gestionar el PAA para el 2do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</si>
  <si>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3er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</si>
  <si>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4to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</si>
  <si>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Realizar estrategia de socialización del MIPG</t>
  </si>
  <si>
    <t>Mejora continua</t>
  </si>
  <si>
    <t>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t>
  </si>
  <si>
    <t>Elaborar el  documento de integración del MIPG y el SIG - UAECOB</t>
  </si>
  <si>
    <t>Se documento la integración de los procesos de la UAECOB con el MIPG en una matriz de excel</t>
  </si>
  <si>
    <t>Proyectar  resolución de creación del Comité Institucional de Gestión y Desempeño de la UAECOB, así como su aprobación.</t>
  </si>
  <si>
    <t>Solicitar a los líderes de cada una de las politicas de MIPG la conformación de los equipos técnicos de gestión y desempeño.</t>
  </si>
  <si>
    <t>Elaborar el documento con lineamientos para los equipos técnicos de gestión y desempeño</t>
  </si>
  <si>
    <t>Convocar 4 Sesiones Comité Institucional de Gestión y Desempeño</t>
  </si>
  <si>
    <t>Consolidar y reportar la información solicitada por el FURAG</t>
  </si>
  <si>
    <t>Se consolida y reporta la información solicitada por el FURAG</t>
  </si>
  <si>
    <t>Coordinar la realización de  los 16 autodiagnósticos para cada una de las políticas  en dos momentos distribuidos en los dos semestres del año</t>
  </si>
  <si>
    <t>Solicitar a los lideres de cada una de las politicas de MIPG la elaboración del Plan de Acción de la política de su competencia</t>
  </si>
  <si>
    <t>Documentar  las Caracterizaciones de los procesos: Gestión Estratégica, Gestión de Comunicaciones y Gestión Integrada. Gestión Administrativa, Gestión Tecnológica, Gestión Financiera.</t>
  </si>
  <si>
    <t>Documentar  las  Caracterización de los procesos: Gestión del Parque Automotor, Gestión de Infraestructura, Gestión Jurídica,  Gestión para la Búsqueda y Rescate, Gestión de Asuntos Disciplinarios, Gestión Logística.</t>
  </si>
  <si>
    <t>Diagramas de Flujo de Proceso</t>
  </si>
  <si>
    <t>Diagramas de flujo de proceso publicados</t>
  </si>
  <si>
    <t>Documentar  los Diagramas de flujo de proceso de: Gestión Estratégica, Gestión Humana, Gestión de las Comunicaciones, Gestión de Infraestructura,  Gestión Administrativa, Gestión Tecnológica, Gestión Financiera.</t>
  </si>
  <si>
    <t>Documentar  los Diagramas de flujo de proceso de: Gestión del Parque Automotor, Asuntos Disciplinarios, Gestión de Asuntos Jurídicos, Gestión para la Búsqueda y Rescate, Gestión MATPEL,  Gestión de Incendios, Reducción del Riesgo</t>
  </si>
  <si>
    <t xml:space="preserve">Entrega por parte del consorcio de los servicios desarrollados </t>
  </si>
  <si>
    <t>Publicacion en la pagina web</t>
  </si>
  <si>
    <t>Diseño de la Intranet</t>
  </si>
  <si>
    <t>Juan Carlos Camacho</t>
  </si>
  <si>
    <t>Desarrollo de la Intranet</t>
  </si>
  <si>
    <t>Implementación y funcionamiento</t>
  </si>
  <si>
    <t>Socializacion al interior de la Entidad</t>
  </si>
  <si>
    <t>Revisión de la actividades de Gobierno En linea</t>
  </si>
  <si>
    <t>Diseño de las nuevas actividades de Gobierno Digital</t>
  </si>
  <si>
    <t>Seguimiento de las actividades de Gobierno Digital</t>
  </si>
  <si>
    <t>Iván Medina</t>
  </si>
  <si>
    <t>Puesta en producción de la solución desarrollada</t>
  </si>
  <si>
    <t>Andrés Veloza Garibello</t>
  </si>
  <si>
    <t>Levantamiento de información de funcionabilidad y características por area</t>
  </si>
  <si>
    <t>Andrea Acosta Madrid - Luis Alberto Carmona</t>
  </si>
  <si>
    <t>Estructuración y presentación y radicación de los estudios previos</t>
  </si>
  <si>
    <t>Seguimiento estapa precontractual</t>
  </si>
  <si>
    <t>Seguimiento etapa contractual</t>
  </si>
  <si>
    <t xml:space="preserve">Cooperacion </t>
  </si>
  <si>
    <t>Identificación Grupos de Interés de la UAECOB</t>
  </si>
  <si>
    <t xml:space="preserve">Recopilación y revisión de la información </t>
  </si>
  <si>
    <t xml:space="preserve">Diseño del modelo </t>
  </si>
  <si>
    <t>Publicación y socialización del modelo</t>
  </si>
  <si>
    <t xml:space="preserve">Construcción de bases de datos de contratos </t>
  </si>
  <si>
    <t>Elaboración de matriz contractual</t>
  </si>
  <si>
    <t>Oficina Asesora Jurídica</t>
  </si>
  <si>
    <t>Actualización de matriz contractual</t>
  </si>
  <si>
    <t>Elaboración de matriz de control y seguimiento de aprobación de garantías</t>
  </si>
  <si>
    <t>Se realizó la primera actividad, elaborando la matriz  de control y seguimiento de aprobación de garantías</t>
  </si>
  <si>
    <t>Actualización de matriz</t>
  </si>
  <si>
    <t>Dos (2) mesas de trabajo  con el grupo de contratación al mes</t>
  </si>
  <si>
    <t>Acta de reunión</t>
  </si>
  <si>
    <t xml:space="preserve">Creación de protocolo para la puesta en marcha de medios alternativos de solución de conflictos. </t>
  </si>
  <si>
    <t xml:space="preserve">Publicar el protocolo para la puesta en marcha de medios alternativos de solución de conflictos. </t>
  </si>
  <si>
    <t>Sensibilizar al personal de planta  y contratistas sobre la utilización del protocolo creado</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</si>
  <si>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</si>
  <si>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CONOCIMIENTO DEL RIESGO</t>
  </si>
  <si>
    <t>Análisis de causas frente a escenarios de aglomeraciones de público permanentes (Teatros y Cinemas)</t>
  </si>
  <si>
    <t>Identificación de los principales problemas o puntos críticos</t>
  </si>
  <si>
    <t>Formulación del diagnostico rente a escenarios de aglomeraciones de público permanentes (Teatros y Cinemas)</t>
  </si>
  <si>
    <t>Consolidación y entrega al subdirector de Documento final.</t>
  </si>
  <si>
    <t>Identificación  y análisis de la situación actual</t>
  </si>
  <si>
    <t>Formulación del Proyecto virtualización capacitación normativa aplicada a revisiones técnicas</t>
  </si>
  <si>
    <t>Estructura del Documento Guía</t>
  </si>
  <si>
    <t>Formulación de la guía de riesgos comunes y asociados a incendios</t>
  </si>
  <si>
    <t>Publicación de la Guía  de riesgos comunes y asociados a incendios</t>
  </si>
  <si>
    <t>REDUCCION DEL RIESGO</t>
  </si>
  <si>
    <t>Mesas de trabajo con la oficina asesora d planeación</t>
  </si>
  <si>
    <t>Revisión de módulos de capacitación Comunitaria</t>
  </si>
  <si>
    <t>Actualización de los módulos de capacitación comunitaria</t>
  </si>
  <si>
    <t>Aprobación de los módulos de capacitación comunitaria</t>
  </si>
  <si>
    <t>Publicación de los módulos de capacitación comunitaria</t>
  </si>
  <si>
    <t>Revisión del material d capacitación para brigadas contra incendio</t>
  </si>
  <si>
    <t>Elaboracion del documento "Virtualizacion de capacitacion a brigadas empresariales"</t>
  </si>
  <si>
    <t>Elaboración del documento proyecto de "Virtualización de capacitación a brigadas empresariales"</t>
  </si>
  <si>
    <t xml:space="preserve">Presentación del proyecto al Subdirector de Gestión del riesgo </t>
  </si>
  <si>
    <t>Actualizar la estrategia "campañas de reducción del riesgo relacionadas con la prevención y mitigación de riesgos de incendio, matpel y otras  emergencias competencia de la UAECOB"</t>
  </si>
  <si>
    <t xml:space="preserve">Revisión del documento de estrategia </t>
  </si>
  <si>
    <t xml:space="preserve">Formulación del documento de la estrategia de las campañas de reducción del riesgo </t>
  </si>
  <si>
    <t xml:space="preserve">17 estaciones con personal capacitado en pedagogia para desarrollo de las actividades del club Bomberitos </t>
  </si>
  <si>
    <t xml:space="preserve">1. Planificación de las actividades de prevención </t>
  </si>
  <si>
    <t>Desarrollar 4 Actividades de la estrategia del Club Bomberitos en el marco del mes de la prevencion (Caravanas de la Prevencion)</t>
  </si>
  <si>
    <t>2. Convocatoria para las actividades de Prevención. 25%</t>
  </si>
  <si>
    <t>3. Ejecución de las actividades de prevención</t>
  </si>
  <si>
    <t>Mesas de trabajo de diagnostico implementación del proyecto fase 1</t>
  </si>
  <si>
    <t>implementación del proyecto en la fase 2</t>
  </si>
  <si>
    <t>Informe consolidado del desarrollo del proyecto fase 2</t>
  </si>
  <si>
    <t>Levantamiento de información para la cartografía social</t>
  </si>
  <si>
    <t>Identificación y selección de la o las campañas a divulgar</t>
  </si>
  <si>
    <t>Consolidación del material didáctico de apoyo para la divulgación de la estrategia</t>
  </si>
  <si>
    <t>Divulgación de la o las campañas de prevención en las 20 localidades</t>
  </si>
  <si>
    <t>Informe final de la o las campañas divulgadas</t>
  </si>
  <si>
    <t>Mesas de Trabajo con el personal uniformado para diseñar la estrategia</t>
  </si>
  <si>
    <t>Presentación de Documento Del a estrategia</t>
  </si>
  <si>
    <t>Gestión con la alcaldía Local de Sumapaz y entidades Distritales</t>
  </si>
  <si>
    <t>1. Definir Tema para el insumo basados en la revisión de la estadística de investigación de incendios..</t>
  </si>
  <si>
    <t>2. Recolectar los datos basándose en la información existente en el equipo de investigación de incendios para generar el documento.</t>
  </si>
  <si>
    <t>3. Realizar un documento con la información necesaria para generar una campaña de prevención por incendios en el hogar.</t>
  </si>
  <si>
    <t>4. Radicar el documento al subdirector de gestión del riesgo.</t>
  </si>
  <si>
    <t>cursos</t>
  </si>
  <si>
    <t>Presentación de informe por compañía, ante la Subdirección Operativa.</t>
  </si>
  <si>
    <t>Revisión, ajuste y/o actualización del árbol de servicios</t>
  </si>
  <si>
    <t xml:space="preserve">Revisión, ajuste y/o actualización del  árbol de servicios y socialización a personal de las diecisiete  (17) estaciones de la Subdirección Operativa.
</t>
  </si>
  <si>
    <t>Revisión del árbol actual para ajuste o actualización</t>
  </si>
  <si>
    <t>Ajustes y/o actualización del árbol de servicios</t>
  </si>
  <si>
    <t>Publicación en ruta de calidad</t>
  </si>
  <si>
    <t>Socialización</t>
  </si>
  <si>
    <t>Informe de socialización</t>
  </si>
  <si>
    <t>Publicaciones</t>
  </si>
  <si>
    <t>Publicación trimestral de la información estadística de emergencias atendidas por la  UAECOB, en la página web de la entidad.  
(trimestre vencido)</t>
  </si>
  <si>
    <t>Preparación y análisis de la información enviada por la C.C.C.</t>
  </si>
  <si>
    <t>Presentación de informe al área  encargada 
para la publicación respectiva</t>
  </si>
  <si>
    <t>Revisión y verificación de  la  publicación en la web de la entidad</t>
  </si>
  <si>
    <t>Simulacro</t>
  </si>
  <si>
    <t>Jefe de Central de radio, Subdirección Operativa</t>
  </si>
  <si>
    <t>Actualización del procedimiento COORDINACION Y COMUNICACIONES EN INCIDENTES DE NIVEL III Y IV, en la ruta de la calidad</t>
  </si>
  <si>
    <t>Actualización del instructivo SIMULACRO FALLAS EN LAS COMUNICACIONES EN EMERGENCIAS, en la ruta de la calidad</t>
  </si>
  <si>
    <t>Elaboración de Cronograma y libreto para ejecutar el simulacro.</t>
  </si>
  <si>
    <t>Ejecución del simulacro</t>
  </si>
  <si>
    <t>Entrega de informe de ejecución ante la Subdirección Operativa, según formato establecido.</t>
  </si>
  <si>
    <t>porciento</t>
  </si>
  <si>
    <t xml:space="preserve">Documentar  los antecedentes de hidrantes en la ciudad y socializar la información  con  los jefes de estación de las cinco (5) compañías </t>
  </si>
  <si>
    <t xml:space="preserve">
Resultado estadístico</t>
  </si>
  <si>
    <t>Potcentaje</t>
  </si>
  <si>
    <t xml:space="preserve">Formalizar y Actualizar el Plan  para el fortalecimiento de  la Gestion Integral de los servicios Logisticos </t>
  </si>
  <si>
    <t>Subdirección Logística</t>
  </si>
  <si>
    <t xml:space="preserve">Formalizar  el Plan  para el fortalecimiento de  la Gestion Integral de los servicios Logisticos </t>
  </si>
  <si>
    <t xml:space="preserve">Actualizar el Plan  para el fortalecimiento de  la Gestion Integral de los servicios Logisticos </t>
  </si>
  <si>
    <t xml:space="preserve">Verificacion Fichas Técnicas de Parque Automotor </t>
  </si>
  <si>
    <t>Revisar el  100% y Alinear el 45% de las Hojas de vidas de Parque Automotor de acuerdo al procedimiento de Gestion Documental de la entidad.</t>
  </si>
  <si>
    <t xml:space="preserve">Documentar Plan de Mantenimiento Preventivo y Correctivo de  Parque Automotor </t>
  </si>
  <si>
    <t>Verificacion Fichas Técnicas de Equipo Menor</t>
  </si>
  <si>
    <t>Revisar el 100 % y Alinear el 15% de las Hojas de vidas de Equipo Menor de acuerdo al procedimiento de Gestion Documental de la entidad.</t>
  </si>
  <si>
    <t>Documentar el Plan de Mantenimiento Preventivo y Correctivo de Equipo Menor</t>
  </si>
  <si>
    <t>Elaboración del modelo de encuesta para elaborar el diagnostico integral de archivo.</t>
  </si>
  <si>
    <t>Aplicación de la encuesta en las dependencias del Edificio Comando y en cada una de las Estaciones</t>
  </si>
  <si>
    <t>Tabulación de la información recolectada</t>
  </si>
  <si>
    <t>Análisis y presentación del Diagnostico Integral de Archivo.</t>
  </si>
  <si>
    <t>Realizar Jornadas de sensibilización  y capacitación en cada una de las  17 Estaciones y el Edificio Comando de la UAECOB</t>
  </si>
  <si>
    <t>visitas</t>
  </si>
  <si>
    <t>Desarrollar el contenido de la visita de seguimiento y la planeación de las visitas.</t>
  </si>
  <si>
    <t>Servicio a la Ciudadanía - Cesar Augusto Zea Arevalo</t>
  </si>
  <si>
    <t>Realizar una visita trimestral a cada estación, para hacer seguimiento a la implementación del PIGA</t>
  </si>
  <si>
    <t xml:space="preserve">Realizar charlas comunicativas a los servidores públicos y/o contratistas del Edificio comando, en lo relacionado a las funciones del Defensor de la Ciudadanía de la UAECOB, para generar importancia frente a la oportunidad y coherencia de los requerimientos ciudadanos </t>
  </si>
  <si>
    <t>Gestión de las actividades de planeación y ejecución para las 2 capacitaciones a realizar en el 2do trimestre del año.</t>
  </si>
  <si>
    <t>Gestión de las actividades de planeación y ejecución para las 2 capacitaciones a realizar en el 3er trimestre del año.</t>
  </si>
  <si>
    <t>Gestión de las actividades de planeación y ejecución para la capacitación final a realizar en el 4to trimestre del año.</t>
  </si>
  <si>
    <t>Programar las auditorias del SIG en el plan anual de auditorias de la entidad</t>
  </si>
  <si>
    <t>Realizar la actualización del procedimiento de auditorias internas</t>
  </si>
  <si>
    <t>Se evidencia la publicación del procedimiento en la Ruta de la Calidad</t>
  </si>
  <si>
    <t>Realizar reuniones de preparación y socialización con los auditores internos de la entidad</t>
  </si>
  <si>
    <t>Realizar el plan de auditorias individuales por proceso con los auditores e incluir observadores</t>
  </si>
  <si>
    <t>Cambio de la Cultura del Sistema Integrado de Gestión - MIPG</t>
  </si>
  <si>
    <t>Ejecutar las 3 actividades del plan de adecución de MIPG en la entidad asignadas a la subdirección de gestión corporativa</t>
  </si>
  <si>
    <t>Realizar dos (2) Capacitaciones Sistemas de Gestión - MIPG</t>
  </si>
  <si>
    <t>Identificar el estado del Sistema de Gestión de Calidad</t>
  </si>
  <si>
    <t>Definir el plan estratégico, Identificar riesgos y oportunidades</t>
  </si>
  <si>
    <t>Documentación o reingeniería de  procesos</t>
  </si>
  <si>
    <t>Auditoría interna</t>
  </si>
  <si>
    <t>Realizar la revisión por la dirección</t>
  </si>
  <si>
    <t>Auditoría de certificación</t>
  </si>
  <si>
    <t>Área de Infraestructura</t>
  </si>
  <si>
    <t>* Gestionar el proceso de contratación ante OAJ para la compra del predio</t>
  </si>
  <si>
    <t>* Adquisición del predio</t>
  </si>
  <si>
    <t xml:space="preserve">* Elaboración de Estudios Previos para los Estudios y Diseños de la Escuela de Formación Bomberil y Una Estación de Bomberos </t>
  </si>
  <si>
    <t>Porcentase</t>
  </si>
  <si>
    <t>* Supervisión de avance del 50% de la elaboración de Estudios y Diseños para la Adecuación y Ampliación de la Estación de Bomberos de Marichuela - B10.</t>
  </si>
  <si>
    <t>* Supervisión de avance del 90% de la elaboración de Estudios y Diseños para la Adecuación y Ampliación de la Estación de Bomberos de Marichuela - B10.</t>
  </si>
  <si>
    <t>* Validación y Aprobación de los Estudios y Diseños, Radicación ante Curaduría para la obtención de la Licencia de Construcción.</t>
  </si>
  <si>
    <t>* Gestión y trámite para la obtención de la Licencia de Construcción para la Estación de Bomberos de Marichuela - B10</t>
  </si>
  <si>
    <t>*Ejecutar el mantenimiento de la infraestructura física de cuatro (4) estaciones de Bomberos.</t>
  </si>
  <si>
    <t>*Ejecutar el mantenimiento de la infraestructura física de cinco (5) estaciones de Bomberos.</t>
  </si>
  <si>
    <t>* Solicitud al DADEP sobre la disponibilidad de predios.</t>
  </si>
  <si>
    <t>* Verificación y acompañamiento ante el DADEP la incorporación de los predios producto de planes parciales a su base de datos.</t>
  </si>
  <si>
    <t>* Gestionar la entrega del predio a cargo del DADEP a la UAE Cuerpo Oficial de Bomberos de Bogotá.</t>
  </si>
  <si>
    <t>* Adquisición del predio mediante Acta de Entrega por parte del DADEP.</t>
  </si>
  <si>
    <t xml:space="preserve">* Aprobación de los Estudios Previos e Inicio de proceso contractual para la Interventoría a la Construcción de la Estación de Bomberos de Bellavista - B9.  </t>
  </si>
  <si>
    <t>* Supervisión del 20% de avance a la construcción de la Estación de Bomberos de Bellavista - B9.</t>
  </si>
  <si>
    <t>* Supervisión del 50% de avance a la construcción de la Estación de Bomberos de Bellavista - B9.</t>
  </si>
  <si>
    <t>* Supervisión del 80% de avance a la construcción de la Estación de Bomberos de Bellavista - B9.</t>
  </si>
  <si>
    <t>Realizar mesas de trabajo con la oficina asesora de planeación (área de tecnología)</t>
  </si>
  <si>
    <t>Generar nodo (dentro del servidor) para el almacenamiento de objetos virtuales de aprendizaje</t>
  </si>
  <si>
    <t>Socializar en estaciones y área, el uso de la herramienta virtual</t>
  </si>
  <si>
    <t>Realizar Mesas de trabajo con comandantes y subcomandantes para evaluar el alcance normativo y demás componentes del programa.</t>
  </si>
  <si>
    <t>Diseñar la malla curricular con base al componente normativo revisado y evaluado</t>
  </si>
  <si>
    <t xml:space="preserve">Evaluar la aplicabilidad del programa realizando su implementación en tres oficiales quienes evaluaran la efectividad del mismo, y realizar control de cambios </t>
  </si>
  <si>
    <t>Adoptar a través de un acto administrativo el programa de capacitación para ascenso a suboficiales y oficiales</t>
  </si>
  <si>
    <t>Definir temas y consolidar material de formación</t>
  </si>
  <si>
    <t xml:space="preserve">Asegurar Logística para los cursos y concertar programación con los responsables del equipo especializado </t>
  </si>
  <si>
    <t>Selección de personal para los Curso</t>
  </si>
  <si>
    <t xml:space="preserve">Desarrollar los cursos de acuerdo a los grupos especializados </t>
  </si>
  <si>
    <t>Definir el plan de trabajo en SYST y enviarlo para firma de la Dirección</t>
  </si>
  <si>
    <t>Solicitar la actualización de la política y objetivos del SGSYST</t>
  </si>
  <si>
    <t>Establecer mecanismos para la rendición de cuentas</t>
  </si>
  <si>
    <t>Realizar la autoevaluación según los estándares mínimos</t>
  </si>
  <si>
    <t>Obtener la licencia de  funcionamiento de la Escuela ante la Secretaria Distrital de Educación.</t>
  </si>
  <si>
    <t>Realizar la gestión con el fin de suscribir convenios interadministrativos que permitan asegurar los escenarios de la Escuela de Formacion Bomberil</t>
  </si>
  <si>
    <t>Elaboración de ficha técnica</t>
  </si>
  <si>
    <t xml:space="preserve">Elaboración  y entrega de documentos precontractuales radicados en la Oficina Asesora Jurídica de la entidad. </t>
  </si>
  <si>
    <t>Verificar la expedición del compromiso presupuestal respectivo</t>
  </si>
  <si>
    <t>Se realizó la identificación de los líderes de cada una de las políticas del MIPG</t>
  </si>
  <si>
    <t>Se realizó la primera actividad, elaborando la matriz contractual con corte a 30 de junio de 2019</t>
  </si>
  <si>
    <t>Se realizó cronograma para la programación de las capacitaciones en pedagogía infantil para las 17 estaciones de Bogotá.</t>
  </si>
  <si>
    <t>Se realizó la convocatoria del curso en todas las estaciones de la UAECOB, invitando a los niños a participar de la acostumbrada actividad.</t>
  </si>
  <si>
    <t>Se elaboraron las correspondientes fichas técnicas de los elementos a adquirir en los grupos No.1 y No.2, las cuales hacen parte integral de los documentos del estudio previo del proceso.</t>
  </si>
  <si>
    <t xml:space="preserve">Se solicita concepto de Uso del Suelos ante la Curaduría Urbana. De igual forma se expide una Certificación del Bien del patrimonio inmobiliario distrital donde se especifica que el uso del predio perteneciente a Bomberos y Ubicado en la Carrera 33  con calle 8A es Zonas de Equipamiento Comunal. 
No es posible realizar incorporación de los predios teniendo en cuenta que no ha surtido el trámite de entrega de las áreas de sesión por parte de las constructoras a la Defensoría del Espacio Público. </t>
  </si>
  <si>
    <t>Se documentaron los antecedentes de hidrantes y se socializó con los jefes de las estaciones el procedimiento de revisión de hidrantes.</t>
  </si>
  <si>
    <t>Revisión física y prueba funcional de los hidrantes para determinar su estado</t>
  </si>
  <si>
    <t>Se realizará una visita a partir del segundo trimestre a cada estación, para hacer seguimiento a la implementación del PIGA</t>
  </si>
  <si>
    <t>Fortalecimiento del Chat Distrital de la Línea 195, teniendo en cuenta que la Entidad genera información a la ciudadanía a través de este medio</t>
  </si>
  <si>
    <r>
      <t xml:space="preserve">Actividad 1:  Se realizó mesa de trabajo con la Subdirector de Gestión Corporativa, en donde se definió la estrategia de socialización al interior de la UAECOB: Se realizó mesa de trabajo donde se acordó crear un Slogan "Todos unidos por un cambio"
como estrategia de socialización del MIPG en la entidad, que se trabajó con la oficina de Prensa Institucional y fue divulgado por el correo institucional. (Acta de reunión 4 abril 2019; Plantilla del Slogan) y se ejecutó el curso con la ESAP, en los temas relacionados con la integración de MIPG con un referente de cada proceso, esta última se llevó a cabo los días 9, 21 y 28 de mayo del presente año.
Actividad 2:  Documento que describe la integración de los procesos de la UAECOB, las políticas del MIPG y los subsistemas de gestión: Se trabajó conjuntamente con la OAP en la Resolución 306/19 y se creó una Matriz que describe la integración de los procesos, subprocesos   y responsables de la UAECOB para liderar su articulación, versus las dimensiones y políticas MIPG.
Actividad 3: Documento que describe la integración de los procesos de la UAECOB, las políticas del MIPG y los subsistemas de gestión: En el Capítulo 5 de la Resolución 306/19, se especifica y se designa a la OAP como responsable de los equipos técnicos, así mismo se encuentran los lineamientos, funciones y deberes de estos equipos técnicos.
</t>
    </r>
    <r>
      <rPr>
        <sz val="11"/>
        <rFont val="Calibri"/>
        <family val="2"/>
        <scheme val="minor"/>
      </rPr>
      <t xml:space="preserve">
 </t>
    </r>
  </si>
  <si>
    <t>Se realizaron tres (3) capacitaciones en el edificio comando, sobre Sistema Integrado de Gestión -MIPG, los días 23 y 31 de mayo, y el 6 de junio del año en curso.</t>
  </si>
  <si>
    <t xml:space="preserve">Se llevó a cabo la verificación de los requisitos ISO 9001 vs las políticas y dimensiones de MIPG, en donde se evaluaron los documentos existentes en la ruta de la calidad y el estado de cumplimiento respecto a las normas.
- Ver anexo Matriz 9001, matriz de responsabilidades ISO 9001, cronograma certificación, Alineación políticas vs procesos
</t>
  </si>
  <si>
    <t>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t>
  </si>
  <si>
    <t xml:space="preserve">Se socializa y formaliza el Plan para el fortalecimiento de la Gestión Integral de los servicios Logísticos con el Director </t>
  </si>
  <si>
    <t>Se actualiza el Plan para el fortalecimiento de la Gestión Integral de los servicios Logísticos</t>
  </si>
  <si>
    <t>Se realizó la revisión del estado actual de las fichas y se realizaron los ajustes pertinentes de la documentación de acuerdo a los lineamientos dados por Gestión Documental. Con base a lo anterior, se inicia el proceso de seguimiento de mantenimientos preventivos y correctivos de acuerdo al diseño de una base de datos para el seguimiento y control de cada proceso. Se consolidó la Matriz histórica de los mantenimientos correctivos y preventivos realizados a cada una de las máquinas de acuerdo con los dos últimos contratos de mantenimientos realizados al Parque Automotor.</t>
  </si>
  <si>
    <t>Se inició la revisión de las fichas existentes de los elementos de Equipo Menor de mayor rotación en este grupo, se está seleccionando toda la relación de los equipos para así determinar los componentes del Plan. Se desarrolló la base de datos del Equipo menor.</t>
  </si>
  <si>
    <t xml:space="preserve">Ing Jhon Jairo palacio </t>
  </si>
  <si>
    <t>Ing Andrea Navarro</t>
  </si>
  <si>
    <t>Cecilia Camacho Alvarado</t>
  </si>
  <si>
    <t>Guillermo Diaz</t>
  </si>
  <si>
    <t>Diana Carolina Suarez</t>
  </si>
  <si>
    <t>Ing Luisa Fernanda Morantes</t>
  </si>
  <si>
    <t>Actualización de la estrategia de cambio climático de la UAECOB</t>
  </si>
  <si>
    <t>Aprobación de la estrategia de cambio climático</t>
  </si>
  <si>
    <t>Publicación de la estrategia de cambio climático</t>
  </si>
  <si>
    <t>Seguimiento a la estrategia de cambio climático</t>
  </si>
  <si>
    <t>Mesas de trabajo para lineamientos del desarrollo del piloto de cartografía</t>
  </si>
  <si>
    <t>Presentación de documento con las fases y lineamientos</t>
  </si>
  <si>
    <t>Consolidación, validación y divulgación de la cartografía social</t>
  </si>
  <si>
    <t>Ing Paola Castañeda</t>
  </si>
  <si>
    <t>Tte. Luis Fernando Caicedo</t>
  </si>
  <si>
    <t>Se Actualizo el documento en el cual se identifican los puntos críticos en los teatros y cinemas frente a los temas de seguridad humana y sistemas de protección contra incendio.</t>
  </si>
  <si>
    <t>Mediante Correo electrónico del 12/02/2019 se envía a la oficina asesora de planeación el informe diagnóstico y necesidades para el desarrollo de plataformas virtuales.</t>
  </si>
  <si>
    <t xml:space="preserve">Se realizó la estructura del documento correspondiente a la guía de riesgos comunes y asociados de incendios por parte del ingeniero desarrollador y este fue enviado a la coordinación de conocimiento del riesgo para su revisión el día 22 de febrero de 2019. </t>
  </si>
  <si>
    <t xml:space="preserve">Se Revisaron los módulos de capacitación comunitaria mediante mesas de trabajo del equipo uniformado de Prevención en las fechas del 19 de febrero de 2019 y el 11 de marzo de 2019, en las cuales se generaron lineamientos para desarrollar el material de referencia a actualizar. </t>
  </si>
  <si>
    <t>Se establecieron compromisos laborales con el equipo uniformado de prevención para desarrollar la virtualización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t>
  </si>
  <si>
    <t xml:space="preserve">Para la revisión del documento de estrategia, se recopilo información y se realizó nuevas estadísticas de los años 2016 al 2018. </t>
  </si>
  <si>
    <t xml:space="preserve">El 22 y 25 de enero y el 13, 19 y 27 de febrero de 2019 se llevaron a cabo 5 reuniones en las que se reestructuraron los programas y curso Nicolás Quevedo Rizo creando un manual que le permita al personal de uniformados tener conocimiento de la metodología del Club Bomberitos.  </t>
  </si>
  <si>
    <t>Se Realiza la mesa de trabajo del diagnóstico de la implementación del proyecto en la fase 1, con el personal designado para la ejecución del proyecto en la fase 1  en el mes de enero para lo cual se soporta el Acta de Reunión en donde también se concluyen las mejoras a desarrollar en la implementación de la fase 2</t>
  </si>
  <si>
    <t>Se actualizo el documento de la estrategia de Cambio Climático y se entregó para revisión a la coordinación del proceso de Reducción del Riesgo mediante entrega de informe.</t>
  </si>
  <si>
    <t xml:space="preserve">Se realizó reunión con el Sargento Jefe del Grupo con el fin de solicitar información a la espera de otra reunión con el fin de recopilar la información sobre el desarrollo piloto de la cartografía. </t>
  </si>
  <si>
    <t xml:space="preserve"> Se solicitó información a los gestores, con el fin de consolidar las diferentes campañas y se divulgo la campaña Gas licuado de Petróleo-GLP por medio de las redes sociales de la entidad. </t>
  </si>
  <si>
    <t>Se elaboró el material didáctico para la campaña de Gas licuado de Petróleo-GLP y se elabora el diseño de los afiches para las campañas de vientos para agosto, pirotecnia, seguridad en diciembre, seguridad en Halloween, ductos de basura en propiedad horizontal, forestales y recomendaciones generales de prevención en centros comerciales</t>
  </si>
  <si>
    <t xml:space="preserve">Se evidencia acta de reunión del 19 de marzo de 2019 en la cual se presenta avance de la recolección de los datos que sirven como insumo para presentar una campaña de prevención.
Se define el tema del insumo para la campaña el cual es gasodomesticos.
Se evidencia reunión 11 de abril de 2019 en la cual se establece el tema de funcionamiento de gasodomesticos
Se evidencia reunión del 29 de mayo en el cual se trata el tema de mantenimiento de gasodomesticos 
Se evidencia reunión del 6 de junio en la cual se trata el tema de calentadores de paso a gas 
Se evidencia reunión del 26 de junio de 2019 y el tema tratado fue normatividad de calentadores a gas
</t>
  </si>
  <si>
    <t>Se preparó la información estadística del primer trimestre con la información enviada por el Centro de Comando y Comunicaciones (C.C.C.) de la Subdirección Operativa.</t>
  </si>
  <si>
    <t xml:space="preserve">Preparación y análisis de la información enviada por la C.C.C.-Centro de Comando y Comunicaciones </t>
  </si>
  <si>
    <t>Se proyectó la resolución con los ajustes propios a la realidad de la entidad y se gestionó la firma de los responsables de cada área.  Esta pendiente la firma de la OAJ y Dirección.</t>
  </si>
  <si>
    <t>Se realizó la identificación de los procesos y subprocesos responsables de las políticas de MIPG en una matriz.  Se encuentra en revisión final para su socialización en el comité institucional de Gestión y Desempeño.</t>
  </si>
  <si>
    <t>Se actualizo la base de datos del liquidador con la estructura que va a recibir la información de los impuestos (ICA) consolidado del año anterior.</t>
  </si>
  <si>
    <t>Pruebas y ajustes de los servicios desarrollados</t>
  </si>
  <si>
    <t xml:space="preserve">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
1. Sistema Administrador Liquidador Misional (SALM): Sistema que permite administrar los usuarios que se les asignan a las empresas para que puedan generar e imprimir y el recibo de liquidación por conceptos de revisiones técnicas.
2. Sistema Liquidador Misional (SLM): Sistema que le permite a las empresas generar e imprimir el recibo de liquidación por conceptos de revisiones técnicas.
3. Manuales de Usuarios (SALM) y (SLM).
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
</t>
  </si>
  <si>
    <t>Se hizo las adecuaciones en el servidor http://172.16.92.27, se instala los siguientes componentes: PHP, MYSQL, APACHE y las correspondientes extensiones para el funcionamiento de Drupal como sistema de CMS de la Intranet de UAECOB</t>
  </si>
  <si>
    <t>Se realizó la instalación de los componentes del CMS para la nueva intranet de la UAECOB y se empieza estructurar el desarrollo de sitio en cual se puede verificar en: http://172.16.92.27/intranet</t>
  </si>
  <si>
    <t>Se revisaron las actividades realizadas en Gobierno En línea y con el fin de ajustar a las nuevas actividades para la implementación de Gobierno Digital se realiza la autoevaluación con la herramienta de la Alta Consejería</t>
  </si>
  <si>
    <t xml:space="preserve">Se da sostenibilidad a los componentes de Gobierno Digital y se empieza a estructurar e implementar los primeros trámites en línea de la UAECOB: Tramite en línea SIREP:  http://www.bomberosbogota.gov.co/?q=content/sirep
En desarrollo: Capacitación Comunitaria y Acompañamientos en Simulacros: http://172.16.92.18/WEB/  
</t>
  </si>
  <si>
    <t>Se entregan las Tablet y se evidencia en memorando del 30 de mayo del 2019 con numero radicado 2019I008626 donde se da inicio a unas modificaciones y mejoras a las mismas</t>
  </si>
  <si>
    <t>La herramienta CMS Moodle se encuentra implementada, instalada y configurada en un servidor de la UAECOB su objetivo era incorporar únicamente cursos virtuales del área de SGR, se implementó un curso virtual que cuenta con un avance importante pero no salió a producción debido a que no se entregó por parte de SGR la totalidad de los insumos del curso. Por otro lado, la Entidad adquirió el LMS Docebo en enero del 2019 como herramienta tecnológica para la creación y administración de los cursos virtuales dicha plataforma se encuentra instalada y configurada, en este sentido, se   configuraran y crearan paulatinamente los cursos que propongan y entreguen contenidos de las áreas interesadas de la Entidad y se realizara la migración de lo que se tiene del curso de SGR en Moodle a Docebo.</t>
  </si>
  <si>
    <t>En el marco del Contrato No. 431 de 2017 “IMPLEMENTACIÓN DEL SISTEMA DE GESTIÓN DOCUMENTAL DE LA UAE CUERPO OFICIAL DE BOMBEROS”, se realizó la implementación del Software CONTROLDOC® que permite radicar, producir, tramitar y hacer seguimiento a comunicaciones oficiales de la entidad. Esta herramienta Documental salió a producción el 18 de marzo del 2019 en la Entidad.</t>
  </si>
  <si>
    <t>Caracterización de cada uno de los activos de información (inventario de activos de Información de Software, hardware y servicios)</t>
  </si>
  <si>
    <t>Levantamiento de inventario de activos de Información de Software, hardware y servicios</t>
  </si>
  <si>
    <t xml:space="preserve">Alimentación de la caracterización documental. </t>
  </si>
  <si>
    <t xml:space="preserve">Se realizan reuniones con las diferentes áreas con el fin de fortalecer las funcionalidades y características, se realiza entrega final.
</t>
  </si>
  <si>
    <t>Se realizará seguimiento y control al área de gestión documental con el fin de concatenar la información restante mediante memorando</t>
  </si>
  <si>
    <t>Según memorando 2019I009375 del 17 de junio de 2019 se radicaron en la oficina jurídica los estudios previos, estudios de mercado, estudios del sector, matriz de riesgo y documentos soporte para la contratación del sistema de información misional.</t>
  </si>
  <si>
    <t>Revisar, recopilar y actualizar la información de las buenas prácticas identificadas</t>
  </si>
  <si>
    <t>Se identificó y recopilo una nueva practica para incluir en la guía y se actualizo la información de las buenas practicas 2018</t>
  </si>
  <si>
    <t>Un documento guía de Buenas Prácticas UAECOB actualizada con los datos e información de resultados de 2018, así como la identificación de nuevas buenas prácticas</t>
  </si>
  <si>
    <t>Un documento con el portafolio de servicios UAECOB actualizado con los datos e información de resultados de 2018.</t>
  </si>
  <si>
    <t xml:space="preserve">Revisar, recopilar y actualizar la información del portafolio de servicios </t>
  </si>
  <si>
    <t>Se realizarán en el año 2 actividades de articulación con la Academia, donde se promueve la interlocución con universidades e instituciones de educación superior y técnica sobre temas de interés relacionados con las actividades bomberiles</t>
  </si>
  <si>
    <t>Realizar una actividad de articulación con la academia correspondiente al 1er semestre, gestionando la participación de al menos una institución, seleccionando el tema y realizar convocatoria.</t>
  </si>
  <si>
    <t>Realizar una actividad de articulación con la academia correspondientes al 2do semestre, gestionando la participación de al menos una institución, seleccionando el tema y realizar convocatoria</t>
  </si>
  <si>
    <t>El tema de la jornada de articulación fue sobre el manejo de abejas urbanas y las emergencias; y se realizó el 20 de mayo</t>
  </si>
  <si>
    <t xml:space="preserve">Se recopiló la información del relacionamiento del grupo de interés y se sistematizó en una estrategia de cooperación internacional y alianzas estratégicas  </t>
  </si>
  <si>
    <t>El diseño del modelo se presentó en un formato de modelo Canvas adaptado</t>
  </si>
  <si>
    <t>Generar los informes que contengan los resultados de (Plan de Acción, Informe Proyectos de Inversión (Metas y Presupuesto), Plan de Participación Ciudadana, y Tablero de Indicadores), correspondiente a la gestión del 1er trimestre.</t>
  </si>
  <si>
    <t>Generar los informes que contengan los resultados de (Plan de Acción, Informe Proyectos de Inversión (Metas y Presupuesto), Plan de Participación Ciudadana, y Tablero de Indicadores), correspondiente a la gestión del 2do trimestre.</t>
  </si>
  <si>
    <t>Generar los informes que contengan los resultados de (Plan de Acción, Informe Proyectos de Inversión (Metas y Presupuesto), Plan de Participación Ciudadana, y Tablero de Indicadores), correspondiente a la gestión del 3er trimestre.</t>
  </si>
  <si>
    <t>Generar los informes que contengan los resultados de (Plan de Acción, Informe Proyectos de Inversión (Metas y Presupuesto), Plan de Participación Ciudadana, y Tablero de Indicadores), correspondiente a la gestión del 4to trimestre.</t>
  </si>
  <si>
    <t>Gestionar el PAA para el 1er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reportes electrónicos, memorandos, a las partes interesadas. 10%</t>
  </si>
  <si>
    <t>Se realizó una reunión con el personal administrativo de la academia el día 26 de marzo con el fin de definir quiénes serán los participantes del plan de reentrenamiento, como se realizaría la convocatoria y los respectivos compromisos para la ejecución de los mismos</t>
  </si>
  <si>
    <t>Se realizó una reunión con el personal logístico de la academia el día 26 de junio con el fin de definir la logística necesaria para realizar el plan de reentrenamiento y los respectivos compromisos para la ejecución de los mismos</t>
  </si>
  <si>
    <t>Documento del plan de trabajo en SYST para 2019, aprobado por el COPASST y firmado por el Subdirector de Gestión Humana y el Director de la UAECOB.</t>
  </si>
  <si>
    <t>Teniendo en cuenta que los objetivos del SGSYST están firmados por la Dirección, se presenta la propuesta para actualización de la Política a través solicitud enviada por correo electrónico a la representante de la Dirección del SIG, para formalizar estos documentos.</t>
  </si>
  <si>
    <t xml:space="preserve">Se radico en la alcaldía de Fontibón bajo número 2019EE1885 solicitud de concepto favorable Desarrollo De obra, documento necesario para la expedición de la Licencia de Funcionamiento                                                       Radicado 2019E002750 solicitud de desarrollo de obra.                                                  
El 10 de junio fue entregado el desarrollo de obra favorable por parte de la alcaldía                                                                            Radicado en el DILE (E2019100611) radicado interno 2019E004185 14 DE JUNIO
</t>
  </si>
  <si>
    <t>Se desarrolló el cuerpo del formato con el cual se va a verificar el seguimiento a la implementación del PIGA, así como la programación en cuanto a fechas de las visitas.</t>
  </si>
  <si>
    <t>Se realizaron dos capacitaciones referentes a la inducción en temas de prevención en asuntos disciplinarios, una se realizó el 15/02/2019 y la otra el 05/03/2019 a las 8 de la mañana en los auditorios del Edificio Comando.</t>
  </si>
  <si>
    <t xml:space="preserve">Se elaboró el plan de trabajo para las capacitaciones, enfocado en: Manejo de elementos de propiedad planta y equipo e intangibles.
Presentación del manual de políticas contables definitivas.
Cálculo de beneficios a empleados a corto y largo plazo.
Criterios en la actualización de los elementos de propiedad planta y equipo e intangibles en cuanto a las vidas útiles y para el cálculo del deterioro.
</t>
  </si>
  <si>
    <t xml:space="preserve">Se elaboró el plan de trabajo para las capacitaciones, enfocado en: Manejo de elementos de propiedad planta y equipo e intangibles.
Y se prepara el material respectivo para las capacitaciones 
</t>
  </si>
  <si>
    <t xml:space="preserve">Se  realizó la solicitud de incluir la auditoría interna al sistema de gestión respecto a la norma ISO 9001:2015 a la jefatura de la OCI el día 9 de enero de 2019 vía e-mail, por lo que el día 14 de enero la OCI citó a comité dando a conocer el plan anual de auditorías,  en este mismo se encuentra planificada la auditoria interna al sistema de gestión,  iniciando en octubre y finalizando en diciembre, finalmente es aprobado en acta de comité de control interno el día 21 de enero de 2019 por el personal directivo de la entidad.
Ver anexo correos, Plan anual de auditorías y acta de reunión de enero 21 de 2019, en poder de OCI.
</t>
  </si>
  <si>
    <t>El equipo de la Central de Comunicaciones de la Subdirección Operativa, realizó reunión para programar las actividades de ajuste del árbol de servicios soportado en Acta del 25 de marzo de 2019.</t>
  </si>
  <si>
    <t xml:space="preserve">Según la jurisdicción de las estaciones se ha realizado la revisión física y funcional de los hidrantes, conforme se puede evidenciar en el archivo de Google Drive HIDRANTES_COMPAÑIA_I; HIDRANTES_COMPAÑIA_II; HIDRANTES_COMPAÑIA_III; HIDRANTES_COMPAÑIA_IV; e HIDRANTES_COMPAÑIA_V.
</t>
  </si>
  <si>
    <t>La ejecución del curso Bomberitos "Nicolás Quevedo Rizo" en las 17 estaciones fue entre el 18 y el 29 de junio de 2019, fechas de inicio y finalización, dentro de las actividades se tuvo contemplado: salidas pedagógicas, entrega de uniformes, refrigerios, material didáctico, transporte y clausura, beneficiando a 377 niños.</t>
  </si>
  <si>
    <t xml:space="preserve">
Diligenciamiento de formatos según lo evidenciado en las actividades 2 y 3.</t>
  </si>
  <si>
    <t>Se diligencio los formatos según las actividades de revision de los hidrantes</t>
  </si>
  <si>
    <t>El documento adjunto contiene cronograma y libreto o guion del simulacro. El equipo de la Central de Comunicaciones de la Subdirección Operativa, realizó reuniones en el cual se evidencia que la fecha de ejecución del Simulacro será el 13 de julio de 2019, en las instalaciones de la Cámara de Comercio, Sede del Salitre.</t>
  </si>
  <si>
    <t>Se elaboró el formato para la Encuesta para elaborar el diagnostico de archivo</t>
  </si>
  <si>
    <t>En el año se realizarán 4 publicaciones trimestrales sobre la socializacion de las funciones del defensor de la ciudadania al personal de la UAECOB.</t>
  </si>
  <si>
    <t>Publicación de la socialización sobre la función del defensor del ciudadano Trimestral</t>
  </si>
  <si>
    <t>Se realizó la publicación sobre las funciones del defensor del ciudadano en el trimestre para socializar a toda la entidad a través del correo de la UAECOB.</t>
  </si>
  <si>
    <t>El equipo de la Central de Comunicaciones de la Subdirección Operativa, realizó reunión para programar las actividades del simulacro de comunicaciones. Se evidencia acta del 21 de marzo de 2019, con la cual se actualizo el procedimiento y ya se encuentra publicada en la ruta de la calidad.</t>
  </si>
  <si>
    <t>El día 28 de Mayo de 2019 se adjudica el Contrato de consultoría No. 331 de 2019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Se vienen respondiendo Observaciones presentadas a los Pliegos de Condiciones de la Licitación Pública No. UAECOB-LP-007-2019. Con el fin de pasar a Pliegos Definitivos y Resolución de Apertura.</t>
  </si>
  <si>
    <t>Se Realiza informe diagnostico donde se analizan los principales aspectos a evaluar en los establecimientos de comercio clasificados como riesgo bajo y el porcentaje de establecimiento que se van para la clasificación virtual.</t>
  </si>
  <si>
    <t>117  Renovar en un 50% la dotación de Equipos de Protección Personal del Cuerpo de Bomberos de Bogotá</t>
  </si>
  <si>
    <t>118  Renovar en un 50% la dotación de Equipos de Protección Personal del Cuerpo de Bomberos de Bogotá</t>
  </si>
  <si>
    <t>Se preparó la información estadística del segundo trimestre con la información enviada por el Centro de Comando y Comunicaciones (C.C.C.) de la Subdirección Operativa.</t>
  </si>
  <si>
    <t>En Ejecución</t>
  </si>
  <si>
    <t xml:space="preserve">Se está revisando el marco normativo y las condiciones de seguridad humana y sistemas de protección contra incendios. Adelantando el documento de analisi s frente a aglomeraciones permanentes </t>
  </si>
  <si>
    <t>A través de acta de reunión del 14 de marzo de 2019 con el personal uniformado y el Comandante Tito Forero,  se establecieron los lineamientos de la estrategia para la gestión del riesgo por incendios forestales en la localidad de Sumapaz.</t>
  </si>
  <si>
    <t>A través del acta de reunión del día 17 de Enero de 2019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t>
  </si>
  <si>
    <t>Se suscribe contrato interadministrativo con Catastro Distrital con el fin de realizar un avalúo del predio ubicado en la Localidad de Usme, donde se ubicará la academia y una estación de bomberos nueva, predio que cumple con las características técnicas y de operatividad consignadas dentro del informe preliminar realizado por los profesionales del Área de Infraestructura; este contrato tiene un plazo de tres meses con el objetivo de realizar el avalúo de dicho predio para la respectiva gestión de recursos y compra del mismo, de acuerdo a lo anterior, el día 26 de junio de 2019 se suscribe el Contrato Interadministrativo No. 363 de 2019, cuyo objeto es "CONTRATO INTERADMINISTRATIVO ENTRE LA UAE CUERPO OFICIAL DE BOMBEROS DE BOGOTÁ Y UAE-CATASTRO DISTRITAL PARA REALIZAR AVALÚO COMERCIAL A UN PREDIO DENTRO DEL PROYECTO ESCUELA DE FORMACIÓN (ACADEMIA) DE BOMBEROS DE BOGOTÁ Y ESTACIÓN DE BOMBEROS. Hasta tanto se tenga el avalúo catastral del valor acertado del predio, será posible gestionar el proceso de contratación ante la Oficina Asesora Jurídica.</t>
  </si>
  <si>
    <t xml:space="preserve">El 19 de febrero de 2019 mediante radicado No. 2019EE1104 se solicita a través de derecho de petición ante la Unidad Administrativa Especial de Catastro Distrital con el fin de consultar el Valor Final para compra de predio, 
* El 20 de marzo de 2019 mediante radicado No. 2019ER6173 se solicita ante Catastro Distrital solicitud de Cotización para realizar un Avalúo Comercial para el predio de interés
* El 28 de marzo de 2019 se recibe de Catastro Distrital, Respuesta al Derecho de Petición del 19 de febrero de 2019.
* Se presentan los estudios previos radicados ante la oficina jurídica el 13 de diciembre de 2017, que como resultado de la revisión del área jurídica se estipuló que debía contratarse un Avalúo Predial.
</t>
  </si>
  <si>
    <t>El 18 de marzo de 2019, el interventor del contrato No. 401 de 2018 cuyo objeto es "Estudios, diseños y demás trámites para la obtención de la Licencia de Construcción para la ampliación y reforzamiento estructural de la Estación de Bomberos Marichuela" certifica el cumplimiento del 30% de Avance de ejecución y el 20 de mayo de 2019 el interventor certifica un 20% adicional de cumplimiento. Es decir que el porcentaje de avance de ejecución corresponde a un 50%.</t>
  </si>
  <si>
    <t xml:space="preserve">El 19 de febrero de 2019 mediante radicado No. 2019EE1104 se solicita a través de derecho de petición ante la Unidad Administrativa Especial de Catastro Distrital con el fin de consultar el Valor Final para compra de predio, 
* El 20 de marzo de 2019 mediante radicado No. 2019ER6173 se solicita ante Catastro Distrital solicitud de Cotización para realizar un Avalúo Comercial para el predio de interés
* El 28 de marzo de 2019 se recibe de Catastro Distrital, Respuesta al Derecho de Petición del 19 de febrero de 2019.
</t>
  </si>
  <si>
    <t xml:space="preserve">Se realizó mesa de trabajo con empresa especializada en la elaboración de herramientas virtuales, con el fin de dar a conocer las necesidades que tiene la UAECOB correspondiente a la creación de la Biblioteca Virtual para la entidad.                   
* Se realizó mesa de trabajo con el área de tecnología, con el fin de dar a conocer las necesidades que tiene la UAECOB correspondiente a la creación de la Biblioteca Virtual para la entidad.           
</t>
  </si>
  <si>
    <t>Reunión con el Sena a fin de dar inicio a la creación del nodo que sea aplicable a la plataforma LMS</t>
  </si>
  <si>
    <t xml:space="preserve">Se han realizado las mesas de trabajo con los procesos para documentar las respectivas caracterizaciones de gestión de comunicaciones, gestión estratégica, gestión integrada y gestión administrativa generando los ajustes correspondientes  </t>
  </si>
  <si>
    <t xml:space="preserve">Se han realizado las mesas de trabajo con los procesos para documentar las respectivas caracterizaciones de gestión del parque automotor, gestión de infraestructura, gestión jurídica, gestión de búsqueda y rescate, gestión de asuntos disciplinarios y gestión logística, generando los ajustes correspondientes </t>
  </si>
  <si>
    <t>Se generan los informes respectivos sobre el seguimiento al plan de acción, indicadores, plan de desarrollo y plan de participación para el primer trimestre del 2019</t>
  </si>
  <si>
    <t>Se generan los informes respectivos sobre el seguimiento al plan de acción, indicadores, plan de desarrollo y plan de participación para el segundo trimestre del 2019</t>
  </si>
  <si>
    <t>%</t>
  </si>
  <si>
    <t>Gestión Estrategica</t>
  </si>
  <si>
    <t>Se cumplió en su totalidad la actividad. Realizando 24 ediciones del producto denominado Bomberos en Acción</t>
  </si>
  <si>
    <t>Se cumplió en su totalidad la actividad. Realizando 19 videos de historias, acontecimiento o realidades del la UAECOB en sus estaciones</t>
  </si>
  <si>
    <t>Se cumplió en su totalidad la actividad, realizando 13 videos de historias, acontecimiento o realidades del la UAECOB en sus estaciones</t>
  </si>
  <si>
    <t>Para segundo trimestre se planearon 32 actividades que presentan el siguiente  estado de ejecución :
-  22 en términos
-    5 ejecutados fuera de términos 
-    5  en ejecución 
Se realizaron auditorias, seguimientos, acompañmientos, actividades d fortalcimiento del control, respuestas requrerimientos, entre otros. Ls actividade que se encuentran ene ejcución finalizan su ciclo en el mes de julio.</t>
  </si>
  <si>
    <t>Se cumplió en su totalidad la actividad. Realizando las publicaciones de la meta, en las que de los incidentes se escoge una foto relevante y se convierte en la Foto de la Semana</t>
  </si>
  <si>
    <t>Se identificaron los grupos de interés de la UAECOB externos y aliados que se evidencia en Modelo Canvas adaptado en documento en Word y anexo de mapa de grupo de interés en documento Word</t>
  </si>
  <si>
    <t>Se realizó la segunda actividad, actualizando matriz de control y seguimiento de aprobación de garantías</t>
  </si>
  <si>
    <t>Se realiza documento en donde se evidencian las características propias de la clasificación de los escenarios con tipificación de teatros y cines.</t>
  </si>
  <si>
    <t>El documento de la Estrategia de Cambio Climático se encuentra aprobada por la coordinadora de reducción del riesgo Paola Castañeda.</t>
  </si>
  <si>
    <t>Se evidencia que se realizó la caracterización de las zonas por medio de la georreferenciación de cada uno de los incidentes que se han presentado en el 2016, 2017 y 2018 en lo localidad de Puente Aranda, en los servicios de: gases tóxicos, líquidos inflamables, combustibles e hidrocarburos líquidos. Se envía por correo electrónico el mapa con la georreferenciación de los incidentes antes mencionados y así se consolida el documento de la cartografía social en localidad de puente Aranda para materiales peligrosos.</t>
  </si>
  <si>
    <t xml:space="preserve">Se formuló la Guía de riesgos comunes y asociados a incendios.  
Se finaliza la elaboración del documento el cual se encuentra en revisión para su aprobación y publicación.
</t>
  </si>
  <si>
    <t>Se realizó reunión el día 27 de mayo del año 2019, soportado en acta, con el objetivo de realizar
seguimiento a los productos según responsables, de acuerdo con el cronograma de trabajo, en
donde se establecieron los siguientes compromisos:
Actualizar la información con estadísticas del año 2018 y remitir plazo a Luis Bernal con plazo 7 de
junio de 2019, como responsables Oscar Cuevas, Nelson Sánchez y Sgto. German Aldana.
Actualizar contenidos de acuerdo a la estadística referencia con plazo 7 de junio de 2019,
responsable Nelson Sánchez.
Entregables consolidados al 14 de junio de 2019 a través de correo electrónico, responsables Cabo
Luis Bernal y Sgto. German Aldana.
Seguimiento a prensa por parte de la Subdirección de Gestión del Riesgo-SGR de los productos entregados.
El día 30 de mayo del año 2019, soportado en acta, se realiza reunión con el objetivo de revisar los
productos de capacitación en comunitaria, meta plan de acción y articulación con prensa, en
donde se establecieron los siguientes compromisos:
Por prensa la entrega de 8 videos que integra Gente que ayuda, así como 2 videos de material de
riesgo bajo para el 14 de junio de 2019.
Revisión de prensa de los módulos de capacitación comunitaria.
El día 14 de junio y de acuerdo a los compromisos, se hace entrega a la referente de la SGR de los
8 videos, por el área de prensa, cumpliendo con los tiempos establecidos en las actas anteriores.
De igual manera de hace entrega vía correo electrónico por parte del Cabo Luis Bernal de los
módulos de capacitación comunitaria para su revisión a los referentes de la SGR, al Teniente
Triana y a la profesional del área de capacitación comunitaria de la SGR para revisión
metodológica.
Se realiza revisión por el Teniente Triana, quien realiza observaciones frente al contenido y se
envía vía correo electrónico a los profesionales encargados de su respectiva corrección, así como
se hace revisión por parte de la profesional encargada de capacitación comunitaria en cuanto a la
parte metodológica. Posteriormente se realiza informe con las observaciones generales frente a la estructura metodológica para su respectivo ajuste.
Se actualizaron los módulos el 3 de octubre de Riesgos en la Comunidad y Protéjase de los Incendios, realizando todas las modificaciones pertinentes para su revisión y aprobación y se soportan esta modificación mediante actas de reunión de los días 2, 3, 17, 23 y 27 de septiembre de 2019, y como producto los módulos actualizados.</t>
  </si>
  <si>
    <t>Se realiza cronograma y plan de trabajo de las actividades a desarrollar en el mes de la prevención.</t>
  </si>
  <si>
    <t xml:space="preserve">Se realiza la convocatoria por medio de la Junta de Acción comunal en la localidad de Sumapaz, Suba y Soratama, mediante reunión con los delegados de cada localidad.  </t>
  </si>
  <si>
    <t>Se consolida el documento con los lineamientos y fases de la recolección de la información para la cartografía.</t>
  </si>
  <si>
    <t>Se realizó reunión con la localidad de Sumapaz determinando la actividad que se realizara en el mes de la prevención (octubre) y como actividad de plan de acción de la localidad.
Se elaboró documento de la estrategia donde se describen las generalidades de la localidad, los antecedentes de incendios forestales y la estrategia a desarrollar.</t>
  </si>
  <si>
    <t>La Oci programó ejecutar al corte del tercer trimestre  76 actividades de las cuales se han ejecutado al 100% 73 y tres actividades se encuentran en ejecución. En sesión del 10 de septiembre de 2019 el CCCI aprobó ambio de fechas determinación a seis actividades y eliminar una actividad, es por eso que el cálculo del indicador cambia con respecto a las mediciones de los trimestres anteriores.</t>
  </si>
  <si>
    <t xml:space="preserve">Se han actualizado164 documentos de los diferentes procesos de la  Entidad, con el acompañamiento del Subproceso de Calidad. </t>
  </si>
  <si>
    <t>Se realizó la respectiva socialización en puesto de trabajo en el edificio comando, como también se remitió la presentación del mismo al correo UAECOB para toda la entidad.</t>
  </si>
  <si>
    <t xml:space="preserve">Se realizaron dos (2) capacitación de prevención de conductas disciplinables los días 9 de agosto y 30 de septiembre 2019, se entregan folletos y también se envía la información vía mail.
</t>
  </si>
  <si>
    <t>Mediante contrato interadministrativo No. 363 de 2019 cuyo objeto es "CONTRATO INTERADMINISTRATIVO ENTRE LA UAE CUERPO OFICIAL DE BOMBEROS DE BOGOTÁ Y UAE-CATASTRO DISTRITAL PARA REALIZAR AVALÚO COMERCIAL A UN PREDIO DENTRO DEL PROYECTO ESCUELA DE FORMACIÓN (ACADEMIA) DE BOMBEROS DE BOGOTÁ Y ESTACIÓN DE BOMBEROS.  se pretende realizar el avalúo comercial para el predio que cumple con las especificaciones técnicas y operativas para la puesta en marcha de la Escuela de Formación Bomberil, donde el día 8 de agosto de 2019 se firma entre las partes el ACTA DE INICIO y cuya fecha de terminación es el 7 de noviembre de 2019. Dicho contrato se encuentra en ejecución, el día 25 de agosto el personal encargado realizó la visita al predio para realizar dicho avalúo.</t>
  </si>
  <si>
    <t>El día 16 de agosto de 2019 Mediante radicado No. 11001-3-19-1247 se solicita la Licencia de Construcción ante la Curaduría Urbana No. 3</t>
  </si>
  <si>
    <t>El día 8 de agosto de 2019 mediante radicado de la Secretaría Distrital de Planeación No. 2-2019-52109, se expide uso de suelo y norma urbanística para el predio ubicado en la Carrera 33 No. 6A-74 el cual se encuentra localizado en área de actividad industrial localidad de Puente Aranda zona industrial, predio destinado como cesión pública a equipamientos comunales, se permiten todos los usos dotacionales y por ende construcciones destinadas para la actividad bomberil. Sin embargo, el documento menciona que se deberán tener en cuenta para su desarrollo los estándares arquitectónicos y parámetros urbanísticos de acuerdo al Decreto Distrital 563 de 2007 a lo cual una vez verificado se encuentra que en el artículo 32,  las nuevas estaciones a construir deben estar en las UPZ Santa Bárbara, Los Libertadores, Nuevo Usme y Calandaima. Es decir, que por ser este predio cercano a la Estación de Bomberos de Puente Aranda y al no encontrarse dentro de las zonas de cobertura de las UPZs mencionadas, es imposible realizar una nueva estación de bomberos en esta ubicación.</t>
  </si>
  <si>
    <t xml:space="preserve">El 28 de mayo de 2019 se adjudica el Contrato de consultoría No. 331 de 2019 - Interventoría para la Construcción de la Estación de Bomberos de Bellavista
* Se inicia con el trámite de desembolso del Anticipo, para ello se deben surtir actividades tanto del contratista de obra como de la Interventoría.
* El día 15 de agosto de 2019 se expide certificación por parte del interventor, donde certifica la aprobación del primer pago correspondiente al 30% a título de Anticipo.
</t>
  </si>
  <si>
    <t>Se realizó la segunda actividad, actualizando matriz contractual con corte a 30 de septiembre de 2019</t>
  </si>
  <si>
    <t>Se realizó la presentación de los informes por Compañía de la Subdirección Operativa.</t>
  </si>
  <si>
    <t>Se realizó la presentación de los informes correspondientes al segundo trimestre a la OAP, el 12-jul-2019 mediante correo electrónico al usuario institucional:jcamacho@bomberosbogota.gov.co, para la publicación respectiva en la página web de la entidad.</t>
  </si>
  <si>
    <t>OAP realizo la publicación respectiva mediante el siguiente enlace: http://bomberosbogota.gov.co/transparencia/informacion-interes/publicaciones</t>
  </si>
  <si>
    <t>Se preparó la información estadística del tercer trimestre con la información enviada por el Centro de Comando y Comunicaciones (C.C.C.) de la Subdirección Operativa, para los meses de julio, agosto y septiembre de 2019.</t>
  </si>
  <si>
    <t>Esta pendiente el simulacro, se realizara el 13 de julio de 2019.
El simulacro se realizó el 13 de julio de 2019, en las instalaciones de la Cámara de Comercio, Sede Salitre (Av. El Dorado No.68D-35).</t>
  </si>
  <si>
    <t>Se realizó el informe de ejecución de la actividad, el cual se radicó ante la Subdirección Operativa 01 de agosto de 2019 con el radicado No.2019IO11618, I.D.13192.</t>
  </si>
  <si>
    <t>Se entregó mediante el radicado No.2019I008513, Id:6774 del 29 de mayo de 2019, el expediente precontractual a la OAJ de la entidad, el cual contiene: fichas técnicas de los elementos a adquirir en los grupos No.1 y No.2, solicitud de viabilidad, viabilidad de inversión, solicitud de CDP, CDP, estudios previos, estudio de mercado, análisis del sector, solicitud de cotizaciones, cotizaciones y matriz de riesgo.  Así mismo, la OAJ de la entidad, realizo la publicación del proceso el 17 de julio de 2019 en el SECOP II y la resolución 586-2019 del proceso.  Como producto de este proceso se expidió el contrato de compraventa No.388-2019 por valor de $1.400.000.000 el cual fue asignado al proveedor INCOLDEXT S.A.S.</t>
  </si>
  <si>
    <t>Se expidieron los Certificados de Registro Presupuestal de la SASI 002 DE 2019, del cual se derivó el contrato 388-2019 a nombre de INCOLDEXT S.A.S.</t>
  </si>
  <si>
    <t>Los equipos técnicos fueron conformados en el comité de gestión y desempeño con acta número 01.</t>
  </si>
  <si>
    <t>A la fecha se han llevado a cabo dos comité institucional de gestión y desmpeño. 
Actas con fechas de 30/07/2019 y 02/09/2019.</t>
  </si>
  <si>
    <t xml:space="preserve">Se han realizado los siguientes autodiagnósticos:
1.Autodiagnóstico de integridad
2.Autodiagnóstico   de Direccionamiento Estratégico y Planeación
3.Autodiagnóstico de Gobierno Digital
4.Autodiagnóstico   de Servicio al Ciudadano
5.Autodiagnóstico   de Trámites
6.Autodiagnóstico de Participación Ciudadana
7. Autodiagnóstico de Gestión Documental
8.Autodiagnóstico   de Control Interno
9.Autodiagnóstico   de Plan Anticorrupción
</t>
  </si>
  <si>
    <t xml:space="preserve">Se documentaron los diagramas de flujo  en la ruta de calidad de los procesos de Gestión del Parque Automotor, Asuntos Disciplinarios, Gestión de Asuntos Jurídicos, Gestión para la Búsqueda y Rescate, Gestión MATPEL,  Gestión de Incendios, Reducción del Riesgo </t>
  </si>
  <si>
    <t xml:space="preserve">Se documentaron los diagramas de flujo  en la ruta de calidad de los procesos de Gestión Estratégica, Gestión Humana, Gestión de las Comunicaciones, Gestión de Infraestructura,  Gestión Administrativa, Gestión Tecnológica, Gestión Financiera. </t>
  </si>
  <si>
    <t>En  la url http://172.16.92.27/intranet/ se puede encontrar la implementacion y funcionamiento de la nueva intranet de la UAECOB se esta subiendo la información respectiva de los procesos</t>
  </si>
  <si>
    <t>Se registra la licitacion publica.
se envia el aviso de convocatoria publica y quedamos a espera de su adjudicacion</t>
  </si>
  <si>
    <t>Se generan los informes respectivos sobre el seguimiento al plan de acción, indicadores, plan de desarrollo y plan de participación para el tercer trimestre del 2019</t>
  </si>
  <si>
    <t>Se efectuó la verificación y revisión del 100% de las hojas de vida de Parque Automotor, y se realizó la alineación de 60 hojas de vida que equivale al 45%.  Las Hojas de vida en físico reposan en el Edificio Comando bajo la custodia de la Subdirección Logística.</t>
  </si>
  <si>
    <t>Se recibió por parte del Sena Hojas de vida de postulantes con el fin de ser revisadas y evaluadas de acuerdo a los requerimientos de la UAECOB</t>
  </si>
  <si>
    <t>Se realizo reunión con el fin de establecer la participación de 15 personas del grupo BRAE  y 26 personas del grupo GEIF</t>
  </si>
  <si>
    <t>El Director de la UAECOB realizó acercamientos con  el subdirector de la Unidad Nacional de gestión del riesgo con el fin de manifestar interés para la  firma de cooperación en donde se incluyen temas de capacitación, entrenamiento y certificación</t>
  </si>
  <si>
    <t>Se definieron las partes interesadas, se consolidó las responsabilidades de cada una en SYST y se proyectó la información para la rendición de cuentas con apoyo de firma asesora. Se cumplió con la meta establecida para el periodo y se sigue avanzando en la implementación del SGSYST, ´de acuerdo a lo definido por el decreto 1072 de 2015</t>
  </si>
  <si>
    <t>EXCELENTE</t>
  </si>
  <si>
    <t>Promedio de Cumplimiento</t>
  </si>
  <si>
    <t>META 4° TRIM
(celda O)</t>
  </si>
  <si>
    <t>Programado 4to trimestre</t>
  </si>
  <si>
    <t>AVANCE 4° TRIM</t>
  </si>
  <si>
    <t>Avance Ponderado 4to tri.</t>
  </si>
  <si>
    <t xml:space="preserve">Programado 4to trimestre </t>
  </si>
  <si>
    <t xml:space="preserve">META 4° TRIM </t>
  </si>
  <si>
    <t xml:space="preserve">AVANCE 4° TRIM </t>
  </si>
  <si>
    <t>Durante el trimestre se realizaron 12 Ediciones del Noticiero "Bomberos Hoy"</t>
  </si>
  <si>
    <t>Durante el trimestre se realizaron 12 ediciones de Bomberos en Acción, los cuales fueron publicados en las Redes Sociales de la Entidad</t>
  </si>
  <si>
    <t>Durante el trimestre se realizaron 12 ediciones de la Foto de la Semana, la cual fue enviada a través de redes sociales los días viernes.</t>
  </si>
  <si>
    <t>Durante el trimestre se realizaron 12 ediciones de videos de historias de Bomberos, entre visitas, entregas y cosas que pasan al interior de cada una de las estaciones de Bomberos.</t>
  </si>
  <si>
    <t>Revista de octubre de 2019
https://mail.google.com/mail/u/0/#search/hidrante+oct/KtbxLwgdgGHMpBzSRpLwpBzsWBhXgLzkkL
Revista de noviembre de 2019
https://mail.google.com/mail/u/0/#search/REVISTA++23/FMfcgxwGCGtjtcrrZzPSHQtVtRJHrlCN
Revista 31 de diciembre de 2019
https://mail.google.com/mail/u/0/#search/REVISTA+/FMfcgxwGCbDZPstfQZmGlLCsBbFjqrpq</t>
  </si>
  <si>
    <t xml:space="preserve">4 octubre 2019 : https://www.youtube.com/watch?v=mRdIiwCAeA4
11 octubre 2019 https://www.youtube.com/watch?v=Mg-euAvnV6U
18 octubre 2019 https://www.youtube.com/watch?v=t8ZH5TNF45g
25 octubre 2019 https://www.youtube.com/watch?v=_CHHh5mzFDA&amp;t=276s
1 noviembre: https://www.youtube.com/watch?v=1kKNpgTGnm0&amp;t=144s
8 noviembre  https://www.youtube.com/watch?v=3GqK56XfK2k&amp;t=299s
15 noviembre https://www.youtube.com/watch?v=LXiXuXQrZ2c
22 noviembre https://www.youtube.com/watch?v=Z986oz1Zl2s&amp;t=544s
29 noviembre https://www.youtube.com/watch?v=pzwohbt5M1k&amp;t=4s
6 diciembre  https://www.youtube.com/watch?v=k9ERuqvy6dk
13 diciembre https://www.youtube.com/watch?v=2UKAPu64rNw&amp;t=10s
20 diciembre  https://www.youtube.com/watch?v=qZNtLM7NV_k&amp;t=10s
</t>
  </si>
  <si>
    <t>OCTUBRE
Hidrante 3 de octubre https://mail.google.com/mail/u/0/#search/hidrante+oct/FMfcgxwDrbtjzGbwpLcltlvTcnmXqQzq
Hidrante 10 de octubre
https://mail.google.com/mail/u/0/#search/hidrante+oct/FMfcgxwDrlRLFPTpjSNpWVBDSFchSXfm
Hidrante 17 de octubre
https://mail.google.com/mail/u/0/#search/el+hidrante+17+/FMfcgxwDrlbPzCmkPXQhQktThTshrVzn
Hidrante 24 de octubre
https://mail.google.com/mail/u/0/#search/hidrante+oct/FMfcgxwDrtwqcBrPdrpZqNJnVrgBVfTg
NOVIEMBRE
Hidrante 1 de noviembre
https://mail.google.com/mail/u/0/#search/hidrante+nov/FMfcgxwDsFWjMFscVDwDpXbhdBTqFpTg
Hidrante 7 de noviembre
https://mail.google.com/mail/u/0/#search/hidrante+nov/FMfcgxwDsFffNskFfLHscbJpSkMgRbrM
Hidrante 18 de noviembre
https://mail.google.com/mail/u/0/#search/hidrante+nov/FMfcgxwGBmsmjxwFZkxPzVmQwtQhkPMM
Hidrante 22 de noviembre
https://mail.google.com/mail/u/0/#search/hidrante+nov/FMfcgxwGBmzXBlSNkDsLWbHQzbFWmQkC
DICIEMBRE
Hidrante 3 de diciembre
https://mail.google.com/mail/u/0/#search/hidrante+diciembre/FMfcgxwGBwcjvLtGbsbGVrXflCtqZJNs
Hidrante 13 de diciembre
https://mail.google.com/mail/u/0/#search/hidrante+diciembre/FMfcgxwGCHDlwjXgTzfJZkJJSgQxHxnB
Hidrante 19 de diciembre
https://mail.google.com/mail/u/0/#search/hidrante+diciembre/FMfcgxwGCQZFBDbThqSqrPSpDsQhnRXz
Hidrante 26 de diciembre
https://mail.google.com/mail/u/0/#search/hidrante+diciembre/FMfcgxwGCQjJtznNZrbjsgVmVpRFNnnJ</t>
  </si>
  <si>
    <t xml:space="preserve">*31 octubre 
https://twitter.com/BomberosBogota/status/1189941104000602112?s=20
*2 Noviembre
Bomberos de las estación #Ferias, #PuenteAranda, #GarcésNavas, #Central y #Bicentenario controlan un incendio al interior de una bodega ubicada en la  Carrera 56B con 70C. Al momento no hay reporte de personas lesionadas. Se asegura el área.
https://twitter.com/BomberosBogota/status/1190723666050457602?s=20
*2 Noviembre
Bomberos de la estación #Chapinero rescataron y brindaron atención prehospitalaria a un gatico que quedó atrapado en el alternador de un carro particular en la calle 33 con carrera 15. El felino fue entregado a su propietario y llevado a una clínica veterinaria.
https://twitter.com/BomberosBogota/status/1190742165913255937?s=20
*3 Noviembre
Bomberos de la estación #Caobos rescataron a un perrito que se encontraba atrapado en un canal de aguas
https://twitter.com/BomberosBogota/status/1191079535988629504?s=20
*7 Noviembre
Bomberos de las estaciones #Candelaria, #Bellavista y el Grupo de Materiales Peligrosos, Matpel, controlan una fuga de gas por rotura  de tubería de 5 pulgadas
https://twitter.com/BomberosBogota/status/1192506136332787712?s=20
*8 Noviembre
Bomberos de la estación #Chapinero controlan una fuga de gas en cilindro de GLP en la calle https://twitter.com/BomberosBogota/status/1192841123548545025?s=20
*8Noviembre
Bomberos de la estación #Kennedy brindan atención prehospitalaria a dos personas luego de que se presentara un choque entre un bus del SITP y una camioneta
https://twitter.com/BomberosBogota/status/1192870866285142017?s=20
*9 Noviembre
Bomberos de la estación #Chapinero brindan atención prehospitalaria a dos personas luego de ser arrolladas por un vehículo particular
https://twitter.com/BomberosBogota/status/1193234744512778242?s=20
*9 Noviembre
⚠️Bomberos de la estación #Fontibón brindan atención prehospitalaria a una persona que resultó lesionada por el volcamiento de un furgón
https://twitter.com/BomberosBogota/status/1193243179136507904?s=20
*9 Noviembre
Bomberos de la estación #Candelaria brindan atención prehospitalaria a una persona luego de que un camión chocara con un poste y terminara volcado
https://twitter.com/BomberosBogota/status/1193243693463035904?s=20
*9 noviembre
la Grúa de Bomberos Bogotá retira el vehículo que se volcó en la quebrada la Vieja
https://twitter.com/BomberosBogota/status/1193278182016860160?s=20
*7 diciembre
Bomberos de la estación #Caobos rescatan y brindan atención prehospitalaria a 4 personas atrapadas por la caída de un árbol y un poste de energía sobre un vehículo particular
https://twitter.com/BomberosBogota/status/1203468748663017478?s=20
</t>
  </si>
  <si>
    <t xml:space="preserve">*4 de octubre
https://twitter.com/BomberosBogota/status/1180243610702401536
*11 de octubre 
https://twitter.com/BomberosBogota/status/1182804399611097089
*18 de octubre
https://twitter.com/BomberosBogota/status/1185322161600380928
*25 de octubre
https://twitter.com/BomberosBogota/status/1187852466861330434
*1 Noviembre
https://twitter.com/BomberosBogota/status/1190395592557637632?s=20
*8 Noviembre
https://twitter.com/BomberosBogota/status/1192932307801260033?s=20
*15 noviembre
https://twitter.com/BomberosBogota/status/1195475042416676864?s=20
*22 noviembre
https://twitter.com/BomberosBogota/status/1198005778898178048?s=20
*29 noviembre.
https://twitter.com/BomberosBogota/status/1200542452743995392?s=20
*6 diciembre
https://twitter.com/BomberosBogota/status/1203083364804300801?s=20
*13 diciembre
https://twitter.com/BomberosBogota/status/1205616942419197954?s=20
*20 diciembre
https://twitter.com/BomberosBogota/status/1208152295810224128?s=20
</t>
  </si>
  <si>
    <t xml:space="preserve">*7 Noviembre
La cooperación internacional es muy importante, ya que compartir experiencia y conocimiento con Bomberos de otros países es muy enriquecedor
https://twitter.com/BomberosBogota/status/1192594732481990663?s=20
*8 Noviembre
Hoy te contamos un poco más sobre las emergencias con árboles atendidas por nuestros Bomberos
https://twitter.com/BomberosBogota/status/1192770929610383360?s=20
*12 Noviembre
este es un mensaje importante para la comunidad. Cuando veas a los Bomberos trabajando, ten en cuenta esta recomendación para no poner tu vida en peligro
https://twitter.com/BomberosBogota/status/1194219081353891841?s=20
*13 noviembre
La tecnología nos permite estrechar los lazos de cooperación y compartir conocimiento valioso para la institución
https://twitter.com/BomberosBogota/status/1194587191776817152?s=20
*13 noviembre 
Nuestros #BomberosBogotá están siempre preparados para atender el llamado de la comunidad y hoy queremos mostrar cómo trabajan para controlar una fuga de gas
https://twitter.com/BomberosBogota/status/1194743405055623168?s=20
*19 noviembre
Los procesos operativos son de suma importancia a la hora de atender efectivamente una emergencia
https://twitter.com/BomberosBogota/status/1196918573949693952?s=20
*20 noviembre
Para #BomberosBogotá todos los seres vivos son importantes, por eso hoy queremos contarte un poco más sobre el Grupo De Búsqueda y Rescate de Animales en Emergencias BRAE
https://twitter.com/BomberosBogota/status/1197284736219176960?s=20
*25 noviembre
Así trabajaron en equipo nuestros #BomberosBogotá y diferentes entidades del distrito, para controlar esta emergencia que tardó varias horas en ser controlada
https://twitter.com/BomberosBogota/status/1198926806381998080?s=20
*25 noviembre
Cada capacitación a la que acuden nuestros uniformados, les brinda herramientas y conocimientos para realizar mejor su trabajo día a día
https://twitter.com/BomberosBogota/status/1199112979532439558?s=20
*26 noviembre
Acompañamos a nuestro Grupo de Materiales Peligrosos (MATPEL) a una emergencia para que veas, muy de cerca, como trabajan para salvar vidas
https://twitter.com/BomberosBogota/status/1199287591947980800?s=20
*5 diciembre
Los #BomberosBogotá utilizan diferentes herramientas a la hora de una emergencia, hoy te mostramos un poco más de las cuerdas que usan
https://twitter.com/BomberosBogota/status/1202750616273068037?s=20
*6 diciembre
Así son los protocolos para qué #BomberosBogotá pueda hacer uso de la vía exclusiva de Transmilenio, en situación de emergencia https://twitter.com/BomberosBogota/status/1202942555970777090?s=20
</t>
  </si>
  <si>
    <t>Durante el trimestre se realizaron 12 ediciones de Bomberos en Acción, los cuales fueron publicados en las Redes Sociales de la Entidad.</t>
  </si>
  <si>
    <t>Se cumplió en su totalidad la actividad. Realizando las publicaciones de la meta, en las que de los incidentes se escoge una foto relevante y se convierte en la Foto de la Semana.</t>
  </si>
  <si>
    <t>Se cumplió en su totalidad la actividad, realizando 12 videos de historias, acontecimiento o realidades de la UAECOB en sus estaciones.</t>
  </si>
  <si>
    <t>Durante el trimestre se realizaron 12 Ediciones del Noticiero "Bomberos Hoy".</t>
  </si>
  <si>
    <t xml:space="preserve">1. Verificación Fichas Técnicas de Parque Automotor 
Se Revisaron las fichas técnicas de las maquinas Freightliner, HME, Rosenbauer, Spartan, Pierce Arrow; con el fin de identificar los parámetros que  sugiere el fabricante para   el proceso  del plan de mantenimiento preventivo para cada vehículo.
2. Revisar el  100% y Alinear el 45% de las Hojas de vidas de Parque Automotor de acuerdo al procedimiento de Gestión Documental de la entidad.
Se efectuó la verificación y revisión del 100% de las hojas de vida de Parque Automotor, y se realizó la alineación de 60  hojas de vida  que equivale al 45%; las Hojas de vida en físico  reposan en el Edificio Comando bajo la custodia de la Subdirección Logística.
3. Documentar Plan de Mantenimiento Preventivo y Correctivo de  Parque Automotor 
Se elabora el Plan de Mantenimiento Preventivo  para el parque Automotor de la UAECOB,  donde el plan está dividido en 7 tareas que se deben realizar cada 10,000 km; en donde se debe revisar cada sistema como lo indica el plan, los cuales son: mecánico, eléctrico, cabina y carrocería, bomba y tanque de agua, frenos y llantas. En donde la documentación se avanzó en un equivalente al 100%, teniendo en cuenta lo escrito anteriormente.
</t>
  </si>
  <si>
    <t xml:space="preserve">1. Verificación Fichas Técnicas de Equipo Menor: 
Se realizó la verificación de las fichas técnicas de los equipos que hacen parte del equipo menor de la UAECOB, dentro de esta verificación se observaron cuáles son las rutinas de mantenimiento  preventivo que tienen los fabricantes y los contratistas que actualmente tienen los contratos de mantenimientos de estos equipos; esta información es insumo del plan de mantenimiento.
2. Revisar el 100 % y Alinear el 15% de las Hojas de vidas de Equipo Menor de acuerdo al procedimiento de Gestión Documental de la entidad. 
* Se realizó capacitación a los contratistas encargados de realizar la alimentación y manejo de las hojas de vida del equipo menor de la UAECOB.
*Se efectuó la verificación y revisión del 100% de las hojas de vida, en donde, se alinearon 129  hojas de vida de equipo menor que equivale al 14,33%; en la actualidad se encuentran en las instalaciones de B-3 alrededor de 900 hojas de vida que reposan en el archivo de equipo menor. 
3. Documentar el Plan de Mantenimiento Preventivo y Correctivo de Equipo Menor
Se elaboró el Plan de Mantenimiento de equipo menor, en este documento se encuentra plasmado la operación y las rutinas de mantenimiento basados en las recomendaciones del fabricante. 
Se genera Documento final con la información de motosierras, motobombas y guadañadoras.
</t>
  </si>
  <si>
    <t xml:space="preserve">1. Verificación Fichas Técnicas de Parque Automotor 
Cada unidad vehicular posee hoja de vida donde podemos encontrar  la  ficha técnica de cada una de las partes de cada máquina , ubicado en el archivo del parque automotor en el Edificio Comando.   
Acta de verificación de las fichas técnicas
Ubicada en PC de Ingeniero Omar Castellanos  en la Ruta:
C:\Users\omarenrique\Desktop\PLAN DE MANTENIMIENTO P.A
2. Revisar el  100% y Alinear el 45% de las Hojas de vidas de Parque Automotor de acuerdo al procedimiento de Gestión Documental de la entidad.
Las Hojas de vida en físico  del Parque Automotor reposan en carpetas ubicadas en el archivo del Edificio Comando bajo la custodia de la Subdirección Logística.
Archivos en Excel de las Hojas de Vida ubicadas en el PC del Ingeniero Omar Castellanos  en la ruta:
C:\Users\omarenrique\Desktop\PLAN DE MANTENIMIENTO P.A
3. Documentar Plan de Mantenimiento Preventivo y Correctivo de  Parque Automotor 
Base  para generar un plan de mantenimiento preventivo del parque automotor
Plan de Mantenimiento Parque Automotor
Ubicada en PC de Ingeniero Omar Castellanos  en la Ruta:
C:\Users\omarenrique\Desktop\PLAN DE MANTENIMIENTO P.A
C:\Users\Ldiaz\Documents\INSTITUCIONAL\PLAN DE ACCION 2019\2-PLAN MTO PA
</t>
  </si>
  <si>
    <t xml:space="preserve">Evidencias ubicadas en la ruta:
1. Verificación Fichas Técnicas de Equipo Menor
Fichas técnicas de equipo menor, actas de reunión de verificación de fichas técnicas y fotografías de archivo de B-3 con carpetas ubicada en el PC del Profesional Juan Pablo Cárdenas 
C:\Documents and Settings\jcardenas\Escritorio\PLAN DE ACCIÓN
C:\Users\Ldiaz\Documents\INSTITUCIONAL\PLAN DE ACCION 2019\3-PLAN MTO EM\EVIDENCIAS
2. Hojas de vidas de Equipo Menor
Archivo con Hojas de vida del equipo menor por estaciones  - archivos con la verificación realizada a las hojas de vida de equipo menor, ubicadas en  PC en el escritorio del Profesional Juan Pablo Cárdenas
Acta de capacitación al personal de B-3.
C:\Documents and Settings\jcardenas\Escritorio\PLAN DE ACCIÓN
C:\Users\Ldiaz\Documents\INSTITUCIONAL\PLAN DE ACCION 2019\3-PLAN MTO EM\EVIDENCIAS
3. Documentar el Plan de Mantenimiento Preventivo y Correctivo de Equipo Menor
Documento Final del Plan de Mantenimiento Preventivo y Correctivo de Equipo Menor con  información de motosierras, motobombas y guadañadoras.  Archivo ubicado en  PC del Profesional Juan Pablo Cárdenas
C:\Documents and Settings\jcardenas\Escritorio\PLAN DE ACCIÓN
C:\Users\Ldiaz\Documents\INSTITUCIONAL\PLAN DE ACCION 2019\3-PLAN MTO EM\EVIDENCIAS
</t>
  </si>
  <si>
    <t>Se elabora el Plan de Mantenimiento Preventivo para el parque Automotor de la UAECOB; el plan está dividido en 7 tareas que se deben realizar cada 10,000 km, donde se debe revisar cada sistema como lo indica el plan, los cuales son: mecánico, eléctrico, cabina y carrocería, bomba y tanque de agua, frenos y llantas; en donde la documentación se avanzó en un 100%, teniendo en cuenta lo escrito anteriormente.</t>
  </si>
  <si>
    <t xml:space="preserve">* Se realizó capacitación a los contratistas encargados de realizar la alimentación y manejo de las hojas de vida del equipo menor de la UAECOB.
*Se efectuó la verificación y revisión del 100% de las hojas de vida, en donde se alinearon 129  hojas de vida de equipo menor que equivale al 14,33%.  
En la actualidad se encuentran en las instalaciones de B-3 alrededor de 900 hojas de vida que reposan en el archivo de equipo menor. 
</t>
  </si>
  <si>
    <t xml:space="preserve">Se elaboró el Plan de Mantenimiento del equipo menor; en este documento se encuentra plasmado la operación y las rutinas de mantenimiento basados en las recomendaciones del fabricante.  
Se genera Documento final con la información de motosierras, motobombas y guadañadoras.
</t>
  </si>
  <si>
    <t>Se realizó el documento diagnóstico del cumplimiento técnico normativo de escenarios de aglomeración permanente de Bogotá (Teatros y Cinemas).</t>
  </si>
  <si>
    <t>Documento elaborado.</t>
  </si>
  <si>
    <t xml:space="preserve">Se realizó el documento "Proyecto virtualización capacitación normativa aplicada a revisiones técnicas".
Se culmina con el documento Proyecto virtualización capacitación normativa aplicada a revisiones técnicas.
</t>
  </si>
  <si>
    <t>Se realizó el proceso de mesas de trabajo, levantamiento de necesidades y priorización de requerimientos para el SIM.</t>
  </si>
  <si>
    <t xml:space="preserve">Actas de reunión. </t>
  </si>
  <si>
    <t xml:space="preserve">Se elaboró el documento “Guía de riesgos comunes y asociados a incendios" publicado en la ruta de la calidad.
</t>
  </si>
  <si>
    <t>Se realizaron las mesas de trabajo al proceso de sistematización de la capacitación a brigadas contra incendio empresarial del cual se obtuvo un primer prototipo del mismo.</t>
  </si>
  <si>
    <t xml:space="preserve">Se actualizaron los módulos de capacitación comunitaria 1, Preparación ante la emergencia y 2 Protéjase ante los incendios publicados en la ruta de la calidad. </t>
  </si>
  <si>
    <t>Módulos actualizados.</t>
  </si>
  <si>
    <t>Se elaboraron los módulos de la capacitación a brigadas empresariales del proyecto de virtualización de capacitación y se consolidaron en el documento final para la entrega.</t>
  </si>
  <si>
    <t xml:space="preserve">Documento elaborado. </t>
  </si>
  <si>
    <t>Se elaboró el documento de la estrategia para las campañas de reducción del riesgo relacionadas con la prevención y mitigación de riesgos de incendio, matpel y otras emergencias competencia de la UAECOB.</t>
  </si>
  <si>
    <t>Se realizó la capacitación en las 17 estaciones.</t>
  </si>
  <si>
    <t>Se realizaron las actividades planificadas en el marco del mes de la prevención.</t>
  </si>
  <si>
    <t>Se desarrollaron las actividades contempladas en el proyecto de prevención y autoprotección comunitaria ante incendios forestales (fase 2) con las localidades y barrios planificados.</t>
  </si>
  <si>
    <t xml:space="preserve">Actas de reunión y documento final. </t>
  </si>
  <si>
    <t>Se actualizo la estrategia de cambio climático de la UAECOB.</t>
  </si>
  <si>
    <t>Se realizó y socializo la cartografía social en la localidad de Puente Aranda.</t>
  </si>
  <si>
    <t xml:space="preserve">Se desarrollan diferentes campañas de prevención como la “FERIA DE LA SEGURIDAD CAMPAÑA DE PREVENCIÓN”, “CAMPAÑA BOMBEROS EN TU LOCALIDAD”, “CAMPAÑA BOMBEROS EN TU CENTRO COMERCIAL”, “CAMPAÑA SHUT DE BASURAS”, “CAMPAÑA EDIFICACIONES DE GRAN ALTURA” y “CAMPAÑA ÉPOCA DE VIENTOS”. 
Las campañas se realizaron en las 20 localidades del distrito.
</t>
  </si>
  <si>
    <t xml:space="preserve">Registro Fotográfico y actas de reunión. </t>
  </si>
  <si>
    <t>Se realizó una actividad de prevención como resultado de la estrategia para la gestión del riesgo por incendios forestales en la localidad de Sumapaz.</t>
  </si>
  <si>
    <t xml:space="preserve">Se presentó documento de insumo para una Campaña de Prevención por incendios en el hogar, con la información Interna del equipo de Investigación de incendios.
</t>
  </si>
  <si>
    <t>Se consolida el documento diagnostico frente a escenarios de aglomeraciones de público permanentes (Teatros y Cinemas) y se entrega mediante correo electrónico al Subdirector de Gestión del  Riesgo.</t>
  </si>
  <si>
    <t>Se consolida documento “Proyecto virtualización capacitación normativa aplicada a revisiones técnicas final” y se entrega mediante correo electrónico al Subdirector de Gestión del Riesgo.</t>
  </si>
  <si>
    <t xml:space="preserve">Se realizó mesa de trabajo el 22 de enero de 2019, el 24 de enero de 2019 y 28 de enero de 2019 en las cuales se establecieron criterios para el desarrollo del nuevo sistema de información misional.
Se realizó reunión del 20 de mayo en la cual se establecieron el fortalecimiento de características y funciones del SIM.
Se realizó reunión el 28 de agosto con el Grupo de Revisiones Técnicas y Planeación donde se muestran las nuevas necesidades del sistema de información misional frente a la implementación de los nuevos proyectos.
Se realizó reunión el 16 de octubre de 2019 en la cual se hizo el levantamiento de información frente a los requerimientos de revisiones técnicas del nuevo sistema de información misional.
</t>
  </si>
  <si>
    <t xml:space="preserve">Se realizó mesa de trabajo el 22 de enero de 2019, el 24 de enero de 2019 y 28 de enero de 2019 en las cuales se establecieron criterios para el desarrollo del nuevo sistema de información misional.
Se realizó reunión del 20 de mayo en la cual se establecieron el fortalecimiento de características y funciones del SIM.
Se realizó reunión el 28 de agosto con el Grupo de Revisiones Técnicas y Planeación, en donde se muestran las nuevas necesidades del sistema de información misional frente a la implementación de los nuevos proyectos.
Se realizó reunión el 16 de octubre de 2019 en la cual se hizo el levantamiento de información frente a los requerimientos de revisiones técnicas  del nuevo sistema de información misional.
</t>
  </si>
  <si>
    <t>Se envía documento a la Oficina Asesora de Planeación mediante correo electrónico para su publicación y se evidencia documento publicado en la ruta en la capeta \\172.16.92.9\Ruta de la Calidad\02. PROCESOS MISIONALES\05. CONOCIMIENTO DEL RIESGO\02. PLANES, PROGRAMAS Y MANUALES.</t>
  </si>
  <si>
    <t xml:space="preserve">1. Identificación de los antecedentes trabajados junto a la Oficina Asesora de Planeación-OAP, con el Ing. Mariano Garrido, a fin de verificar punto de partida y llegada de la sistematización, de acuerdo al procedimiento de capacitación de las brigadas contraincendios clase uno; lo cual se soporta con el acta de reunión del 19 de marzo de 2019.
2. Identificación de todas las actividades inherentes al procedimiento junto con el personal de la OAP, en donde se estableció la vinculación de la sistematización de las etapas administrativas en torno a la plataforma DOSEBO y se validó con la Ing. Diana Poveda y el personal referente de la plataforma, el punto de partida de la plataforma; por lo cual se concluyó que se requiere desarrollar el trámite de pago a través del liquidador dadas las situaciones encontradas con el misional por lo que se delega al Ing. Luis Carmona para el desarrollo del liquidador; esto se soporta con el acta de reunión 27 de mayo de 2019.
3. Se estableció la caracterización del detalle de las etapas desde que el usuario solicita la información, se agenda, se hace el pago del servicio, se diligencia el formulario, se desarrolla de la capacitación etc., llegando a establecer compromisos de análisis de rangos de participación, definición de conformación de grupos de pequeñas empresas, con grupos máximo de 25 personas; esto se soporta con el acta del 7 de junio de 2019.
4. Se analizan las entradas y salidas del sistema de liquidador, control y definición de pagos para la liquidación, se estableció la necesidad de diseñar el recibo de pago en coordinación con el área de atención al ciudadano; esto se soporta con el Acta de reunión del 13 de junio de 2019.
5. Se definió el nombre del sistema de liquidación, denominándola: “Sistema de liquidación de capacitación brigadas contraincendios clase uno”, se socializa los campos que debe incluir el recibo de caja, y se acuerdan (empresa, nit, valor a pagar, valores en letra y número, número del comprobante, código de barras etc. 
Se analiza los contenidos de la carta tipo de preacuerdo; así mismo se validan los estados del sistema de liquidación, al respecto se definen: programado-pendiente, en proceso, legalizado recibo de caja, cancelado-Legalizado Declinado. 
Se analiza la proyección de reuniones con la Ing. Diana Poveda a fin de evaluar la interacción con plataforma DOSEBO, el análisis sobre el orden de los estados y verificar si deben incluirse otros estados; esto se soporta en el acta de reunión 26 de junio de 2019.
6. Se realizaron las mesas de trabajo para evidenciar el avance del borrador del “Sistema de liquidación de capacitación brigadas contraincendios clase uno”, así mismo se realizó la articulación con la Oficina Asesora de Prensa en cuanto a la integración con la plataforma DOCEBO, a fin de relacionar con claridad cómo se integran estos dos componentes; así mismo, se aclaran los preacuerdos a formalizar con el usuario y que intervienen en la plataforma. 
Se cuenta con un avance del prototipo del sistema realizado por el ingeniero Carmona, esto se soporta en las actas de trabajo del 10 de julio, 8 y 14 de agosto y 12 de septiembre de 2019. Prototipo del Sistema, enviado por el Ingeniero Carmona por correo electrónico el día 14 de agosto de 2019.
7. se realiza una reunión el 14 de noviembre con tecnología en la cual se presenta el sistema en su etapa de desarrollo con las funcionalidades concertadas en las reuniones.
</t>
  </si>
  <si>
    <t>Se realiza reunión con la Subdirección Operativa (Cmte. Arnulfo Triana) en la cual se presentaron los módulos trabajados por el equipo de uniformados de Gestión del Riesgo y se aprobaron para su publicación.</t>
  </si>
  <si>
    <t>Se publica en la Ruta de la Calidad la actualización de los módulos de capacitación comunitaria en la carpeta \\172.16.92.9\Ruta de la Calidad\02. PROCESOS MISIONALES\01. REDUCCIÓN DEL RIESGO\03. PROCEDIMIENTOS\04. CAPACITACIÓN COMUNITARIA\ Módulos de capacitación.</t>
  </si>
  <si>
    <t xml:space="preserve">Dado que el proyecto de virtualización está definido esencialmente por
los contenidos de módulos de virtualización, herramientas
pedagógicas y banco de preguntas, en el último trimestre se realizaron
las siguientes acciones:
a. Reuniones de seguimiento con equipo de trabajo instructor, a fin
de verificar el estado de los productos relacionados: actas: 3, 4,
7 de octubre de 2019; así mismo, se proyectó memorando de
solicitud sobre entrega de banco de preguntas 2019I015712 –ID
20584 de 9 de octubre de 2019.
b. Seguimiento con equipo de instructores de la SGR, a productos
de ajustes de contenidos de módulos y banco de preguntas a
través de correo electrónico: 3, 15, 22, de octubre de 2019.
c. De igual manera se realizó seguimiento a productos a cargo de
Oficina Asesora de Prensa; correo electrónico 4 de octubre de
2019, 3, 5 y 16 de diciembre de 2019
d. Construcción conjunta con equipo de instructores de la SGR, del
documento de virtualización de capacitación brigadas
contraincendios, obedeciendo a los lineamientos definidos por
Oficina Asesora de Planeación, se evidencia en el correo electrónico 10 de octubre
de 2019.
e. Entrega de los módulos de capacitación con el memorando No
2019I015347 id 20950 del 15 de octubre de 2019, a
Comandante Arnulfo Triana, para la revisión técnica de los
mismos obedeciendo a lineamientos de primera revisión
enviadas con memorando No 2019I014121 ID 18690 del 25 de
septiembre de 2019.
f. Presentación del proyecto de virtualización a Subdirector Jorge
Alberto Pardo Torres: Dado el requerimiento de OA Planeación,
se presenta el documento de Información del programa de
virtualización brigadas contraincendios clase uno (1), al
Subdirector de Gestión de Riesgo, a través de acta de reunión
de trabajo del día 2 de noviembre de 2019. El producto se revisó
previamente por la coordinadora Ingeniera Paola Marcela
Castañeda. El producto fue aprobado en mesa relacionada.
g. Se entrega del proyecto a Oficina Asesora de Planeación a través
del correo electrónico el día 7 de noviembre de 2019.
h. Entrega de módulos de capacitación a OA Prensa para la
revisión de estilo, y demás aspectos en el marco de
comunicación organizacional, se evidencia en el memorando No 2019IO16620 ID
23438 del 7 de noviembre de 2019.
i. Entrega de módulos corregidos por parte de OA Prensa, se evidencia en el correo
electrónico del 16 de diciembre de 2019.
j. Remisión de banco de preguntas a OA Prensa para su revisión, se evidencia en el correo electrónico del 3 de diciembre de 2019.
k. Remisión de banco de preguntas corregido por OA Prensa el día
16 de diciembre de 2019.
l. Entrega a través de correo electrónico OA Planeación de Banco.
</t>
  </si>
  <si>
    <t>Se realizó una reunión con el Subdirector de Gestión del Riesgo, en la cual se realizó la presentación del documento proyecto de "Virtualización de capacitación a brigadas empresariales".</t>
  </si>
  <si>
    <t>Se realizó una reunión con el Subdirector de Gestión del Riesgo, en la cual se realizó la presentación del documento de la estrategia de las campañas de reducción del riesgo.</t>
  </si>
  <si>
    <t>Se elaboró el documento final de la estrategia de las campañas de reducción del riesgo y se entregó a la coordinación mediante correo electrónico.</t>
  </si>
  <si>
    <t>Las jornadas de capacitación iniciaron el 19 de Julio de 2019, se anexa las actas de visitas realizadas en las 17 estaciones de bomberos.</t>
  </si>
  <si>
    <t>Se realizaron las actividades en el mes de la prevención, las cuales se reportan mediante informe de ejecución en las localidades de Suba, Sumapaz y Usaquén; así como las actividades en las entidades de la Secretaria de la Mujer y el IDRD.</t>
  </si>
  <si>
    <t xml:space="preserve">Para el 30 de Noviembre de 2019 el proyecto fue implementado en un 100% con la participación de las siguientes comunidades en las cuales se desarrollaron los 2 talleres en cada una de ellas:
Localidad Chapinero:
• Barrio Villas de Cerro
• Barrio Pardo Rubio
• Barrio San Luis
• Barrio Bosques Calderón Tejada
• Barrio San Martín
• Barrio Paraíso
Localidad Usaquén 
• Barrio Villas de la Capilla 
• Barrio Soratama
• Urbanización Bosques de Soratama
• Barrio Cerro Norte
• Barrio Balcones de Vista Hermosa
• Aula Ambienta de Soratama 
• 
Adicionalmente el proyecto fue implementado en las instituciones Colegio San Francisco de la Paz de la localidad de Chapinero y la Fundación Ana Restrepo del corral de la localidad de Usaquén.
Por otra parte se llevó a cabo la ceremonia de graduación de los participantes del proyecto el 14 de diciembre de 2019 en las instalaciones del salón presidente del IDRD. 
</t>
  </si>
  <si>
    <t>Se elaboró el informe final de los resultados obtenidos en la fase 2 del proyecto en el cual se consolidan las actividades realizadas para el cumplimiento de las etapas de articulación interinstitucional, implantación y reconocimiento.</t>
  </si>
  <si>
    <t>La estrategia fue enviada mediante correo electrónico a la oficina asesora de planeación y publicada en la ruta de la calidad en la siguiente carpeta:  \\172.16.92.9\Ruta de la Calidad\02. PROCESOS MISIONALES\01. REDUCCIÓN DEL RIESGO\02. PLANES, PROGRAMAS Y MANUALES</t>
  </si>
  <si>
    <t xml:space="preserve">Se realizaron reuniones con las áreas de Gestión Ambiental, Academia, Cooperación Internacional y Reducción del Riesgo, mediante las cuales se realizó seguimiento a las actividades contempladas en la estrategia de gestión de cambio climático.
Con la información obtenida en dichas reuniones se realizó una matriz de seguimiento para el control de la implementación de la estrategia.
</t>
  </si>
  <si>
    <t xml:space="preserve">Se realizó la consolidación de la cartografía social, así como su divulgación el 10 de diciembre de 2019 a la comunidad industrial del sector del Galán con el apoyo del grupo de gestión del riesgo de la alcaldía local de Puente Aranda. </t>
  </si>
  <si>
    <t xml:space="preserve">Se inició con la divulgación en los centros comerciales de la campaña de hogar seguro y la casa inflable; igualmente se realizó el día 8 de junio una jornada de sensibilización y prevención de incendios forestales y causas del cabio climático en compañía del área de gestión ambiental en la localidad de USME barrio Nuevo Porvenir.
Se desarrollaron diferentes campañas de prevención como la “FERIA DE LA SEGURIDAD CAMPAÑA DE PREVENCIÓN”, “CAMPAÑA BOMBEROS EN TU LOCALIDAD”, “CAMPAÑA BOMBEROS EN TU CENTRO COMERCIAL”, “CAMPAÑA SHUT DE BASURAS”, “CAMPAÑA EDIFICACIONES DE GRAN ALTURA”, “CAMPAÑA ÉPOCA DE VIENTOS”. 
Las campañas se realizaron en las 20 localidades del Distrito.
</t>
  </si>
  <si>
    <t>Se realizó el informe final de la divulgación de cada una de las campañas realizadas en las 20 localidades del distrito.</t>
  </si>
  <si>
    <t>Se desarrollaron dos reuniones interinstucionales (evidenciadas en las actas), para planear la ejecución del desarrollo de la estrategia, a través de una campaña de prevención dirigida a niños y adultos; se realizó la actividad el 5 de octubre de 2019.</t>
  </si>
  <si>
    <t xml:space="preserve">Se finalizó la elaboración del documento con la información para la campaña de prevención por incendios en el hogar.
De igual manera se realizó una reunión para tratar avances y cambios de  la campaña de prevención el día 16 de octubre como parte de las mesas de trabajo en la elaboración del documento final.
</t>
  </si>
  <si>
    <t>Se radica el documento al Subdirector de Gestión del riesgo mediante memorando 2019I017930 del 2 de Dic de 2019 con toda información recolectada y con la elaboración de un calendario (arte) como parte de la campaña de prevención por incendios en el hogar.</t>
  </si>
  <si>
    <t xml:space="preserve">Se construyó las bases de todos los contratos de la UAECOB y se actualizó durante todo el año 2019 bajo la información correspondiente de cada contrato.   </t>
  </si>
  <si>
    <t xml:space="preserve">Se consolida la matriz de control y seguimiento de aprobación de garantías por mes de acuerdo con la información suministrada por cada una de las abogadas conforme a las pólizas aprobadas en el mes. </t>
  </si>
  <si>
    <t>Se realizó la socialización del protocolo para la puesta en marcha de medios alternativos de solución de conflictos en la UAECOB, el día 30 de diciembre de 2019, tal como consta en el acta respectiva.</t>
  </si>
  <si>
    <t>Se encuentran guardada en el escritorio del computador asignado en la oficina de jurídica.</t>
  </si>
  <si>
    <t>Se encuentran guardados en: c:\users\dbarrera.uaecob\documents\institucional\2019-institucional\matriz seguimiento garantías del computador asignado Prof. especializado cód. 222 grado 24-contratación.se envía copia de los archivos de (octubre-noviembre-diciembre) Johanna Camacho.</t>
  </si>
  <si>
    <t>Las actas de reunión se encuentran en poder de Johanna Camacho - base de datos.</t>
  </si>
  <si>
    <t>El acta se encuentra en poder de Johanna Camacho -base de datos.</t>
  </si>
  <si>
    <t>Se realizaron 6 mesas de trabajo con las abogadas de Contratación.</t>
  </si>
  <si>
    <t>Se elaboraron seis (6) actas correspondientes a los meses de abril, mayo y junio de 2019.</t>
  </si>
  <si>
    <t xml:space="preserve">Protocolo remitido a la Oficina Asesora de Planeación para el trámite correspondiente de publicación.
</t>
  </si>
  <si>
    <t>Socialización del protocolo para la puesta en marcha de los medios alternativos de resolución de conflictos.</t>
  </si>
  <si>
    <t xml:space="preserve">Se realizó durante el último trimestre de 2019, el curso de Bomberitos "Nicolás Quevedo Rizo" en las 17 estaciones de la UAECOB, en el marco de los programas de la estrategia de sensibilización y educación en prevención de incendios y emergencias conexas- Club Bomberitos en apoyo a la S.G.R.
Las actividades que se realizaron se encuentran descritas en el cronogramas de actividades del curso, dentro de las cuales se  enuncian: convocatoria, inscripción, ejecución (entrega de material, salidas pedagógicas) y clausura.
El curso tuvo una asistencia total de 795 menores de edad.
La  clausura se llevó a cabo en el teatro  Jorge Eliécer Gaitán, el 07 de diciembre de 2019, desde las 08:00 horas.
Finalmente, la Subdirección realizó los informes del curso por compañía respectivamente.
</t>
  </si>
  <si>
    <t>Se completó la actividad el 04 de diciembre de 2019, la cual se evidencia en el radicado No.2019I018163, denominado informe de Plan de Acción 2019, responsable el Centro de Coordinación y Comunicaciones.</t>
  </si>
  <si>
    <t>Se realizó el envío de la estadística correspondiente al cuarto trimestre de 2019 a la OAP de la entidad la cual se encuentra en trámite para la publicación respectiva.</t>
  </si>
  <si>
    <t>Se realizó la revisión del 10% de los hidrantes, mediante la revisión física y funcional de los hidrantes en cada estación, conforme a la jurisdicción; evidenciado mediante los  informes estadísticos realizados a corte del último trimestre de 2019.</t>
  </si>
  <si>
    <t xml:space="preserve">Se completó la adquisición de  elementos de protección personal (E.P.P.) para la atención de incendios y operaciones de búsqueda y rescate, mediante el contrato de compraventa No.391-2019 por valor de $300.000.000 el cual fue asignado al proveedor UNIÓN TEMPORAL UAECOB 2019.
Mediante el mencionado contrato, se adquirieron trajes para el manejo de abejas.
</t>
  </si>
  <si>
    <t>Carpeta compartida en Google Drive.</t>
  </si>
  <si>
    <t>Se realizó la convocatoria del curso para el segundo semestre de 2019 en todas las estaciones de la UAECOB, invitando a los niños a participar de la acostumbrada actividad, lo cual se llevó a cabo entre el 02 y el 16 de noviembre de 2019.</t>
  </si>
  <si>
    <t xml:space="preserve">La ejecución del curso Bomberitos "Nicolás Quevedo Rizo" en las 17 estaciones se realizó  entre el 25 de noviembre y  el 06 de diciembre de 2019,  dentro de las actividades se tuvo contemplado: salidas pedagógicas, entrega de uniformes, refrigerios, entre otras.
La  clausura se llevó a cabo en el teatro Jorge Eliécer Gaitán, el 07 de diciembre de 2019, desde las 08:00 horas.
</t>
  </si>
  <si>
    <t>Se realizó la presentación de los informes del Curso de Bomberitos "Nicolás Quevedo Rizzo" por cada Compañía de la Subdirección Operativa.</t>
  </si>
  <si>
    <t>Se realizó ajuste a la matriz del árbol de servicios en donde se agregaron tres servicios: falla estructural, incidente emergencia en potencia y activación.</t>
  </si>
  <si>
    <t>Se publicó en ruta de calidad el ajuste a la matriz del árbol de servicios el 06 de noviembre de 2019.</t>
  </si>
  <si>
    <t>Se realizó la socialización del ajuste del árbol de servicios el 01 de julio de 2019, tal como se evidencia en el radicado No.2019I018163.</t>
  </si>
  <si>
    <t>Mediante radicado No.2019I018163, se radico ante la Subdirección Operativa el informe de Socialización del ajuste realizado a la matriz del árbol de servicios.</t>
  </si>
  <si>
    <t>Se envió mediante correo electrónico, el informe respectivo para la publicación en la web, la cual se realizó en el tercer trimestre de 2019.</t>
  </si>
  <si>
    <t>Se realizó la presentación de los informes correspondientes al tercer trimestre a la OAP, el 08-oct-2019 mediante correo electrónico al usuario institucional:  jcamacho@bomberosbogota.gov.co, para la publicación respectiva en la página web de la entidad.</t>
  </si>
  <si>
    <t xml:space="preserve">OAP realizo la publicación respectiva mediante los siguientes enlaces:
Boletín Estadístico - Julio 2019: http://bomberosbogota.gov.co/transparencia/informacion-interes/publicacion/bolet%C3%ADn-estad%C3%ADstico/bolet%C3%ADn-estad%C3%ADstico-julio-2019
Boletín Estadístico - Agosto 2019: http://bomberosbogota.gov.co/transparencia/informacion-interes/publicacion/bolet%C3%ADn-estad%C3%ADstico/bolet%C3%ADn-estad%C3%ADstico-agosto-2019
Boletín Estadístico - Septiembre  2019: http://bomberosbogota.gov.co/transparencia/informacion-interes/publicacion/bolet%C3%ADn-estad%C3%ADstico/bolet%C3%ADn-estad%C3%ADstico-septiembre-2019
</t>
  </si>
  <si>
    <t>Se preparó la información estadística del cuarto trimestre (octubre, noviembre y diciembre de 2019) con la información enviada por el Centro de Comando y Comunicaciones (C.C.C.) de la Subdirección Operativa.</t>
  </si>
  <si>
    <t>Se realizó la presentación de los informes correspondientes al cuarto trimestre de 2019, a la OAP, en enero de 2020 mediante correo electrónico al usuario institucional:  jcamacho@bomberosbogota.gov.co, para la publicación respectiva en la página web de la entidad.</t>
  </si>
  <si>
    <t>Se actualizó el instructivo y se encuentra publicado en ruta de la calidad desde el 17 de julio de 2019.</t>
  </si>
  <si>
    <t>Se realizó el informe de resultado estadístico por estaciones y por Compañías de la UAECOB.</t>
  </si>
  <si>
    <t>Se aplicó la encuesta de manera simultánea con el proceso de la transferencia No. 10 donde se identificaron los aspectos generales, archivísticos, de organización documental, de depósito y áreas de archivo, de conservación y preservación documental y de salud ocupacional, así mismo se tomaron registros fotográficos de los archivos.</t>
  </si>
  <si>
    <t>Encuestas Diagnóstico Integral de Archivos diligenciadas y registro fotográfico.</t>
  </si>
  <si>
    <t xml:space="preserve">En coordinación con la Oficina Asesora de Comunicación, se continuo articulando el fortalecimiento de la campaña de ahorro de papel en la dependencias para lo cual se estableció la campaña a través de fondos de pantalla  y  correo institucional.
Se realizaron jornadas de sensibilización  y capacitación en cada una de las  17 Estaciones y el Edificio Comando de la UAECOB en el mes de octubre y noviembre de 2019 de los temas de ahorro de papel en cumplimiento de la política cero papel.
</t>
  </si>
  <si>
    <t xml:space="preserve">Actas de visita en cada estación.
Actas de reunión 21 de octubre con la Oficina Asesora de Comunicaciones.
Correos alusivos a la campaña durante los meses de octubre y noviembre.
</t>
  </si>
  <si>
    <t>Se desarrolló el contenido de la visita de seguimiento y la planeación de las visitas  de seguimiento al cumplimiento de los programas del PIGA.</t>
  </si>
  <si>
    <t xml:space="preserve">Cronograma de visitas y actas de las visitas realizadas en octubre y noviembre
C:\Users\Ycadena\Documents\INSTITUCIONAL\Plan de Acción- Plan de Desarrollo\Primer Seguimiento 2019\Ambiental
</t>
  </si>
  <si>
    <t>Se realizó una jornada de sensibilización en el edificio comando sobre las funciones del defensor del ciudadano, para ello se remite correo a la UAECOB complementando la socialización durante la jornada del IV trimestre 2019 con fecha 12/12/2019.</t>
  </si>
  <si>
    <t xml:space="preserve">Presentación Institucional.
Actas de reunión.
Correo institucional UAECOB.
</t>
  </si>
  <si>
    <t>Se realizó la última jornada de sensibilización ante la Línea 195 el pasado 15 de noviembre de 2019, con un total de 25 servidores.</t>
  </si>
  <si>
    <t xml:space="preserve">Presentación Institucional.
Actas de asistencia.
Evaluación.
</t>
  </si>
  <si>
    <t>Se realizaron tres (3) capacitaciones referentes a las faltas disciplinarias los días 30 de septiembre, 7 y 8 de octubre, en las estaciones B1, B4 y en la UAECOB. Así mismo se cumple con la actividad planteada de las 4 capacitaciones.</t>
  </si>
  <si>
    <t>Presentación de la capacitación, listado de asistencia y evaluación del entendimiento.</t>
  </si>
  <si>
    <t xml:space="preserve">Se realizaron dos (2) capacitaciones taller sobre ISO, Técnicas de auditoría, implementación cultura de calidad y articulación MIPG realizado los días 16 y 17 de octubre de 2019  a funcionarios y contratistas auditores de la UAECOB.
Se realizó el plan de auditorías teniendo en cuenta los 19 procesos y se incluyó a los auditores formados en la Entidad como Observadores.
Proceso  pre auditoría de certificación realizada desde  el día  10 al 23 de Diciembre de 2019.
</t>
  </si>
  <si>
    <t xml:space="preserve">Actas de capacitación de los días 16 y 17 de octubre.
Plan de Auditoría.
Actas de reunión con cada proceso auditado.
</t>
  </si>
  <si>
    <t>La Auditoría de Certificación cuenta con el contrato No. 410 del 25 de noviembre de 2019 "Prestación de servicios de Auditoría de certificación y fortalecimiento de cultura de calidad para la certificación ISO 9001:2015"</t>
  </si>
  <si>
    <t xml:space="preserve">Se realizó la auditoría a los 19 procesos de la Entidad a partir del día 10 al 13 y del 16 al 20 de diciembre, la cual se finalizó el día 23 de Diciembre de 2019 .
Se solicita la revisión por la dirección, una vez sea entregado el Informe de  Pre auditoría  día 27 de Diciembre de 2019.
La Auditoría de Certificación cuenta con el contrato No. 410 del 25 de noviembre de 2019 "Prestación de servicios de Auditoría de certificación y fortalecimiento de cultura de calidad para la certificación ISO 9001:2015"
</t>
  </si>
  <si>
    <t xml:space="preserve">Actas de reunión con cada proceso auditado.
Minuta de Contrato 410 de 25 de noviembre 2019.
</t>
  </si>
  <si>
    <t>Se deben verificar y aprobar los diseños de las instalaciones para certificar el avance de ejecución del 90%, así mismo, se debe continuar gestionando ante curaduría la solicitud de Licencia de Construcción.</t>
  </si>
  <si>
    <t>Se pueden verificar los trabajos ejecutados en las estaciones de Bomberos mencionadas.</t>
  </si>
  <si>
    <t>Se debe continuar buscando un predio que cumpla con las características técnicas y de operatividad para una nueva estación de Bomberos.</t>
  </si>
  <si>
    <t>Se debe agilizar a los contratistas de obra e interventoría para acelerar la construcción de la estación de bomberos de Bellavista.</t>
  </si>
  <si>
    <t>Se realiza prórroga del contrato Interadministrativo No. 363 de 2019 y se recibe el avalúo comercial del predio por un valor de $ 829.451.616. Dichos recursos se deben disponer para iniciar el proceso de compra del predio.</t>
  </si>
  <si>
    <t xml:space="preserve">Contrato Interadministrativo No. 363 de 2019.
Avalúo Comercial Radicado No. 2019EE60678 del 29 de octubre de 2019.
</t>
  </si>
  <si>
    <t>Se deben gestionar los recursos para la compra del predio donde serán ubicadas la academia y la estación de Bomberos B18.</t>
  </si>
  <si>
    <t xml:space="preserve">El día 20 de noviembre de 2019 Mediante el mismo radicado No. 11001-3-19-1247 se responden las observaciones presentadas por la Curaduría Urbana No. 3 en relación al trámite de Licencia de Construcción que la UAECOB solicitó. 
Nos encontramos a la espera de la emisión por parte de la Curaduría del valor de las Expensas para pago de la Licencia de Construcción.
</t>
  </si>
  <si>
    <t>Respuesta a las observaciones del radicado No. 11001-3-19-1247 del 20 de Noviembre de 2019.</t>
  </si>
  <si>
    <t xml:space="preserve">* Estación de Bomberos Puente Aranda: Se continua con el mejoramiento de los espacios destinados para el Grupo de Búsqueda y Rescate de Animales en Emergencia (BRAE).
* Estación de Bomberos de Restrepo: Se instala el cielo raso en PVC, se instaló la estructura metálica y cubierta del segundo nivel donde se encuentran ubicados los alojamientos de los bomberos, teniente y sargentos así como en los baños de los alojamientos.
*Estación de Bomberos de Suba: Se instala el cielo raso PVC, la estructura metálica y cubierta, del primer nivel donde se encuentran ubicados los alojamientos de los bomberos, así como en los baños de los alojamientos, sala. comedor y cocina. De igual forma,  se termina la demolición del enchape y aparatos sanitarios en el baño de los alojamientos de los bomberos, se termina el recalce y reforzamiento de los pedestales del cerramiento contiguo a la estación de policía.
*Estación de Bomberos de Bosa: Reparación y reforzamiento de las puertas de la sala de máquinas.
* Mantenimiento preventivo de todas las Plantas Eléctricas instaladas en las estaciones de bomberos y edificio comando de la UAECOB.
</t>
  </si>
  <si>
    <t>Para el cuarto trimestre se viene realizando búsqueda de predios en la página electrónica del DADEP, con el fin de encontrar un predio que en cuanto a su ubicación y topografía cumpla con lo establecido en el Decreto 563 de 2007.</t>
  </si>
  <si>
    <t>* El día 18 de Diciembre de 2019 mediante radicado 2019R007929 e ID: 27928 se recibe por parte del contratista de obra el Acta Parcial de Obra No. 1 con corte a 31 de octubre de 2019, en el cual su porcentaje de ejecución es el 5,33%.</t>
  </si>
  <si>
    <t>Oficio radicado 2019R007929 e ID: 27928</t>
  </si>
  <si>
    <t xml:space="preserve">* El 29 de noviembre de 2019 se abre la convocatoria pública UAECOB-SAMC-010-2019 cuyo objeto es "Estudios, diseños y obras de la estación de Bomberos las Ferias", para la cual se presentan dos oferentes, los cuales están en proceso de evaluación. 
Se espera adjudicar el proceso el día 27 de Diciembre de 2019.
</t>
  </si>
  <si>
    <t xml:space="preserve">Pliegos de condiciones definitivas proceso UAECOB-SAMC-010-2019.
Resolución de Adjudicación.
</t>
  </si>
  <si>
    <t>Se debe iniciar con el proceso contractual de manera inmediata para iniciar la ejecución de los estudios y diseños.</t>
  </si>
  <si>
    <t xml:space="preserve">
Se aplicó la encuesta en las Dependencias del Edificio Comando y en cada una de las Estaciones, actividad que se realizó de manera simultánea con el proceso de la trasferencia primaria número 10.
</t>
  </si>
  <si>
    <t>Se está tabulando la información recolectada mediante las encuestas con el fin de proceder al análisis y elaboración del documento diagnóstico integral de archivos.</t>
  </si>
  <si>
    <t>La actividad no se ha ejecutado debido a que se encuentra en proceso de tabulación de las encuestas realizadas.</t>
  </si>
  <si>
    <t>En coordinación con la Oficina Asesora de Comunicación, se continuó articulando el fortalecimiento de la campaña de ahorro de papel en la dependencia, para lo cual se estableció la campaña a través de fondos de pantalla y correo institucional., durante los meses de octubre y noviembre.</t>
  </si>
  <si>
    <t>Se realizaron jornadas de sensibilización y capacitación en cada una de las 17 Estaciones y el Edificio Comando de la UAECOB durante los meses de octubre y noviembre de 2019, sobre los temas de ahorro de papel en cumplimiento de la política cero papel.</t>
  </si>
  <si>
    <t>Se realizó una jornada de sensibilización y capacitación del PIGA en cada una de las 17 Estaciones y el Edificio Comando de la UAECOB durante los meses de octubre y noviembre de 2019.</t>
  </si>
  <si>
    <t>Se realizó la última jornada de sensibilización a la UAECOB, a los servidores y contratistas del edificio comando y respectivo correo remitido a todos los funcionarios y personal vinculado a la entidad.</t>
  </si>
  <si>
    <t xml:space="preserve">Se realizó preparación del material para la Presentación Institucional de los trámites de Bomberos. </t>
  </si>
  <si>
    <t>Se cuenta con la evidencia de los participantes que asistieron a la sensibilización con la Línea 195, con un total de 25 servidores.</t>
  </si>
  <si>
    <t>Se cuenta con la tabulación y los formatos de evaluación realizada al instructor que dio la capacitación.</t>
  </si>
  <si>
    <t>Se realizaron tres (3) capacitaciones referentes a las faltas disciplinarias los días 30 de septiembre, 7 y 8 de octubre, estación B1, B4 y en la UAECOB, así mismo se cumple con la actividad planteada de las 4 capacitaciones.</t>
  </si>
  <si>
    <t>Se realizaron dos (2) capacitaciones taller sobre ISO, Técnicas de auditoría, implementación cultura de calidad y articulación MIPG realizado los días 16 y 17 de octubre de 2019 a funcionarios y contratistas auditores de la UAECOB.</t>
  </si>
  <si>
    <t xml:space="preserve">Se realizó el plan de auditorías teniendo en cuenta los 19 procesos   y se incluyó a los auditores formados en la Entidad como observadores.
Proceso de pre auditoría de certificación realizada desde  el día  10 al 23 de diciembre de 2019.
</t>
  </si>
  <si>
    <t>Se realizó la auditoría a los 19 procesos de la Entidad a partir del día 10 al 13 y del 16 al 20 de diciembre, la cual se finalizó el día 23 de diciembre de 2019.</t>
  </si>
  <si>
    <t>Se solicita la revisión por la dirección, una vez sea entregado el Informe de Pre auditoría día 30 de diciembre de 2019.</t>
  </si>
  <si>
    <t xml:space="preserve">Se inicia con la elaboración de los diseños de las Instalaciones Eléctricas, Hidrosanitarias y de Voz y Datos con el fin de ser verificadas y aprobadas por la Interventoría como por la Supervisión del contrato.
* El 17 de junio de 2019 mediante radicado No. 2019-400-013107-2 al Departamento Administrativo de la defensoría del espacio Público DADEP, se radica el diseño arquitectónico y estructural de la estación, con el fin de solicitar la Anuencia por parte de dicha entidad.   
</t>
  </si>
  <si>
    <t>El día 20 de noviembre de 2019 Mediante el mismo radicado No. 11001-3-19-1247 se responden las observaciones presentadas por la Curaduría Urbana No. 3 en relación al trámite de Licencia de Construcción que la UAECOB solicitó. Nos encontramos a la espera de la emisión por parte de la Curaduría del valor de las Expensas para pago de la Licencia de Construcción.</t>
  </si>
  <si>
    <r>
      <t xml:space="preserve">
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
El 10 de Junio de 2019 se inicia proceso de contratación para la elaboración de los Estudios, diseños y obras de la Estación de Bomberos de Ferias, cuyo proceso es UAECOB-LP-007-2019
</t>
    </r>
    <r>
      <rPr>
        <sz val="11"/>
        <color rgb="FFFF0000"/>
        <rFont val="Calibri"/>
        <family val="2"/>
        <scheme val="minor"/>
      </rPr>
      <t xml:space="preserve">
El 10 de Junio de 2019 se inicia proceso de contratación para la elaboración de los Estudios, diseños y obras de la Estación de Bomberos de Ferias, cuyo proceso es UAECOB-LP-007-2019</t>
    </r>
  </si>
  <si>
    <t xml:space="preserve">Para el trimestre, se planearon 18 actividades, las cuales se cumplieron en su totalidad; para la vigencia 2019, el plan anual de auditorías contenía 101 actividades, las cuales se ejecutaron en su totalidad. 
Se presentaron dos modificaciones al plan, cambiando fechas de ejecución a algunas actividades y el cambio de nombre de la auditoria del Calidad (pre certificación); la eficiencia del plan culminó en el 91%, de las 101 actividades se cumplieron en términos 92.
</t>
  </si>
  <si>
    <t>Plan Anual de auditorías con el seguimiento de su cumplimiento, informes entregados por Controldoc, correos electrónicos, presentaciones en PowerPoint, publicaciones en los medios de comunicación de la entidad (ruta de la Calidad, Hidrante, papel tapiz, carteleras, entre otros).</t>
  </si>
  <si>
    <t>No aplica realizar acción de mejora, debido al resultado del 100% del indicador.</t>
  </si>
  <si>
    <t xml:space="preserve">Para el IV trimestre de 2019, se planearon 18 actividades, las cuales se cumplieron en su totalidad. Para la vigencia 2019, el plan anual de auditorías contenía 101 actividades, las cuales se ejecutaron en su totalidad.
Se presentaron dos modificaciones al plan, cambiando fechas de ejecución a algunas actividades y el cambio de nombre de la auditoria del Calidad (pre certificación); la eficiencia del plan culminó en el 91%, de las 101 actividades se cumplieron en términos 92.
</t>
  </si>
  <si>
    <t>Se recibió por parte del Sena hojas de vida de postulantes con el fin de ser revisadas y evaluadas de acuerdo a los requerimientos de la UAECOB.</t>
  </si>
  <si>
    <t xml:space="preserve">*Correos electrónicos. </t>
  </si>
  <si>
    <t>De acuerdo a lo descrito en el decreto 256 de 2013, (carrera específica para bombero), no es procedente desarrollar un curso de ascenso dado a que dicho concurso solo puede ser convocado por la Comisión Nacional del Servicio Civil.</t>
  </si>
  <si>
    <t>*Documento.</t>
  </si>
  <si>
    <t>Pese a que se realizó acercamientos para realizar el curso de método Arcón para capacitación del Grupo Brae, no fue posible realizarla por la modalidad de contratación que esta requería, al ser una persona natural y no contar con la documentación necesaria.</t>
  </si>
  <si>
    <t>*Acta de reunión.</t>
  </si>
  <si>
    <t>Por tiempos de contratación no fue posible llegar acuerdos para la suscripción de convenios, sin embargo, en este periodo fue posible la obtención de la aprobación de la Escuela de Formación Bomberil.</t>
  </si>
  <si>
    <t xml:space="preserve">De acuerdo a lo descrito en el decreto 256 de 2013, (carrera específica para bombero), no es procedente desarrollar un curso de ascenso dado a que dicho concurso solo puede ser convocado por la Comisión Nacional del Servicio Civil. </t>
  </si>
  <si>
    <t>Pese a que se realizó acercamientos para realizar el curso de método Arcón para capacitación del Grupo Brae, no fue posible realizarla por la modalidad de contratación que esta requería al ser una persona natural y no contar con la documentación necesaria.</t>
  </si>
  <si>
    <t>Se efectuará el seguimiento respectivo, para que se agilice su publicación puesto que nos encontramos en una transición.</t>
  </si>
  <si>
    <t xml:space="preserve">Las tablas de valoración documental estructuradas por el área de gestión documental dependen directamente de publicación de procedimientos, razón por la cual quedarán al 100% el 30 de octubre. 
Una vez se tengan completas se podrá terminar el proceso por parte de planeación y gestión documental y se podrán pasar a la Oficina Asesora Jurídica para que ellos determinen la confidencialidad de los activos (Pública, Reservada o Confidencial).
Se envía correo a gestión documental para que revisen de forma definitiva y den su aprobación para ser enviado a jurídica para que ellos determinen la confidencialidad de los activos (Pública, Reservada o Confidencial).
</t>
  </si>
  <si>
    <t>Cumplimiento %</t>
  </si>
  <si>
    <t>Para el cuarto trimestre se viene realizando la búsqueda de predios en la página electrónica del DADEP, con el fin de encontrar un predio que en cuanto a su ubicación y topografía cumpla con lo establecido en el Decreto 563 de 2007.</t>
  </si>
  <si>
    <t xml:space="preserve">Correo electrónico enviado a frubiano@bomberosbogota.gov.co (archivo adjunto-inventario de activos actualizado).
Carpeta en Drive compartida con jcampos@bomberosbogota.gov.co con las evidencias correspondientes (Carpeta Drive PLAN DE ACCIÓN 2019).
</t>
  </si>
  <si>
    <t>Se generan los informes respectivos sobre el seguimiento al plan de acción, indicadores, plan de desarrollo y plan de participación para el cuarto trimestre del 2019.</t>
  </si>
  <si>
    <t xml:space="preserve">*Documento de autoevaluación. </t>
  </si>
  <si>
    <t xml:space="preserve">Se realizó la autoevaluación con base a los estándares mínimos definidos por la resolución 312 de 2019, mejorando en cerca de 10 puntos la calificación con respecto a la vigencia 2018. 
El documento se presentó en el COPASST y fue firmado por El Director de la UAECOB, así como por el Subdirector de Gestión Humana (delegado por la Dirección para el SGSYST) y por el responsable de la implementación del SGSYST.
</t>
  </si>
  <si>
    <t xml:space="preserve">Listas de asistencia a las capacitaciones. </t>
  </si>
  <si>
    <t>Se generaron los informes trimestrales con los resultados de los planes e indicadores.</t>
  </si>
  <si>
    <t>Durante el cuarto trimestre se realizaron 3 Ediciones de la Revista Bomberos Hoy, del mes de octubre, noviembre y diciembre, los cuales fueron emitidos en el mes siguiente a su finalización. La edición de diciembre se emitió el último día hábil del mes, con el fin de cumplir con la meta.</t>
  </si>
  <si>
    <t xml:space="preserve">Se realizó el diseño, desarrollo de la nueva intranet de la UAECOB; se elaboraron los diseños y la programación de los módulos de la plataforma. 
Se programó el módulo de la Ruta de la Calidad, teniendo en cuenta la Auditoria no era viable sacar a producción la Intranet para no desinformar a los funcionarios y contratistas; adicionalmente, por el cambio de administración se debe cambiar los colores de la intranet debido a que la página web de la Entidad se debió ajustar y quedaron del mismo color y por institucionalidad y posicionamiento no deben quedar igual, se espera realizar el lanzamiento en el 1er trimestre del año 2020.   
</t>
  </si>
  <si>
    <t>http://172.16.92.27/intranet/</t>
  </si>
  <si>
    <t xml:space="preserve">Se realizaron los seguimientos de las actividades de la implementación de Gobierno Digital en la UAECOB basado en la herramienta de autodiagnóstico de la Alta Consejería y se empieza a estructurar e implementar los primeros trámites en línea de la UAECOB: Tramite en línea SIREP:  http://www.bomberosbogota.gov.co/?q=content/sirep
Para los tramites en línea de Capacitación Comunitaria y Acompañamientos en Simulacros se espera poner en producción en el 2do trimestre del año 2020 debido que se debe realizar un convenio interadministrativo entre la Alta Consejería y la UAECOB para la apropiación del código fuente del formulario en línea.
</t>
  </si>
  <si>
    <t xml:space="preserve">(URL Interna) Tramites Enlinea
http://172.16.92.18/Formulario.php
http://172.16.92.18/argentum.html
  (URL Publica)
Tramites Enlinea
http://201.245.188.146/Formulario.php
http://201.245.188.146/argentum.html  </t>
  </si>
  <si>
    <t>Documentos.</t>
  </si>
  <si>
    <t xml:space="preserve">Se realizó el diseño, desarrollo de la nueva intranet de la UAECOB; se elaboraron los diseños y la programación de los módulos de la plataforma. 
Se programó el módulo de la Ruta de la Calidad, teniendo en cuenta la Auditoria no era viable sacar a producción la Intranet para no desinformar a los funcionarios y contratistas; adicionalmente, por el cambio de administración se debe cambiar los colores de la intranet debido a que la página web de la Entidad se debió ajustar y quedaron del mismo color y por institucionalidad y posicionamiento no deben quedar igual, se espera realizar el lanzamiento en el 1er trimestre del año 2020.   </t>
  </si>
  <si>
    <t>Se realizaron los seguimientos de las actividades de la implementación de Gobierno Digital en la UAECOB basado en la herramienta de autodiagnóstico de la Alta Consejería y se empieza a estructurar e implementar los primeros trámites en línea de la UAECOB: Tramite en línea SIREP:  http://www.bomberosbogota.gov.co/?q=content/sirep
Para los tramites en línea de Capacitación Comunitaria y Acompañamientos en Simulacros se espera poner en producción en el 2do trimestre del año 2020 debido que se debe realizar un convenio interadministrativo entre la Alta Consejería y la UAECOB para la apropiación del código fuente del formulario en línea.</t>
  </si>
  <si>
    <t xml:space="preserve">Se realizó la segunda jornada de articulación con la academia el 24 de octubre:  conversatorio adaptación al cambio climático como estrategia para la reducción del riesgo. </t>
  </si>
  <si>
    <t>Se verifica la correspondiente evidencia en la reunión reportada en el acta de verificación.</t>
  </si>
  <si>
    <t xml:space="preserve">Se avanzó en la información recolectada y actualizada pendiente en revisión y ajustes. </t>
  </si>
  <si>
    <t xml:space="preserve">Se recopiló la información del relacionamiento del grupo de interés y se sistematizó en una estrategia de cooperación internacional y alianzas estratégicas.   </t>
  </si>
  <si>
    <t xml:space="preserve">C.P.S. N° 427/19 DIS3TECH SAS: </t>
  </si>
  <si>
    <t>Es sustancial su contratación dado que se realizó la adquisición e implementación del sistema misional para la UAECOB, con el fin de mejorar los procesos y procedimientos en el manejo de las emergencias.</t>
  </si>
  <si>
    <t>Durante el tercer trimestre se realizaron 3 Ediciones de la Revista Bomberos Hoy, del mes de Julio, Agosto y Septiembre; los cuales fueron emitidos en el mes siguiente a su finalización.</t>
  </si>
  <si>
    <t>*SIN EJECUTAR (el producto no se ha ejecutado en el trimestre)</t>
  </si>
  <si>
    <t>*EN EJECUCIÓN (el producto se esta ejecutando en el trimestre)</t>
  </si>
  <si>
    <t>*EJECUTADO (el producto se cumplió con anterioridad al seguimiento del trimestre en curso)</t>
  </si>
  <si>
    <t>Se realizó la autoevaluación con base a los estándares mínimos definidos por la resolución 312 de 2019, mejorando en cerca de 10 puntos la calificación con respecto a la vigencia 2018. 
El documento se presentó en el COPASST y fue firmado por El Director de la UAECOB, así como por el Subdirector de Gestión Humana (delegado por la Dirección para el SGSYST) y por el responsable de la implementación del SGSYST.</t>
  </si>
  <si>
    <t xml:space="preserve">*Estación de Bomberos Puente Aranda: Resane, estucado y pintura general de la Estación, entre las áreas renovadas encontramos sala de capacitaciones, pasillos, recepción, baños, alojamientos oficinas jefe de estación, sala y comedor.
*Estación de Bomberos de Venecia: Reparación de las bisagras de la puerta ubicada en la sala de máquinas.
*Estación de Bomberos de Fontibón: Mantenimiento ascensor Estación de Bomberos de Fontibón.
*Estación de Bomberos Kennedy: Mantenimiento correctivo Caldera piscina, cambio de contacto y guardamotor de 110 v, válvulas tipo bola  y cheque de 2”, regulador de gas, juego de medidores de nivel, niples y accesorios de 2”, manómetros  y bujías. Montaje de calentadores solares presurizados de 300 lts, tanque interior en acero inoxidable de 1.5 mm de espesor, presión en funcionamiento de 6 Bar, temperatura diaria de agua caliente 45-90°C, material aislante, espuma de Poliuretano 40Kg/m, conservación de calor 72 horas, material del tanque externo PVDF Polifluoruro de vinilideno o.4 mm de espesor tamaño del tubo de vacío Ø58 x 1800 mm. Suministro duchas alojamientos bomberos. Adecuación acabados 1 piso de la estación. Resane, estucado y pintura en muros. Entre las zonas renovadas encontramos la guardia, sala de máquinas, pasillos, rampa acceso 2 piso, auditorio, baños, oficinas jefe estación.
* Estación de Bomberos de Bosa: Suministro e instalación de redes y equipos eléctricos para aumentar la capacidad de energía de la Estación de Bomberos de Bosa.
* Estación de Bomberos de Bicentenario: Renovación capilla de la Estación. Instalación de piso vinílico autoportante alto tráfico, Área total de 25.52 m2 ref. 9374. Incluye Resane, estucado y pintura. Cambio de sirena averiada, reemplazo por una nueva.
* Estación de Bomberos de Centro Histórico: Reparación de puerta planta eléctricas, reparación portones sala de máquinas.
* Edificio Comando: Adecuación de los caniles. Entre las actividades desarrolladas encontramos: Desmonte de los caniles, relleno y compactación de recebo, fundida de placa sobre piso, instalación de cubierta en teja ondulada de fibra cemento y montaje de los mismo. Mantenimiento correctivo y preventivo con suministro de repuestos para los Ascensores Edificio Comando.
</t>
  </si>
  <si>
    <t xml:space="preserve">* Estación de Bomberos de Kennedy: Instalación de calentadores solares con capacidad de 300 litros c/u, suministro baños alojamientos bomberos, renovación de los acabados del primer piso, incluye estucado, lijado y pintura general, 10% de ejecución de obra en el mantenimiento del área de la piscina. Mantenimiento sistema eléctrico, cambio de bombilleria en auditorio, pasillos, baños, cocina, gimnasio, guardia.
* Estación de Bomberos de Fontibón: Mantenimiento ascensor Estación de Bomberos de Fontibón
* Estación de Bomberos de Ferias: Reemplazo de bombilleria averiada.
* Estación de Bomberos de Bosa: Suministro e instalación de redes y equipos eléctricos para aumentar la capacidad de energía de la Estación de Bomberos de Bosa. Mantenimiento sistema eléctrico, cambio de bombilleria en auditorio, pasillos, baños, cocina, gimnasio, guardia, alojamientos.
* Estación de Bomberos de Bellavista: Montaje y construcción de estructura metálica para cubierta en teja ondulada tipo policarbonato y fibra cemento, zona de acondicionamiento físico y gimnasio. Incluye, pintura de perfilaría y tratamiento anticorrosivo, instalación de láminas de súper board en vacíos entre conteiner y tejas. Fabricación de canal galvanizada cubierta fachada trasera Calibre 18, dimensiones 5 cms pestaña, 15 cms profundidad, 25 cms ancho, pestaña posterior 5 cms, tratamiento anticorrosivo con pintura z-8 por fuera y acabado color blanco.
*Estación de Bomberos de Suba: Montaje y construcción de estructura metálica para cubierta en láminas de policarbonato en la sala de máquinas. Incluye, demolición de estructura y canaleta existente, montaje de vigas IPE soporte estructura nueva, anclaje de vigas a columnas existentes, trabajos de ornamentación soldadura de viguetas verticales y horizontales, montaje de láminas a la medida en policarbonato 6 mm con proyección UV 6 mm, pintura de perfilaría y tratamiento anticorrosivo. 
* Edificio Comando: Mantenimiento correctivo y preventivo con suministro de repuestos para los Ascensores Edificio Comando.
</t>
  </si>
  <si>
    <t xml:space="preserve">* Estación de Bomberos Central: Atender emergencia respecto al daño del equipo de bombeo de la Estación.
* Estación de Bomberos Fontibón: Construcción zona barbecue, fundida placa, construcción y enchapado mesones, antepechos, horno. Resane, estucado y pintura general de la Estación, entre las áreas renovadas encontramos sala de capacitaciones, pasillos, recepción, baños, alojamientos oficinas jefe de estación, sala y comedor. Mantenimiento ascensor Estación de Bomberos de Fontibón.
* Estación de Bomberos de Bellavista: Instalación de láminas de super board en cerramiento con el fin de limitar la visibilidad y brindar mayor seguridad al interior de la estación.
* Estación de Bomberos de Restrepo: Se inicia el desmonte del cielo raso, la estructura metálica y cubierta, en el segundo nivel donde se encuentran ubicados los alojamientos de los bomberos, teniente y sargentos así como en los baños de los alojamientos. De igual forma, se desmontan las instalaciones eléctricas de dicho nivel.
* Estación de Bomberos la Candelaria: Limpieza y sondeo de canales y bajantes obstruidas en las cubiertas costado sur y occidental.
* Estación de Bomberos de Suba: Fabricación de puertas sala de máquinas, incluye tratamiento anticorrosivo, trabajos de ornamentación, pintura y acabados. Fabricación de canal galvanizada cubierta fachadas laterales calibre 18, dimensiones 4 cms pestaña, 10 cms profundidad, 20 cms ancho, pestaña posterior 5 cms, tratamiento anticorrosivo con pintura z-8 por fuera y acabado color gris.
* Edificio Comando: Mantenimiento correctivo y preventivo con suministro de repuestos para los Ascensores Edificio Comando.
</t>
  </si>
  <si>
    <t xml:space="preserve">* Estación de Bomberos Chapinero: Mantenimiento preventivo y correctivo Planta Eléctrica, Generador Stamford capacidad 550 KW voltaje 220 Voltios, incluye transferencia eléctrica. Este mantenimiento debe realizarse de acuerdo al manual de mantenimiento de cada uno de los equipos. ( incluye cambio de aceites, filtros, refrigerante.).
* Estación de Bomberos de Restrepo: Renovación de alojamientos Bomberos, desmonte e instalación de estructura metálica y cubierta tipo ecoroof, instalación de cielo raso en láminas de PVC, instalaciones eléctricas, estucado y pintado de muros internos. Instalación de láminas microperforadas almacén logística.
*Estación de Bomberos Puente Aranda: Adecuaciones de las instalaciones destinadas al grupo Brae, obra civil que incluye filtros y empradizarían campo de entrenamiento, desagües y construcción de cajas de inspección, excavación y relleno base granular, fundida placas maciza, excavación de piscina. Mantenimiento correctivo equipo hidroneumático, cambio de tablero de control, cambio de tuberías, niples y accesorios hidráulicos.
*Estación de Bomberos de Kennedy: Mantenimiento preventivo y correctivo Planta Eléctrica, Generador Stamford capacidad 550 KW voltaje 220 Voltios, incluye transferencia eléctrica. Este mantenimiento debe realizarse de acuerdo al manual de mantenimiento de cada uno de los equipos. (incluye cambio de aceites, filtros, refrigerante.). Reparación cortina de acceso en sala de máquinas de la estación de bomberos Kennedy B5 que incluye sistema de control y fuerza, cambio microinterruptor, mantenimiento general y demás accesorios necesarios para su optimo funcionamiento. Reparación del sistema de retrolavado del agua de la piscina de la estación de Kennedy  B5 que incluye reparación de filtro, cambio  de lechos,  reparación bomba centrifuga, arreglo fuga tubería retrolavado de 4" y demás accesorios necesarios para su optimo funcionamiento.
* Estación de Bomberos de Fontibón: Mantenimiento ascensor Estación de Bomberos de Fontibón.
* Estación de Bomberos de Ferias: Impermeabilización domo cubierta sala de máquinas.
* Estación de Bomberos de Bosa: Reparación puertas sala de máquinas, trabajos de ornamentación.
* Estación de Bomberos de Bellavista: Reemplazo de bombilleria averiada, instalación de reflectores tipo led.
* Estación de Bomberos de Marichuela: Atender emergencia respecto al daño del equipo de bombeo de la Estación.
* Estación de Bomberos de Suba: Fabricación de canal galvanizada cubierta fachadas laterales calibre 18, dimensiones 4 cms pestaña, 10 cms profundidad, 20 cms ancho, pestaña posterior 5 cms, tratamiento anticorrosivo con pintura z-8 por fuera y acabado color gris. Renovación de alojamientos Bomberos, desmonte e instalación de estructura metálica y cubierta tipo ecoroof, instalación de cielo raso en láminas de PVC, instalaciones eléctricas, estucado y pintado de muros internos. Enchapado de batería de baños alojamientos bomberos incluye instalaciones eléctricas puntos hidráulicos instalación de aparatos sanitarios, cielo raso en PVC.
* Estación de Bomberos de Caobos: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
* Estación de Bomberos de Bicentenario: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
* Estación de Bomberos Garcés Navas: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
* Estación de Bomberos de Centro Histórico: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
* Edificio Comando: Mantenimiento preventivo y correctivo Planta Eléctrica , Generador Stamford capacidad 550 KW voltaje 220 Voltios , incluye transferencia eléctrica. Este mantenimiento debe realizarse de acuerdo al manual de mantenimiento de cada uno de los equipos. (incluye cambio de aceites, filtros, refrigerante.). Mantenimiento correctivo y preventivo con suministro de repuestos para los Ascensores Edificio Comando.
</t>
  </si>
  <si>
    <t xml:space="preserve">
* El día 12 de septiembre de 2019 mediante Resolución No. 888 se declara desierta la Licitación pública No. UAECOB-LP-007-2019 cuyo objeto es "ESTUDIOS, DISEÑOS Y OBRAS DE LA ESTACIÓN DE BOMBEROS LAS FERIAS".
* El 29 de Noviembre  de 2019 se abre la convocatoria pública UAECOB-SAMC-010-2019 cuyo objeto es "Estudios, diseños y obras de la estación de Bomberos las Ferias".  Finalmente se adjudica el proceso y el día 27 de diciembre de 2019 se suscribe el contrato de obra pública No. 436 de 2019.
</t>
  </si>
  <si>
    <t xml:space="preserve">* El día 15 de agosto de 2019 se expide certificación por parte del interventor, donde certifica la aprobación del primer pago correspondiente al 30% a título de Anticipo.
* El día 18 de diciembre de 2019 mediante radicado 2019R007929 e ID: 27928 se recibe por parte del contratista de obra el Acta Parcial de Obra No. 1 con corte a 31 de octubre de 2019, en el cual su porcentaje de ejecución es el 5,33%. 
</t>
  </si>
  <si>
    <t xml:space="preserve">1) Tramite liquidador Sistema de Liquidador Misional (SLM)
Se diseñó, se desarrolló y se programó la aplicación Sistema de Liquidador Misional (SLM).
Justificación: Para poder publicar en la web, el Sistema Liquidador Misional para el concepto de revisiones técnicas requiere de la resolución de cobros de servicios de la entidad, para así respaldar la formulación implementada en el software; sin esa resolución aprobada por el área jurídica y firmada por la dirección no es posible lanzar el producto en la web.
2) Tramite en Línea Aglomeraciones Y Capacitación Comunitaria
Se realizó el diseñó, desarrollo, programación de los formularios en línea de aglomeraciones y capacitación comunitaria.
Justificación: Para poderlos publicar en línea se requiere un convenio interadministrativo entre la Alta Consejería y la UAECOB; por temas de derechos de autor dichos formularios se encuentran listos para pasar a producción. 
</t>
  </si>
  <si>
    <t xml:space="preserve">Radicado de ControlDoc No 2019I007319. 
http://201.245.188.149/Liquidadores 
(URL Interna)
Formularios para la ciudadanía http://172.16.92.18/Formulario.php
Formulario para la administración http://172.16.92.18/argentum.html
  (URL Publica)
Formularios para la ciudadanía  http://201.245.188.146/Formulario.php
Formulario para la administración http://201.245.188.146/argentum.html  
</t>
  </si>
  <si>
    <t xml:space="preserve">1, Reunion Seguimiento virtualizacion capacitacion brigadas contra incendios.
2, Acta de reunion 2019 curso virtual SGR.
3, Correo Socializacion iniciar la etapa de alistamiento de cabecera.
4, correo 2 videos en mp4 para subtitularlos.Proyecto cursao virtual SGR.
5, Correo curso virtual brigadas.
6, Levantamiento de informacion seguimiento Enero.
7,Correo insumos pendientes SGR 
8,Prototipo del producto LMS Moodle .
9, Prueba Usuario_CMS servidor
10.Servidor Moodlewin CMS.
11, Acta de reunion Docebo 2 de abril del 2019,
12 Acta de reunion docebo 3 de Abril.
13 Acta de reunion docebo 1 de abril.
14. Acta reunion docebo 4 de abril.
</t>
  </si>
  <si>
    <t xml:space="preserve">1, Evidencias entregadas docebo primer pago factura No 1074
2, Cronograma ultimas capacitaciones Gestor documental control doc.
3, Correo salida a produccion control doc.
</t>
  </si>
  <si>
    <t>Se Cumplió en el primer trimestre del año. *La herramienta  CMS Moodle se encuentra implementada,instalada y configurada en un servidor de la UAECOB su objetivo  era incorporar  unicamente cursos virtuales del área de SGR, se implemento un curso virtual que cuenta con un avance importante  pero no salio a producción debido a que no se entrego por parte de SGR la  totalidad de los insumos del curso. Por otro lado, la Entidad adquirio el LMS Docebo en enero del 2019  como herramienta tecnológica para la creación y administración de los cursos virtuales dicha plataforma se encuentra instalada y configurada, en este sentido, se   configuraran y crearan paulatinamente los cursos que propongan y entregen contenidos de las áreas interesadas de la Entidad y se realizara la migración de lo que se tiene del curso de SGR en Moodle a Docebo.</t>
  </si>
  <si>
    <t>Se Cumplió en el primer trimestre del año. *Con base al objeto del Contrato de Prestación de Servicios No. 431 de 2017 “IMPLEMENTACIÓN DEL SISTEMA DE GESTIÓN DOCUMENTAL DE LA UAE CUERPO OFICIAL DE BOMBEROS” a través del cual se realizó  la implementación del Software CONTROLDOC® que permite radicar, producir, tramitar y hacer seguimiento a comunicaciones oficiales de la entidad,  esta herramienta Documental salio a producción el 18 de Marzo del 2019 en la Entidad.</t>
  </si>
  <si>
    <t>Resolución 306 de 2019
Matriz responsables y participantes politicas MIPG
Evaluaciones y listados de asistencia 3 sesiones de socialización SIG-MIPG</t>
  </si>
  <si>
    <t xml:space="preserve">Ruta de la Calidad </t>
  </si>
  <si>
    <t>Se cumplió en el segundo trimestre del año. *Se cumplio con la actualizacion de las 12 caracterizaciones.</t>
  </si>
  <si>
    <t>1, Memorando 2019I008626.
2,correo del 28 de mayo del 2019
3, Tablet Et1</t>
  </si>
  <si>
    <t>Se cumplió en el segundo trimestre del año. *Se entregan las tablet y se evidencia en memorando del 30 de mayo del 2019 con numero radicado 2019I008626 donde se da inicio a unas modific aciones y mejoras a las mismas</t>
  </si>
  <si>
    <t>Documento en word con la Guía de Buenas Practicas actualizada</t>
  </si>
  <si>
    <t xml:space="preserve">Se cumplió en el segundo trimestre del año. *Se actualizó la guía de Buenas Prácticas UAECOB con la datos e información de resultados de 2018, así como se identificaron 2 nuevas buenas prácticas: Prevención en Incendios forestales con la comunidad y Grupo de Investigación de incendios 
</t>
  </si>
  <si>
    <t>Documento en word con el Portafolio de Servicios actualizado</t>
  </si>
  <si>
    <t>Se cumplió en el segundo trimestre del año. *Se actualizó el Portafolio de Servicios  UAECOB con la datos e información de resultados de 2018.</t>
  </si>
  <si>
    <t xml:space="preserve">
Acta de reunion de la Socializaciòn del Plan  para el fortalecimiento de  la Gestion Integral de los servicios Logisticos con el Director Pedro Andres Manosalva
Archivo actualizado del Plan para el Fortalecimiento de la Gestión Integral de los Servicios Logísticos ubicado en PC de la Profesional Adriana Salom en la ruta:
Evidencias ubicadas en el PC de la profesional  Adriana Salon en la ruta ubicada en:
C:\ASV\LOGISTICA\PlanEstrategicOperativo\PlanVer
C:\Users\Ldiaz\Documents\INSTITUCIONAL\PLAN DE ACCION\PLAN DE ACCION 2019\AVANCES PLAN DE ACCION 2019\1. PLAN\2do TRIMESTRE</t>
  </si>
  <si>
    <t xml:space="preserve">Se cumplió en el segundo trimestre del año. * La profesional Adriana Salom quien esta a cargo del Plan para el fortalecimiento de  la Gestion Integral de los servicios Logisticos, socializo, presento  y formailzo el Plan por medio de reunion con el Director Pedro Manosalva, avanzando en  el 10% de la actividad que daba pendiente.
Adriana Salom actualiza el Plan  para el fortalecimiento de  la Gestion Integral de los servicios Logisticos </t>
  </si>
  <si>
    <t>Se cumplió en el tercer trimestre del año. *El simulacro se realizó el 13 de julio de 2019, en las instalaciones de la Cámara de Comercio, Sede Salitre (Av. El Dorado No.68D-35), el cual estuvo liderado por el equipo de la Central de Radio de la Subdirección Operativa.</t>
  </si>
  <si>
    <t>Se cumplió en el tercer trimestre del año. *Se realizaron dos (02) reuniones mensuales con el equipo de contratación de la OAJ, realizándose la revisión de formatos y procedimientos de contratación, de conformidad a las actas que hacen parte del mismo.</t>
  </si>
  <si>
    <t>Se cumplió en el segundo trimestre del año en un 81%.</t>
  </si>
  <si>
    <t>Los Diagramas de Flujo fueron realizados en su totalidad.</t>
  </si>
  <si>
    <t xml:space="preserve">Modelo Canvas adaptado en documento en word y anexo de mapa de grupo de interes en documento word </t>
  </si>
  <si>
    <t xml:space="preserve">Se Identificaron los  grupos de Interes del equipo de cooperación de la UAECOB externos y aliados, se recopiló y evaluó  la información encontrada y se diseñó un modelo Canvas adaptado. La publicación del modelo Canvas  se llevó a cabo en Noviembre de 2019 </t>
  </si>
  <si>
    <t>Se realizó Una (1) capacitación el día 30 de abril/2019, donde se trato el tema de Manejo de elementos propiedad planta y equipo Nuevo Marco Normativo Contable.
Se realizó el 2 de septiembre 2019 capacitación de Política de Operación Contable dirigida al Comité Directivo donde se presentó el Manual de Políticas Contables. Se realizo una capacitación el 13 de diciembre 2019 sobre el Nuevo Marco normativo Contable.</t>
  </si>
  <si>
    <t>Se realizo una capacitación el 13 de diciembre 2019 sobre el Nuevo Marco normativo Contable.</t>
  </si>
  <si>
    <t>Se evidencia acta de reunión y presentación en PowerPoint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</si>
</sst>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 #,##0_-;_-* &quot;-&quot;_-;_-@_-"/>
    <numFmt numFmtId="165" formatCode="0.0%"/>
    <numFmt numFmtId="166" formatCode="_-* #,##0\ _€_-;\-* #,##0\ _€_-;_-* &quot;-&quot;??\ _€_-;_-@_-"/>
  </numFmts>
  <fonts count="63"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color theme="0"/>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i/>
      <sz val="11"/>
      <color theme="1"/>
      <name val="Calibri"/>
      <family val="2"/>
      <scheme val="minor"/>
    </font>
    <font>
      <sz val="10"/>
      <color theme="1"/>
      <name val="Calibri"/>
      <family val="2"/>
    </font>
    <font>
      <sz val="12"/>
      <color indexed="8"/>
      <name val="Calibri"/>
      <family val="2"/>
    </font>
    <font>
      <sz val="12"/>
      <name val="Calibri"/>
      <family val="2"/>
      <scheme val="minor"/>
    </font>
    <font>
      <sz val="12"/>
      <name val="Calibri"/>
      <family val="2"/>
    </font>
    <font>
      <sz val="11"/>
      <name val="Calibri"/>
      <family val="2"/>
    </font>
    <font>
      <sz val="11"/>
      <name val="Calibri"/>
      <family val="2"/>
      <scheme val="minor"/>
    </font>
    <font>
      <sz val="12"/>
      <color theme="0"/>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2"/>
      <color rgb="FF0070C0"/>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b/>
      <sz val="9"/>
      <color theme="0"/>
      <name val="Calibri"/>
      <family val="2"/>
      <scheme val="minor"/>
    </font>
    <font>
      <sz val="11"/>
      <color rgb="FFC00000"/>
      <name val="Calibri"/>
      <family val="2"/>
      <scheme val="minor"/>
    </font>
    <font>
      <b/>
      <sz val="11"/>
      <color theme="1"/>
      <name val="Calibri"/>
      <family val="2"/>
      <scheme val="minor"/>
    </font>
    <font>
      <b/>
      <sz val="15"/>
      <color theme="1"/>
      <name val="Calibri"/>
      <family val="2"/>
      <scheme val="minor"/>
    </font>
    <font>
      <b/>
      <sz val="18"/>
      <name val="Calibri"/>
      <family val="2"/>
      <scheme val="minor"/>
    </font>
    <font>
      <b/>
      <sz val="11"/>
      <color theme="8" tint="-0.499984740745262"/>
      <name val="Calibri"/>
      <family val="2"/>
      <scheme val="minor"/>
    </font>
    <font>
      <sz val="11"/>
      <color theme="2" tint="-0.499984740745262"/>
      <name val="Calibri"/>
      <family val="2"/>
      <scheme val="minor"/>
    </font>
    <font>
      <b/>
      <sz val="14"/>
      <color theme="8" tint="-0.499984740745262"/>
      <name val="Calibri"/>
      <family val="2"/>
      <scheme val="minor"/>
    </font>
    <font>
      <b/>
      <u/>
      <sz val="14"/>
      <color theme="8" tint="-0.499984740745262"/>
      <name val="Calibri"/>
      <family val="2"/>
      <scheme val="minor"/>
    </font>
    <font>
      <sz val="14"/>
      <name val="Calibri"/>
      <family val="2"/>
      <scheme val="minor"/>
    </font>
    <font>
      <sz val="14"/>
      <color theme="1"/>
      <name val="Calibri"/>
      <family val="2"/>
      <scheme val="minor"/>
    </font>
    <font>
      <b/>
      <sz val="14"/>
      <color theme="1"/>
      <name val="Calibri"/>
      <family val="2"/>
      <scheme val="minor"/>
    </font>
    <font>
      <b/>
      <u/>
      <sz val="14"/>
      <name val="Calibri"/>
      <family val="2"/>
      <scheme val="minor"/>
    </font>
    <font>
      <b/>
      <i/>
      <sz val="10"/>
      <name val="Calibri"/>
      <family val="2"/>
      <scheme val="minor"/>
    </font>
    <font>
      <b/>
      <i/>
      <sz val="11"/>
      <color theme="0"/>
      <name val="Calibri"/>
      <family val="2"/>
      <scheme val="minor"/>
    </font>
    <font>
      <b/>
      <i/>
      <sz val="12"/>
      <color theme="1"/>
      <name val="Calibri"/>
      <family val="2"/>
      <scheme val="minor"/>
    </font>
    <font>
      <b/>
      <sz val="11"/>
      <color theme="0"/>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sz val="14"/>
      <color theme="1"/>
      <name val="Calibri"/>
      <family val="2"/>
    </font>
    <font>
      <sz val="16"/>
      <color theme="1"/>
      <name val="Calibri"/>
      <family val="2"/>
    </font>
    <font>
      <b/>
      <sz val="24"/>
      <color theme="0"/>
      <name val="Calibri"/>
      <family val="2"/>
      <scheme val="minor"/>
    </font>
    <font>
      <b/>
      <sz val="20"/>
      <color theme="0"/>
      <name val="Calibri"/>
      <family val="2"/>
      <scheme val="minor"/>
    </font>
    <font>
      <sz val="16"/>
      <name val="Calibri"/>
      <family val="2"/>
      <scheme val="minor"/>
    </font>
    <font>
      <sz val="16"/>
      <name val="Calibri"/>
      <family val="2"/>
    </font>
    <font>
      <b/>
      <sz val="8"/>
      <color theme="1"/>
      <name val="Calibri"/>
      <family val="2"/>
      <scheme val="minor"/>
    </font>
    <font>
      <sz val="10"/>
      <color theme="1"/>
      <name val="Tahoma"/>
      <family val="2"/>
    </font>
    <font>
      <b/>
      <sz val="12"/>
      <color theme="1"/>
      <name val="Calibri"/>
      <family val="2"/>
      <scheme val="minor"/>
    </font>
    <font>
      <sz val="11"/>
      <color theme="1"/>
      <name val="Broadway"/>
      <family val="5"/>
    </font>
    <font>
      <sz val="13"/>
      <name val="Calibri"/>
      <family val="2"/>
    </font>
    <font>
      <sz val="11"/>
      <color rgb="FF000000"/>
      <name val="Calibri"/>
      <family val="2"/>
      <scheme val="minor"/>
    </font>
    <font>
      <sz val="13"/>
      <name val="Calibri"/>
      <family val="2"/>
      <scheme val="minor"/>
    </font>
    <font>
      <b/>
      <sz val="8"/>
      <color indexed="81"/>
      <name val="Tahoma"/>
      <family val="2"/>
    </font>
    <font>
      <sz val="8"/>
      <color indexed="81"/>
      <name val="Tahoma"/>
      <family val="2"/>
    </font>
    <font>
      <sz val="8"/>
      <color rgb="FF000000"/>
      <name val="Segoe UI"/>
      <family val="2"/>
    </font>
    <font>
      <b/>
      <sz val="11"/>
      <name val="Calibri"/>
      <family val="2"/>
      <scheme val="minor"/>
    </font>
    <font>
      <sz val="11"/>
      <color theme="3"/>
      <name val="Calibri"/>
      <family val="2"/>
      <scheme val="minor"/>
    </font>
  </fonts>
  <fills count="36">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bgColor indexed="31"/>
      </patternFill>
    </fill>
    <fill>
      <patternFill patternType="solid">
        <fgColor rgb="FFC00000"/>
        <bgColor indexed="31"/>
      </patternFill>
    </fill>
    <fill>
      <patternFill patternType="solid">
        <fgColor theme="0"/>
        <bgColor indexed="64"/>
      </patternFill>
    </fill>
    <fill>
      <patternFill patternType="solid">
        <fgColor theme="6" tint="0.79998168889431442"/>
        <bgColor indexed="64"/>
      </patternFill>
    </fill>
    <fill>
      <patternFill patternType="solid">
        <fgColor rgb="FF7030A0"/>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rgb="FF00B0F0"/>
        <bgColor indexed="64"/>
      </patternFill>
    </fill>
    <fill>
      <patternFill patternType="solid">
        <fgColor theme="3" tint="0.39997558519241921"/>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7"/>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249977111117893"/>
        <bgColor theme="6" tint="-0.249977111117893"/>
      </patternFill>
    </fill>
    <fill>
      <patternFill patternType="solid">
        <fgColor theme="4" tint="0.79998168889431442"/>
        <bgColor theme="0" tint="-0.14999847407452621"/>
      </patternFill>
    </fill>
  </fills>
  <borders count="87">
    <border>
      <left/>
      <right/>
      <top/>
      <bottom/>
      <diagonal/>
    </border>
    <border>
      <left style="double">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double">
        <color indexed="64"/>
      </top>
      <bottom style="medium">
        <color auto="1"/>
      </bottom>
      <diagonal/>
    </border>
    <border>
      <left/>
      <right/>
      <top style="double">
        <color indexed="64"/>
      </top>
      <bottom style="medium">
        <color auto="1"/>
      </bottom>
      <diagonal/>
    </border>
    <border>
      <left/>
      <right style="double">
        <color theme="0"/>
      </right>
      <top style="double">
        <color indexed="64"/>
      </top>
      <bottom style="medium">
        <color indexed="64"/>
      </bottom>
      <diagonal/>
    </border>
    <border>
      <left style="thin">
        <color theme="0"/>
      </left>
      <right style="thin">
        <color theme="0"/>
      </right>
      <top style="thin">
        <color theme="0"/>
      </top>
      <bottom/>
      <diagonal/>
    </border>
    <border>
      <left style="thin">
        <color theme="0"/>
      </left>
      <right style="double">
        <color indexed="64"/>
      </right>
      <top style="thin">
        <color theme="0"/>
      </top>
      <bottom/>
      <diagonal/>
    </border>
    <border>
      <left style="double">
        <color indexed="64"/>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auto="1"/>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right style="double">
        <color indexed="64"/>
      </right>
      <top/>
      <bottom style="thin">
        <color theme="0"/>
      </bottom>
      <diagonal/>
    </border>
    <border>
      <left style="double">
        <color theme="0"/>
      </left>
      <right/>
      <top style="double">
        <color indexed="64"/>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rgb="FF3F3F3F"/>
      </left>
      <right style="thin">
        <color rgb="FF3F3F3F"/>
      </right>
      <top style="thin">
        <color rgb="FF3F3F3F"/>
      </top>
      <bottom/>
      <diagonal/>
    </border>
    <border>
      <left style="thin">
        <color indexed="58"/>
      </left>
      <right style="thin">
        <color indexed="58"/>
      </right>
      <top style="thin">
        <color indexed="58"/>
      </top>
      <bottom/>
      <diagonal/>
    </border>
    <border>
      <left style="thin">
        <color indexed="58"/>
      </left>
      <right/>
      <top style="thin">
        <color indexed="58"/>
      </top>
      <bottom/>
      <diagonal/>
    </border>
    <border>
      <left style="thin">
        <color indexed="64"/>
      </left>
      <right style="thin">
        <color indexed="64"/>
      </right>
      <top style="medium">
        <color theme="8" tint="-0.249977111117893"/>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8" tint="-0.249977111117893"/>
      </left>
      <right style="thin">
        <color theme="8" tint="-0.249977111117893"/>
      </right>
      <top style="thin">
        <color theme="8" tint="-0.249977111117893"/>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0"/>
      </left>
      <right style="medium">
        <color theme="0"/>
      </right>
      <top style="medium">
        <color theme="0"/>
      </top>
      <bottom style="medium">
        <color theme="0"/>
      </bottom>
      <diagonal/>
    </border>
    <border>
      <left style="thick">
        <color theme="3"/>
      </left>
      <right style="thick">
        <color theme="3"/>
      </right>
      <top style="thick">
        <color theme="3"/>
      </top>
      <bottom style="thick">
        <color theme="3"/>
      </bottom>
      <diagonal/>
    </border>
    <border>
      <left style="thick">
        <color theme="3"/>
      </left>
      <right style="thick">
        <color theme="6" tint="-0.499984740745262"/>
      </right>
      <top style="thick">
        <color theme="6" tint="-0.499984740745262"/>
      </top>
      <bottom style="thick">
        <color theme="6" tint="-0.499984740745262"/>
      </bottom>
      <diagonal/>
    </border>
    <border>
      <left/>
      <right style="thin">
        <color indexed="64"/>
      </right>
      <top/>
      <bottom/>
      <diagonal/>
    </border>
    <border>
      <left/>
      <right style="thin">
        <color indexed="64"/>
      </right>
      <top style="thin">
        <color indexed="64"/>
      </top>
      <bottom style="thin">
        <color theme="6" tint="0.79998168889431442"/>
      </bottom>
      <diagonal/>
    </border>
    <border>
      <left/>
      <right style="thin">
        <color indexed="64"/>
      </right>
      <top style="thin">
        <color theme="6" tint="0.79998168889431442"/>
      </top>
      <bottom style="thin">
        <color theme="6" tint="0.79998168889431442"/>
      </bottom>
      <diagonal/>
    </border>
    <border>
      <left/>
      <right style="thin">
        <color indexed="64"/>
      </right>
      <top style="thin">
        <color theme="6" tint="0.79998168889431442"/>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top style="medium">
        <color indexed="64"/>
      </top>
      <bottom style="medium">
        <color theme="1"/>
      </bottom>
      <diagonal/>
    </border>
    <border>
      <left style="thin">
        <color rgb="FF000000"/>
      </left>
      <right style="thin">
        <color rgb="FF000000"/>
      </right>
      <top style="thin">
        <color rgb="FF000000"/>
      </top>
      <bottom style="thin">
        <color rgb="FF000000"/>
      </bottom>
      <diagonal/>
    </border>
    <border>
      <left style="thin">
        <color indexed="64"/>
      </left>
      <right/>
      <top style="thin">
        <color theme="1"/>
      </top>
      <bottom/>
      <diagonal/>
    </border>
    <border>
      <left/>
      <right/>
      <top style="thin">
        <color indexed="64"/>
      </top>
      <bottom/>
      <diagonal/>
    </border>
    <border>
      <left style="thin">
        <color indexed="64"/>
      </left>
      <right style="medium">
        <color indexed="64"/>
      </right>
      <top style="thin">
        <color theme="1"/>
      </top>
      <bottom/>
      <diagonal/>
    </border>
  </borders>
  <cellStyleXfs count="9">
    <xf numFmtId="0" fontId="0" fillId="0" borderId="0"/>
    <xf numFmtId="9" fontId="1" fillId="0" borderId="0" applyFont="0" applyFill="0" applyBorder="0" applyAlignment="0" applyProtection="0"/>
    <xf numFmtId="0" fontId="21" fillId="0" borderId="0"/>
    <xf numFmtId="0" fontId="22" fillId="0" borderId="0"/>
    <xf numFmtId="0" fontId="1" fillId="9" borderId="0" applyNumberFormat="0" applyBorder="0" applyAlignment="0" applyProtection="0"/>
    <xf numFmtId="0" fontId="1" fillId="1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059">
    <xf numFmtId="0" fontId="0" fillId="0" borderId="0" xfId="0"/>
    <xf numFmtId="0" fontId="2" fillId="0" borderId="0" xfId="0" applyFont="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9" fontId="8" fillId="0" borderId="24" xfId="1"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7" fillId="3" borderId="16" xfId="0" applyFont="1" applyFill="1" applyBorder="1" applyAlignment="1">
      <alignment horizontal="center"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11" xfId="0" applyFont="1" applyFill="1" applyBorder="1" applyAlignment="1">
      <alignment horizontal="left" vertical="center" wrapText="1"/>
    </xf>
    <xf numFmtId="14" fontId="14" fillId="0" borderId="24"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9" fontId="2" fillId="0" borderId="33" xfId="1" applyFont="1" applyFill="1" applyBorder="1" applyAlignment="1">
      <alignment vertical="center" wrapText="1"/>
    </xf>
    <xf numFmtId="0" fontId="4" fillId="5"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9" fontId="0" fillId="0" borderId="34" xfId="1" applyFont="1" applyFill="1" applyBorder="1" applyAlignment="1">
      <alignment horizontal="left" vertical="center" wrapText="1"/>
    </xf>
    <xf numFmtId="9" fontId="2" fillId="0" borderId="35" xfId="1" applyFont="1" applyFill="1" applyBorder="1" applyAlignment="1">
      <alignment vertical="center" wrapText="1"/>
    </xf>
    <xf numFmtId="14" fontId="2" fillId="0" borderId="24" xfId="0" applyNumberFormat="1" applyFont="1" applyFill="1" applyBorder="1" applyAlignment="1">
      <alignment horizontal="left" vertical="center" wrapText="1"/>
    </xf>
    <xf numFmtId="14" fontId="0" fillId="0" borderId="34" xfId="0" applyNumberFormat="1" applyFont="1" applyFill="1" applyBorder="1" applyAlignment="1">
      <alignment horizontal="left" vertical="center" wrapText="1"/>
    </xf>
    <xf numFmtId="14" fontId="2" fillId="0" borderId="15" xfId="0" applyNumberFormat="1" applyFont="1" applyFill="1" applyBorder="1" applyAlignment="1">
      <alignment vertical="center" wrapText="1"/>
    </xf>
    <xf numFmtId="14" fontId="2" fillId="0" borderId="15" xfId="0" applyNumberFormat="1" applyFont="1" applyFill="1" applyBorder="1" applyAlignment="1">
      <alignment horizontal="left" vertical="center" wrapText="1"/>
    </xf>
    <xf numFmtId="9" fontId="0" fillId="0" borderId="11" xfId="1" applyFont="1" applyFill="1" applyBorder="1" applyAlignment="1">
      <alignment horizontal="left" vertical="center" wrapText="1"/>
    </xf>
    <xf numFmtId="0" fontId="19" fillId="0" borderId="11" xfId="0" applyFont="1" applyFill="1" applyBorder="1" applyAlignment="1">
      <alignment horizontal="left" vertical="center" wrapText="1"/>
    </xf>
    <xf numFmtId="9" fontId="2" fillId="0" borderId="15" xfId="1" applyFont="1" applyFill="1" applyBorder="1" applyAlignment="1">
      <alignment vertical="center" wrapText="1"/>
    </xf>
    <xf numFmtId="9" fontId="0" fillId="0" borderId="11" xfId="0" applyNumberFormat="1" applyFont="1" applyFill="1" applyBorder="1" applyAlignment="1">
      <alignment horizontal="left" vertical="center" wrapText="1"/>
    </xf>
    <xf numFmtId="0" fontId="4" fillId="5" borderId="13" xfId="0" applyFont="1" applyFill="1" applyBorder="1" applyAlignment="1">
      <alignment horizontal="center" vertical="center" wrapText="1"/>
    </xf>
    <xf numFmtId="0" fontId="7" fillId="5" borderId="24" xfId="0" applyFont="1" applyFill="1" applyBorder="1" applyAlignment="1">
      <alignment horizontal="center" vertical="center" wrapText="1"/>
    </xf>
    <xf numFmtId="9" fontId="0" fillId="0" borderId="24" xfId="1" applyFont="1" applyFill="1" applyBorder="1" applyAlignment="1">
      <alignment horizontal="center" vertical="center" wrapText="1"/>
    </xf>
    <xf numFmtId="0" fontId="0" fillId="0" borderId="10" xfId="0" applyFont="1" applyFill="1" applyBorder="1" applyAlignment="1">
      <alignment horizontal="left" vertical="center" wrapText="1"/>
    </xf>
    <xf numFmtId="0" fontId="15" fillId="0" borderId="11"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14" fontId="14" fillId="0" borderId="24" xfId="0" applyNumberFormat="1" applyFont="1" applyFill="1" applyBorder="1" applyAlignment="1">
      <alignment horizontal="center" vertical="center" wrapText="1"/>
    </xf>
    <xf numFmtId="9" fontId="14" fillId="0" borderId="24" xfId="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0" borderId="0" xfId="0" applyFill="1" applyAlignment="1">
      <alignment vertical="center" wrapText="1"/>
    </xf>
    <xf numFmtId="0" fontId="15" fillId="0" borderId="11" xfId="0" applyFont="1" applyFill="1" applyBorder="1" applyAlignment="1">
      <alignment horizontal="left"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10" fillId="0" borderId="12" xfId="0" applyFont="1" applyBorder="1" applyAlignment="1">
      <alignment vertical="center" wrapText="1"/>
    </xf>
    <xf numFmtId="0" fontId="6" fillId="0" borderId="24" xfId="0" applyFont="1" applyBorder="1" applyAlignment="1">
      <alignment vertical="center" wrapText="1"/>
    </xf>
    <xf numFmtId="0" fontId="6" fillId="0" borderId="24" xfId="0" applyFont="1" applyFill="1" applyBorder="1" applyAlignment="1">
      <alignment vertical="center" wrapText="1"/>
    </xf>
    <xf numFmtId="0" fontId="10" fillId="0" borderId="3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24" xfId="0" applyFill="1" applyBorder="1" applyAlignment="1">
      <alignment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6" xfId="1" applyFont="1" applyFill="1" applyBorder="1" applyAlignment="1">
      <alignment horizontal="center" vertical="center" wrapText="1"/>
    </xf>
    <xf numFmtId="9" fontId="2" fillId="0" borderId="18" xfId="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9" fontId="6" fillId="0" borderId="0" xfId="1" applyFont="1" applyFill="1" applyBorder="1" applyAlignment="1">
      <alignment horizontal="center" vertical="center" wrapText="1"/>
    </xf>
    <xf numFmtId="0" fontId="5" fillId="6" borderId="2" xfId="0" applyFont="1" applyFill="1" applyBorder="1" applyAlignment="1">
      <alignment horizontal="center" vertical="center" wrapText="1"/>
    </xf>
    <xf numFmtId="0" fontId="25" fillId="6" borderId="43" xfId="0" applyFont="1" applyFill="1" applyBorder="1" applyAlignment="1">
      <alignment vertical="center" wrapText="1"/>
    </xf>
    <xf numFmtId="9" fontId="2" fillId="0" borderId="44" xfId="0" applyNumberFormat="1" applyFont="1" applyFill="1" applyBorder="1" applyAlignment="1">
      <alignment horizontal="center" vertical="center" wrapText="1"/>
    </xf>
    <xf numFmtId="0" fontId="5" fillId="8" borderId="45" xfId="0" applyFont="1" applyFill="1" applyBorder="1" applyAlignment="1">
      <alignment horizontal="center" vertical="center" wrapText="1"/>
    </xf>
    <xf numFmtId="9" fontId="0" fillId="0" borderId="24" xfId="0" applyNumberFormat="1" applyBorder="1" applyAlignment="1">
      <alignment horizontal="center" vertical="center"/>
    </xf>
    <xf numFmtId="0" fontId="0" fillId="0" borderId="24" xfId="0" applyBorder="1" applyAlignment="1">
      <alignment horizontal="center" vertical="center"/>
    </xf>
    <xf numFmtId="10" fontId="2" fillId="0" borderId="0" xfId="0" applyNumberFormat="1" applyFont="1"/>
    <xf numFmtId="9" fontId="26" fillId="7" borderId="24" xfId="0" applyNumberFormat="1" applyFont="1" applyFill="1" applyBorder="1" applyAlignment="1">
      <alignment horizontal="center" vertical="center"/>
    </xf>
    <xf numFmtId="0" fontId="0" fillId="0" borderId="0" xfId="0" applyAlignment="1">
      <alignment vertical="center" wrapText="1"/>
    </xf>
    <xf numFmtId="0" fontId="29" fillId="0" borderId="0" xfId="0" applyFont="1" applyAlignment="1">
      <alignment horizontal="center" vertical="center" wrapText="1"/>
    </xf>
    <xf numFmtId="15" fontId="28" fillId="0" borderId="0" xfId="0" applyNumberFormat="1" applyFont="1" applyAlignment="1">
      <alignment vertical="center" wrapText="1"/>
    </xf>
    <xf numFmtId="0" fontId="28" fillId="0" borderId="0" xfId="0" applyFont="1" applyAlignment="1">
      <alignment vertical="center" wrapText="1"/>
    </xf>
    <xf numFmtId="0" fontId="29" fillId="0" borderId="0" xfId="0" applyFont="1" applyFill="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vertical="center" wrapText="1"/>
    </xf>
    <xf numFmtId="0" fontId="27" fillId="0" borderId="0" xfId="0" applyFont="1" applyAlignment="1">
      <alignment vertical="center" wrapText="1"/>
    </xf>
    <xf numFmtId="0" fontId="27" fillId="0" borderId="0" xfId="0" applyFont="1" applyFill="1" applyAlignment="1">
      <alignment vertical="center" wrapText="1"/>
    </xf>
    <xf numFmtId="0" fontId="0" fillId="15" borderId="24" xfId="0" applyFill="1" applyBorder="1" applyAlignment="1">
      <alignment horizontal="center" vertical="center" wrapText="1"/>
    </xf>
    <xf numFmtId="0" fontId="3" fillId="17" borderId="10"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6" xfId="5" applyFont="1" applyFill="1" applyBorder="1" applyAlignment="1">
      <alignment horizontal="center" vertical="center" wrapText="1"/>
    </xf>
    <xf numFmtId="0" fontId="5" fillId="3" borderId="46" xfId="4" applyFont="1" applyFill="1" applyBorder="1" applyAlignment="1">
      <alignment horizontal="center" vertical="center" wrapText="1"/>
    </xf>
    <xf numFmtId="0" fontId="5" fillId="3" borderId="0" xfId="4" applyFont="1" applyFill="1" applyBorder="1" applyAlignment="1">
      <alignment horizontal="center" vertical="center" wrapText="1"/>
    </xf>
    <xf numFmtId="0" fontId="5" fillId="3" borderId="24" xfId="4" applyFont="1" applyFill="1" applyBorder="1" applyAlignment="1">
      <alignment horizontal="center" vertical="center" wrapText="1"/>
    </xf>
    <xf numFmtId="0" fontId="5" fillId="3" borderId="12" xfId="5" applyFont="1" applyFill="1" applyBorder="1" applyAlignment="1">
      <alignment horizontal="center" vertical="center" wrapText="1"/>
    </xf>
    <xf numFmtId="0" fontId="32" fillId="12" borderId="24" xfId="0" applyFont="1" applyFill="1" applyBorder="1" applyAlignment="1">
      <alignment vertical="center" wrapText="1"/>
    </xf>
    <xf numFmtId="0" fontId="32" fillId="0" borderId="12" xfId="0" applyFont="1" applyFill="1" applyBorder="1" applyAlignment="1">
      <alignment horizontal="left" vertical="center" wrapText="1"/>
    </xf>
    <xf numFmtId="43" fontId="34" fillId="0" borderId="24" xfId="6" applyFont="1" applyFill="1" applyBorder="1" applyAlignment="1">
      <alignment vertical="center" wrapText="1"/>
    </xf>
    <xf numFmtId="166" fontId="34" fillId="0" borderId="24" xfId="6" applyNumberFormat="1" applyFont="1" applyFill="1" applyBorder="1" applyAlignment="1">
      <alignment vertical="center" wrapText="1"/>
    </xf>
    <xf numFmtId="10" fontId="34" fillId="0" borderId="24" xfId="1" applyNumberFormat="1" applyFont="1" applyFill="1" applyBorder="1" applyAlignment="1">
      <alignment vertical="center" wrapText="1"/>
    </xf>
    <xf numFmtId="0" fontId="34" fillId="0" borderId="24" xfId="0" applyFont="1" applyFill="1" applyBorder="1" applyAlignment="1">
      <alignment vertical="center" wrapText="1"/>
    </xf>
    <xf numFmtId="0" fontId="32" fillId="12" borderId="12" xfId="0" applyFont="1" applyFill="1" applyBorder="1" applyAlignment="1">
      <alignment horizontal="left" vertical="center" wrapText="1"/>
    </xf>
    <xf numFmtId="10" fontId="34" fillId="0" borderId="24" xfId="0" applyNumberFormat="1" applyFont="1" applyFill="1" applyBorder="1" applyAlignment="1">
      <alignment vertical="center" wrapText="1"/>
    </xf>
    <xf numFmtId="9" fontId="34" fillId="0" borderId="24" xfId="1" applyFont="1" applyFill="1" applyBorder="1" applyAlignment="1">
      <alignment vertical="center" wrapText="1"/>
    </xf>
    <xf numFmtId="0" fontId="32" fillId="13" borderId="24" xfId="0" applyFont="1" applyFill="1" applyBorder="1" applyAlignment="1">
      <alignment vertical="center" wrapText="1"/>
    </xf>
    <xf numFmtId="0" fontId="32" fillId="14" borderId="24" xfId="0" applyFont="1" applyFill="1" applyBorder="1" applyAlignment="1">
      <alignment vertical="center" wrapText="1"/>
    </xf>
    <xf numFmtId="0" fontId="34" fillId="0" borderId="24" xfId="0" applyFont="1" applyFill="1" applyBorder="1" applyAlignment="1">
      <alignment horizontal="left" vertical="center" wrapText="1"/>
    </xf>
    <xf numFmtId="0" fontId="32" fillId="15" borderId="24" xfId="0" applyFont="1" applyFill="1" applyBorder="1" applyAlignment="1">
      <alignment vertical="center" wrapText="1"/>
    </xf>
    <xf numFmtId="43" fontId="34" fillId="0" borderId="24" xfId="6" applyNumberFormat="1" applyFont="1" applyFill="1" applyBorder="1" applyAlignment="1">
      <alignment vertical="center" wrapText="1"/>
    </xf>
    <xf numFmtId="0" fontId="34" fillId="0" borderId="24" xfId="6" applyNumberFormat="1" applyFont="1" applyFill="1" applyBorder="1" applyAlignment="1">
      <alignment vertical="center" wrapText="1"/>
    </xf>
    <xf numFmtId="0" fontId="32" fillId="16" borderId="24" xfId="0" applyFont="1" applyFill="1" applyBorder="1" applyAlignment="1">
      <alignment vertical="center" wrapText="1"/>
    </xf>
    <xf numFmtId="0" fontId="32" fillId="11" borderId="24" xfId="0" applyFont="1" applyFill="1" applyBorder="1" applyAlignment="1">
      <alignment vertical="center" wrapText="1"/>
    </xf>
    <xf numFmtId="0" fontId="3" fillId="15" borderId="24" xfId="0" applyFont="1" applyFill="1" applyBorder="1" applyAlignment="1">
      <alignment vertical="center" wrapText="1"/>
    </xf>
    <xf numFmtId="166" fontId="3" fillId="15" borderId="24" xfId="6"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2" fillId="0" borderId="24" xfId="0" applyFont="1" applyBorder="1" applyAlignment="1">
      <alignment vertical="center" wrapText="1"/>
    </xf>
    <xf numFmtId="0" fontId="3" fillId="15" borderId="50" xfId="0" applyFont="1" applyFill="1" applyBorder="1" applyAlignment="1">
      <alignment vertical="center" wrapText="1"/>
    </xf>
    <xf numFmtId="0" fontId="3" fillId="15" borderId="51" xfId="0" applyFont="1" applyFill="1" applyBorder="1" applyAlignment="1">
      <alignment vertical="center" wrapText="1"/>
    </xf>
    <xf numFmtId="166" fontId="3" fillId="15" borderId="51" xfId="0" applyNumberFormat="1" applyFont="1" applyFill="1" applyBorder="1" applyAlignment="1">
      <alignment vertical="center" wrapText="1"/>
    </xf>
    <xf numFmtId="0" fontId="3" fillId="0" borderId="24" xfId="0" applyFont="1" applyFill="1" applyBorder="1" applyAlignment="1">
      <alignment horizontal="center" vertical="center" wrapText="1"/>
    </xf>
    <xf numFmtId="43" fontId="32" fillId="0" borderId="24" xfId="6" applyFont="1" applyFill="1" applyBorder="1" applyAlignment="1">
      <alignment vertical="center" wrapText="1"/>
    </xf>
    <xf numFmtId="166" fontId="32" fillId="0" borderId="24" xfId="6" applyNumberFormat="1" applyFont="1" applyFill="1" applyBorder="1" applyAlignment="1">
      <alignment vertical="center" wrapText="1"/>
    </xf>
    <xf numFmtId="10" fontId="32" fillId="0" borderId="24" xfId="1" applyNumberFormat="1" applyFont="1" applyFill="1" applyBorder="1" applyAlignment="1">
      <alignment vertical="center" wrapText="1"/>
    </xf>
    <xf numFmtId="0" fontId="36" fillId="15" borderId="24" xfId="0" applyFont="1" applyFill="1" applyBorder="1" applyAlignment="1">
      <alignment vertical="center" wrapText="1"/>
    </xf>
    <xf numFmtId="0" fontId="35" fillId="15" borderId="24" xfId="0" applyFont="1" applyFill="1" applyBorder="1" applyAlignment="1">
      <alignment vertical="center" wrapText="1"/>
    </xf>
    <xf numFmtId="0" fontId="35" fillId="15" borderId="24" xfId="0" applyFont="1" applyFill="1" applyBorder="1" applyAlignment="1">
      <alignment horizontal="center" vertical="center" wrapText="1"/>
    </xf>
    <xf numFmtId="0" fontId="5" fillId="19" borderId="47" xfId="0" applyFont="1" applyFill="1" applyBorder="1" applyAlignment="1">
      <alignment horizontal="center" vertical="center" wrapText="1"/>
    </xf>
    <xf numFmtId="0" fontId="3" fillId="18" borderId="47" xfId="0" applyFont="1" applyFill="1" applyBorder="1" applyAlignment="1">
      <alignment horizontal="center" vertical="center" wrapText="1"/>
    </xf>
    <xf numFmtId="0" fontId="3" fillId="18" borderId="48"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24"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4" fillId="0" borderId="12"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 fillId="16" borderId="24"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2" fillId="12" borderId="12" xfId="0" applyFont="1" applyFill="1" applyBorder="1" applyAlignment="1">
      <alignment vertical="center" wrapText="1"/>
    </xf>
    <xf numFmtId="0" fontId="3" fillId="15" borderId="54" xfId="0" applyFont="1" applyFill="1" applyBorder="1" applyAlignment="1">
      <alignment vertical="center" wrapText="1"/>
    </xf>
    <xf numFmtId="0" fontId="3" fillId="0" borderId="12" xfId="0" applyFont="1" applyFill="1" applyBorder="1" applyAlignment="1">
      <alignment vertical="center" wrapText="1"/>
    </xf>
    <xf numFmtId="0" fontId="3" fillId="0" borderId="49" xfId="0" applyFont="1" applyFill="1" applyBorder="1" applyAlignment="1">
      <alignment vertical="center" wrapText="1"/>
    </xf>
    <xf numFmtId="0" fontId="32" fillId="11" borderId="12" xfId="0" applyFont="1" applyFill="1" applyBorder="1" applyAlignment="1">
      <alignment vertical="center" wrapText="1"/>
    </xf>
    <xf numFmtId="0" fontId="0" fillId="14" borderId="11"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49" xfId="0" applyFont="1" applyFill="1" applyBorder="1" applyAlignment="1">
      <alignment vertical="center" wrapText="1"/>
    </xf>
    <xf numFmtId="0" fontId="32" fillId="0" borderId="24" xfId="0" applyFont="1" applyFill="1" applyBorder="1" applyAlignment="1">
      <alignment vertical="center" wrapText="1"/>
    </xf>
    <xf numFmtId="0" fontId="3" fillId="17" borderId="53" xfId="0" applyFont="1" applyFill="1" applyBorder="1" applyAlignment="1">
      <alignment vertical="center" wrapText="1"/>
    </xf>
    <xf numFmtId="0" fontId="3" fillId="0" borderId="0" xfId="0" applyFont="1" applyFill="1" applyBorder="1" applyAlignment="1">
      <alignment vertical="center" wrapText="1"/>
    </xf>
    <xf numFmtId="0" fontId="0" fillId="0" borderId="24" xfId="0" applyBorder="1" applyAlignment="1">
      <alignment horizontal="center" vertical="center" wrapText="1"/>
    </xf>
    <xf numFmtId="9" fontId="6" fillId="0" borderId="55" xfId="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9" fontId="2" fillId="0" borderId="60" xfId="0" applyNumberFormat="1" applyFont="1" applyFill="1" applyBorder="1" applyAlignment="1">
      <alignment horizontal="center" vertical="center" wrapText="1"/>
    </xf>
    <xf numFmtId="9" fontId="2" fillId="0" borderId="61"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1" xfId="1" applyFont="1" applyFill="1" applyBorder="1" applyAlignment="1">
      <alignment horizontal="center" vertical="center" wrapText="1"/>
    </xf>
    <xf numFmtId="9" fontId="2" fillId="0" borderId="60" xfId="1" applyFont="1" applyFill="1" applyBorder="1" applyAlignment="1">
      <alignment horizontal="center" vertical="center" wrapText="1"/>
    </xf>
    <xf numFmtId="2" fontId="2" fillId="0" borderId="45" xfId="0" applyNumberFormat="1" applyFont="1" applyFill="1" applyBorder="1" applyAlignment="1">
      <alignment horizontal="center" vertical="center" wrapText="1"/>
    </xf>
    <xf numFmtId="2" fontId="2" fillId="0" borderId="60"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9" fontId="6" fillId="0" borderId="60" xfId="1" applyFont="1" applyFill="1" applyBorder="1" applyAlignment="1">
      <alignment horizontal="center" vertical="center" wrapText="1"/>
    </xf>
    <xf numFmtId="9" fontId="6" fillId="0" borderId="61" xfId="1" applyFont="1" applyFill="1" applyBorder="1" applyAlignment="1">
      <alignment horizontal="center" vertical="center" wrapText="1"/>
    </xf>
    <xf numFmtId="9" fontId="4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9" fontId="43" fillId="0" borderId="0" xfId="0" applyNumberFormat="1" applyFont="1" applyFill="1" applyBorder="1" applyAlignment="1">
      <alignment horizontal="center" vertical="center" wrapText="1"/>
    </xf>
    <xf numFmtId="0" fontId="43" fillId="20" borderId="0" xfId="0" applyFont="1" applyFill="1" applyBorder="1" applyAlignment="1">
      <alignment horizontal="center" vertical="center" wrapText="1"/>
    </xf>
    <xf numFmtId="9" fontId="43" fillId="20" borderId="0" xfId="0" applyNumberFormat="1" applyFont="1" applyFill="1" applyBorder="1" applyAlignment="1">
      <alignment horizontal="center" vertical="center" wrapText="1"/>
    </xf>
    <xf numFmtId="9" fontId="44" fillId="0" borderId="62" xfId="0" applyNumberFormat="1" applyFont="1" applyBorder="1" applyAlignment="1">
      <alignment horizontal="center" vertical="center" wrapText="1"/>
    </xf>
    <xf numFmtId="14" fontId="6" fillId="0" borderId="62" xfId="0" applyNumberFormat="1" applyFont="1" applyBorder="1" applyAlignment="1">
      <alignment horizontal="center" vertical="center" wrapText="1"/>
    </xf>
    <xf numFmtId="9" fontId="45" fillId="0" borderId="27" xfId="1" applyFont="1" applyFill="1" applyBorder="1" applyAlignment="1">
      <alignment horizontal="center" vertical="center" wrapText="1"/>
    </xf>
    <xf numFmtId="9" fontId="44" fillId="0" borderId="24" xfId="0" applyNumberFormat="1" applyFont="1" applyBorder="1" applyAlignment="1">
      <alignment horizontal="center" vertical="center" wrapText="1"/>
    </xf>
    <xf numFmtId="14" fontId="6" fillId="0" borderId="24" xfId="0" applyNumberFormat="1" applyFont="1" applyBorder="1" applyAlignment="1">
      <alignment horizontal="center" vertical="center" wrapText="1"/>
    </xf>
    <xf numFmtId="9" fontId="44" fillId="0" borderId="12"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63" xfId="0" applyNumberFormat="1" applyFont="1" applyBorder="1" applyAlignment="1">
      <alignment horizontal="center" vertical="center" wrapText="1"/>
    </xf>
    <xf numFmtId="9" fontId="45" fillId="20" borderId="27" xfId="1" applyFont="1" applyFill="1" applyBorder="1" applyAlignment="1">
      <alignment horizontal="center" vertical="center" wrapText="1"/>
    </xf>
    <xf numFmtId="9" fontId="44" fillId="0" borderId="63" xfId="0" applyNumberFormat="1" applyFont="1" applyBorder="1" applyAlignment="1">
      <alignment horizontal="center" vertical="center" wrapText="1"/>
    </xf>
    <xf numFmtId="14" fontId="2" fillId="0" borderId="0" xfId="0" applyNumberFormat="1" applyFont="1" applyBorder="1" applyAlignment="1">
      <alignment vertical="center"/>
    </xf>
    <xf numFmtId="9" fontId="44" fillId="20" borderId="62" xfId="0" applyNumberFormat="1" applyFont="1" applyFill="1" applyBorder="1" applyAlignment="1">
      <alignment horizontal="center" vertical="center" wrapText="1"/>
    </xf>
    <xf numFmtId="9" fontId="44" fillId="20" borderId="24" xfId="0" applyNumberFormat="1" applyFont="1" applyFill="1" applyBorder="1" applyAlignment="1">
      <alignment horizontal="center" vertical="center" wrapText="1"/>
    </xf>
    <xf numFmtId="9" fontId="44" fillId="20" borderId="63" xfId="0" applyNumberFormat="1" applyFont="1" applyFill="1" applyBorder="1" applyAlignment="1">
      <alignment horizontal="center" vertical="center" wrapText="1"/>
    </xf>
    <xf numFmtId="14" fontId="6" fillId="20" borderId="62" xfId="0" applyNumberFormat="1" applyFont="1" applyFill="1" applyBorder="1" applyAlignment="1">
      <alignment horizontal="center" vertical="center" wrapText="1"/>
    </xf>
    <xf numFmtId="9" fontId="44" fillId="20" borderId="12" xfId="0" applyNumberFormat="1" applyFont="1" applyFill="1" applyBorder="1" applyAlignment="1">
      <alignment horizontal="center" vertical="center" wrapText="1"/>
    </xf>
    <xf numFmtId="14" fontId="6" fillId="20" borderId="12" xfId="0" applyNumberFormat="1" applyFont="1" applyFill="1" applyBorder="1" applyAlignment="1">
      <alignment horizontal="center" vertical="center" wrapText="1"/>
    </xf>
    <xf numFmtId="9" fontId="45" fillId="20" borderId="33" xfId="1" applyFont="1" applyFill="1" applyBorder="1" applyAlignment="1">
      <alignment horizontal="center" vertical="center" wrapText="1"/>
    </xf>
    <xf numFmtId="14" fontId="6" fillId="20" borderId="24" xfId="0" applyNumberFormat="1" applyFont="1" applyFill="1" applyBorder="1" applyAlignment="1">
      <alignment horizontal="center" vertical="center" wrapText="1"/>
    </xf>
    <xf numFmtId="14" fontId="6" fillId="20" borderId="63" xfId="0" applyNumberFormat="1" applyFont="1" applyFill="1" applyBorder="1" applyAlignment="1">
      <alignment horizontal="center" vertical="center" wrapText="1"/>
    </xf>
    <xf numFmtId="14" fontId="6" fillId="20" borderId="21" xfId="0" applyNumberFormat="1" applyFont="1" applyFill="1" applyBorder="1" applyAlignment="1">
      <alignment horizontal="center" vertical="center" wrapText="1"/>
    </xf>
    <xf numFmtId="0" fontId="44" fillId="20" borderId="65" xfId="0" applyFont="1" applyFill="1" applyBorder="1" applyAlignment="1">
      <alignment horizontal="left" vertical="center" wrapText="1"/>
    </xf>
    <xf numFmtId="0" fontId="44" fillId="20" borderId="64" xfId="0" applyFont="1" applyFill="1" applyBorder="1" applyAlignment="1">
      <alignment horizontal="left" vertical="center" wrapText="1"/>
    </xf>
    <xf numFmtId="0" fontId="44" fillId="20" borderId="36" xfId="0" applyFont="1" applyFill="1" applyBorder="1" applyAlignment="1">
      <alignment horizontal="left" vertical="center" wrapText="1"/>
    </xf>
    <xf numFmtId="0" fontId="46" fillId="20" borderId="65" xfId="0" applyFont="1" applyFill="1" applyBorder="1" applyAlignment="1">
      <alignment horizontal="left" vertical="center" wrapText="1"/>
    </xf>
    <xf numFmtId="0" fontId="46" fillId="20" borderId="64" xfId="0" applyFont="1" applyFill="1" applyBorder="1" applyAlignment="1">
      <alignment horizontal="left" vertical="center" wrapText="1"/>
    </xf>
    <xf numFmtId="0" fontId="44" fillId="20" borderId="66" xfId="0" applyFont="1" applyFill="1" applyBorder="1" applyAlignment="1">
      <alignment horizontal="left" vertical="center" wrapText="1"/>
    </xf>
    <xf numFmtId="0" fontId="7" fillId="5" borderId="18" xfId="0" applyFont="1" applyFill="1" applyBorder="1" applyAlignment="1">
      <alignment horizontal="center" vertical="center" wrapText="1"/>
    </xf>
    <xf numFmtId="0" fontId="48" fillId="5" borderId="24" xfId="0" applyFont="1" applyFill="1" applyBorder="1" applyAlignment="1">
      <alignment horizontal="center" vertical="center" wrapText="1"/>
    </xf>
    <xf numFmtId="0" fontId="46" fillId="14" borderId="66" xfId="0" applyFont="1" applyFill="1" applyBorder="1" applyAlignment="1">
      <alignment horizontal="left" vertical="center" wrapText="1"/>
    </xf>
    <xf numFmtId="0" fontId="44" fillId="14" borderId="64" xfId="0" applyFont="1" applyFill="1" applyBorder="1" applyAlignment="1">
      <alignment horizontal="left" vertical="center" wrapText="1"/>
    </xf>
    <xf numFmtId="0" fontId="0" fillId="14" borderId="10" xfId="0" applyFont="1" applyFill="1" applyBorder="1" applyAlignment="1">
      <alignment horizontal="left" vertical="center" wrapText="1"/>
    </xf>
    <xf numFmtId="0" fontId="15" fillId="14" borderId="11" xfId="0" applyFont="1" applyFill="1" applyBorder="1" applyAlignment="1">
      <alignment horizontal="center" wrapText="1"/>
    </xf>
    <xf numFmtId="0" fontId="15" fillId="14" borderId="11" xfId="0" applyFont="1" applyFill="1" applyBorder="1" applyAlignment="1">
      <alignment horizontal="center" vertical="center" wrapText="1"/>
    </xf>
    <xf numFmtId="0" fontId="15" fillId="14" borderId="10" xfId="0" applyFont="1" applyFill="1" applyBorder="1" applyAlignment="1">
      <alignment horizontal="left" vertical="top" wrapText="1"/>
    </xf>
    <xf numFmtId="0" fontId="15" fillId="14" borderId="10" xfId="0" applyFont="1" applyFill="1" applyBorder="1" applyAlignment="1">
      <alignment horizontal="left" vertical="center" wrapText="1"/>
    </xf>
    <xf numFmtId="0" fontId="15" fillId="14"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11" xfId="0" applyFont="1" applyFill="1" applyBorder="1" applyAlignment="1">
      <alignment horizontal="left" vertical="center" wrapText="1"/>
    </xf>
    <xf numFmtId="0" fontId="15" fillId="14" borderId="11" xfId="0" applyFont="1" applyFill="1" applyBorder="1" applyAlignment="1">
      <alignment horizontal="left" vertical="center" wrapText="1"/>
    </xf>
    <xf numFmtId="0" fontId="7" fillId="22" borderId="16" xfId="0" applyFont="1" applyFill="1" applyBorder="1" applyAlignment="1">
      <alignment horizontal="center" vertical="center" wrapText="1"/>
    </xf>
    <xf numFmtId="0" fontId="0" fillId="0" borderId="0" xfId="0" applyAlignment="1">
      <alignment wrapText="1"/>
    </xf>
    <xf numFmtId="0" fontId="19" fillId="0" borderId="24" xfId="0" applyFont="1" applyBorder="1" applyAlignment="1">
      <alignment vertical="center" wrapText="1"/>
    </xf>
    <xf numFmtId="9" fontId="2" fillId="0" borderId="52"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9" fontId="2" fillId="0" borderId="52" xfId="1" applyFont="1" applyFill="1" applyBorder="1" applyAlignment="1">
      <alignment horizontal="center" vertical="center" wrapText="1"/>
    </xf>
    <xf numFmtId="9" fontId="6" fillId="0" borderId="52" xfId="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3" fillId="17" borderId="45"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9" fontId="2" fillId="23" borderId="24" xfId="1" applyFont="1" applyFill="1" applyBorder="1" applyAlignment="1">
      <alignment horizontal="center" vertical="center" wrapText="1"/>
    </xf>
    <xf numFmtId="9" fontId="6" fillId="23" borderId="24" xfId="1" applyFont="1" applyFill="1" applyBorder="1" applyAlignment="1">
      <alignment horizontal="center" vertical="center" wrapText="1"/>
    </xf>
    <xf numFmtId="9" fontId="43" fillId="23" borderId="24" xfId="0" applyNumberFormat="1" applyFont="1" applyFill="1" applyBorder="1" applyAlignment="1">
      <alignment horizontal="center" vertical="center" wrapText="1"/>
    </xf>
    <xf numFmtId="0" fontId="43" fillId="23" borderId="24" xfId="0" applyFont="1" applyFill="1" applyBorder="1" applyAlignment="1">
      <alignment horizontal="center" vertical="center" wrapText="1"/>
    </xf>
    <xf numFmtId="2" fontId="2" fillId="23" borderId="24" xfId="0" applyNumberFormat="1" applyFont="1" applyFill="1" applyBorder="1" applyAlignment="1">
      <alignment horizontal="center" vertical="center" wrapText="1"/>
    </xf>
    <xf numFmtId="0" fontId="0" fillId="21" borderId="24" xfId="0" applyFill="1" applyBorder="1" applyAlignment="1">
      <alignment horizontal="center" vertical="center" wrapText="1"/>
    </xf>
    <xf numFmtId="0" fontId="0" fillId="21" borderId="24" xfId="0" applyFill="1" applyBorder="1" applyAlignment="1">
      <alignment horizontal="center" vertical="center"/>
    </xf>
    <xf numFmtId="0" fontId="0" fillId="21" borderId="24" xfId="0" applyFill="1" applyBorder="1"/>
    <xf numFmtId="0" fontId="0" fillId="21" borderId="24" xfId="0" applyFill="1" applyBorder="1" applyAlignment="1">
      <alignment vertical="center" wrapText="1"/>
    </xf>
    <xf numFmtId="0" fontId="0" fillId="0" borderId="0" xfId="0" applyAlignment="1">
      <alignment horizontal="right" vertical="center" wrapText="1"/>
    </xf>
    <xf numFmtId="0" fontId="27" fillId="0" borderId="64" xfId="0" applyFont="1" applyBorder="1" applyAlignment="1">
      <alignment horizontal="center" vertical="center" wrapText="1"/>
    </xf>
    <xf numFmtId="0" fontId="27" fillId="0" borderId="24" xfId="0" applyFont="1" applyBorder="1" applyAlignment="1">
      <alignment horizontal="center" vertical="center" wrapText="1"/>
    </xf>
    <xf numFmtId="0" fontId="42" fillId="0" borderId="0" xfId="0" applyFont="1"/>
    <xf numFmtId="0" fontId="15" fillId="0" borderId="0" xfId="0" applyFont="1"/>
    <xf numFmtId="0" fontId="0" fillId="14" borderId="11" xfId="0" applyFill="1" applyBorder="1"/>
    <xf numFmtId="0" fontId="2" fillId="0" borderId="0" xfId="0" applyFont="1" applyAlignment="1">
      <alignment vertical="center"/>
    </xf>
    <xf numFmtId="0" fontId="15" fillId="0" borderId="24" xfId="0" applyFont="1" applyFill="1" applyBorder="1" applyAlignment="1">
      <alignment horizontal="center" vertical="center" wrapText="1"/>
    </xf>
    <xf numFmtId="0" fontId="0" fillId="0" borderId="0" xfId="0" applyAlignment="1">
      <alignment horizontal="center" vertical="center"/>
    </xf>
    <xf numFmtId="0" fontId="51" fillId="0" borderId="24" xfId="0" applyFont="1" applyBorder="1" applyAlignment="1">
      <alignment horizontal="center" vertical="center" wrapText="1"/>
    </xf>
    <xf numFmtId="0" fontId="41" fillId="4" borderId="0" xfId="0" applyFont="1" applyFill="1" applyAlignment="1">
      <alignment horizontal="center" vertical="center" wrapText="1"/>
    </xf>
    <xf numFmtId="0" fontId="10" fillId="7" borderId="39"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6" fillId="7" borderId="24" xfId="0" applyFont="1" applyFill="1" applyBorder="1" applyAlignment="1">
      <alignment vertical="center" wrapText="1"/>
    </xf>
    <xf numFmtId="0" fontId="0" fillId="7" borderId="24" xfId="0" applyFill="1" applyBorder="1" applyAlignment="1">
      <alignment wrapText="1"/>
    </xf>
    <xf numFmtId="0" fontId="0" fillId="7" borderId="24" xfId="0" applyFill="1" applyBorder="1" applyAlignment="1">
      <alignment vertical="center" wrapText="1"/>
    </xf>
    <xf numFmtId="0" fontId="2" fillId="23"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2" fillId="0" borderId="52" xfId="0" applyFont="1" applyFill="1" applyBorder="1" applyAlignment="1">
      <alignment horizontal="center" vertical="center" wrapText="1"/>
    </xf>
    <xf numFmtId="0" fontId="52" fillId="0" borderId="0" xfId="0" applyFont="1" applyAlignment="1">
      <alignment vertical="center" wrapText="1"/>
    </xf>
    <xf numFmtId="0" fontId="0" fillId="0" borderId="11" xfId="0" applyBorder="1" applyAlignment="1">
      <alignment horizontal="center" vertical="center" wrapText="1"/>
    </xf>
    <xf numFmtId="9" fontId="0" fillId="0" borderId="11" xfId="0" applyNumberFormat="1" applyBorder="1" applyAlignment="1">
      <alignment horizontal="center" vertical="center" wrapText="1"/>
    </xf>
    <xf numFmtId="14" fontId="10" fillId="0" borderId="24" xfId="0" applyNumberFormat="1" applyFont="1" applyBorder="1" applyAlignment="1">
      <alignment horizontal="center" vertical="center" wrapText="1"/>
    </xf>
    <xf numFmtId="0" fontId="0" fillId="14"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vertical="top" wrapText="1"/>
    </xf>
    <xf numFmtId="0" fontId="0" fillId="21" borderId="24" xfId="0" applyFill="1" applyBorder="1" applyAlignment="1">
      <alignment horizontal="center"/>
    </xf>
    <xf numFmtId="9" fontId="0" fillId="24" borderId="24" xfId="0" applyNumberFormat="1" applyFill="1" applyBorder="1" applyAlignment="1">
      <alignment horizontal="center" vertical="center"/>
    </xf>
    <xf numFmtId="0" fontId="0" fillId="0" borderId="0" xfId="0" pivotButton="1"/>
    <xf numFmtId="0" fontId="0" fillId="0" borderId="0" xfId="0" applyAlignment="1">
      <alignment horizontal="left"/>
    </xf>
    <xf numFmtId="9" fontId="0" fillId="0" borderId="0" xfId="0" applyNumberFormat="1"/>
    <xf numFmtId="0" fontId="5" fillId="26" borderId="10" xfId="0" applyFont="1" applyFill="1" applyBorder="1" applyAlignment="1">
      <alignment horizontal="center" vertical="center" wrapText="1"/>
    </xf>
    <xf numFmtId="165" fontId="26" fillId="7" borderId="24" xfId="0" applyNumberFormat="1" applyFont="1" applyFill="1" applyBorder="1" applyAlignment="1">
      <alignment horizontal="center" vertical="center"/>
    </xf>
    <xf numFmtId="0" fontId="5" fillId="5" borderId="45" xfId="0" applyFont="1" applyFill="1" applyBorder="1" applyAlignment="1">
      <alignment horizontal="center" vertical="center" wrapText="1"/>
    </xf>
    <xf numFmtId="165" fontId="0" fillId="0" borderId="0" xfId="0" applyNumberFormat="1"/>
    <xf numFmtId="9" fontId="27" fillId="0" borderId="0" xfId="0" applyNumberFormat="1" applyFont="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7" fillId="0" borderId="0" xfId="0" applyFont="1"/>
    <xf numFmtId="0" fontId="0" fillId="0" borderId="55" xfId="0" applyBorder="1"/>
    <xf numFmtId="0" fontId="27" fillId="0" borderId="34" xfId="0" applyFont="1" applyBorder="1"/>
    <xf numFmtId="0" fontId="0" fillId="0" borderId="69" xfId="0" applyBorder="1"/>
    <xf numFmtId="0" fontId="0" fillId="0" borderId="24" xfId="0" applyBorder="1" applyAlignment="1">
      <alignment horizontal="center"/>
    </xf>
    <xf numFmtId="0" fontId="0" fillId="0" borderId="21" xfId="0" applyBorder="1" applyAlignment="1">
      <alignment horizontal="center"/>
    </xf>
    <xf numFmtId="0" fontId="0" fillId="0" borderId="24" xfId="0" applyBorder="1"/>
    <xf numFmtId="0" fontId="0" fillId="0" borderId="24" xfId="0" pivotButton="1" applyBorder="1" applyAlignment="1">
      <alignment horizontal="center" vertical="center"/>
    </xf>
    <xf numFmtId="0" fontId="0" fillId="0" borderId="24" xfId="0" pivotButton="1" applyBorder="1" applyAlignment="1">
      <alignment horizontal="center"/>
    </xf>
    <xf numFmtId="0" fontId="0" fillId="0" borderId="24" xfId="0" applyBorder="1" applyAlignment="1">
      <alignment horizontal="left"/>
    </xf>
    <xf numFmtId="0" fontId="0" fillId="0" borderId="24" xfId="0" applyNumberFormat="1" applyBorder="1" applyAlignment="1">
      <alignment horizontal="center"/>
    </xf>
    <xf numFmtId="0" fontId="0" fillId="0" borderId="57" xfId="0" pivotButton="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9" fontId="0" fillId="0" borderId="12" xfId="0" applyNumberFormat="1" applyBorder="1" applyAlignment="1">
      <alignment horizontal="center" vertical="center"/>
    </xf>
    <xf numFmtId="9" fontId="0" fillId="0" borderId="21" xfId="0" applyNumberFormat="1" applyBorder="1" applyAlignment="1">
      <alignment horizontal="center" vertical="center"/>
    </xf>
    <xf numFmtId="0" fontId="0" fillId="0" borderId="70" xfId="0" applyBorder="1" applyAlignment="1">
      <alignment horizontal="center" vertical="center" wrapText="1"/>
    </xf>
    <xf numFmtId="0" fontId="15" fillId="0" borderId="70" xfId="0" applyFont="1" applyBorder="1" applyAlignment="1">
      <alignment horizontal="left" vertical="center" wrapText="1"/>
    </xf>
    <xf numFmtId="0" fontId="27" fillId="0" borderId="71" xfId="0" pivotButton="1" applyFont="1" applyBorder="1" applyAlignment="1">
      <alignment horizontal="center" vertical="center" wrapText="1"/>
    </xf>
    <xf numFmtId="0" fontId="27" fillId="0" borderId="70" xfId="0" pivotButton="1" applyFont="1" applyBorder="1" applyAlignment="1">
      <alignment horizontal="center" vertical="center" wrapText="1"/>
    </xf>
    <xf numFmtId="0" fontId="0" fillId="0" borderId="24" xfId="0" applyFont="1" applyBorder="1" applyAlignment="1">
      <alignment horizontal="left" vertical="center" wrapText="1"/>
    </xf>
    <xf numFmtId="9" fontId="0" fillId="0" borderId="24" xfId="0" applyNumberFormat="1" applyFont="1" applyBorder="1" applyAlignment="1">
      <alignment horizontal="center" vertical="center"/>
    </xf>
    <xf numFmtId="9" fontId="0" fillId="0" borderId="24" xfId="0" applyNumberFormat="1" applyBorder="1" applyAlignment="1">
      <alignment horizontal="center"/>
    </xf>
    <xf numFmtId="0" fontId="0" fillId="0" borderId="24" xfId="0" applyFill="1" applyBorder="1"/>
    <xf numFmtId="0" fontId="0" fillId="6" borderId="0" xfId="0" applyFill="1"/>
    <xf numFmtId="0" fontId="0" fillId="0" borderId="0" xfId="0" applyFill="1"/>
    <xf numFmtId="0" fontId="0" fillId="0" borderId="24" xfId="0" applyFont="1" applyFill="1" applyBorder="1" applyAlignment="1">
      <alignment horizontal="left" vertical="center" wrapText="1"/>
    </xf>
    <xf numFmtId="0" fontId="0" fillId="0" borderId="24" xfId="0" applyNumberFormat="1" applyBorder="1"/>
    <xf numFmtId="9" fontId="0" fillId="0" borderId="24" xfId="1" applyFont="1" applyBorder="1"/>
    <xf numFmtId="9" fontId="0" fillId="0" borderId="0" xfId="1" applyFont="1" applyAlignment="1">
      <alignment horizontal="left"/>
    </xf>
    <xf numFmtId="0" fontId="27" fillId="7" borderId="13" xfId="0" applyFont="1" applyFill="1" applyBorder="1" applyAlignment="1">
      <alignment horizontal="center" vertical="center" wrapText="1"/>
    </xf>
    <xf numFmtId="0" fontId="27" fillId="21" borderId="13" xfId="0" applyFont="1" applyFill="1" applyBorder="1" applyAlignment="1">
      <alignment horizontal="center" vertical="center" wrapText="1"/>
    </xf>
    <xf numFmtId="0" fontId="54" fillId="25" borderId="73" xfId="0" applyFont="1" applyFill="1" applyBorder="1" applyAlignment="1">
      <alignment vertical="center" wrapText="1"/>
    </xf>
    <xf numFmtId="0" fontId="54" fillId="27" borderId="72" xfId="0" applyFont="1" applyFill="1" applyBorder="1" applyAlignment="1">
      <alignment vertical="center" wrapText="1"/>
    </xf>
    <xf numFmtId="9" fontId="0" fillId="0" borderId="24" xfId="0" applyNumberFormat="1" applyBorder="1"/>
    <xf numFmtId="0" fontId="0" fillId="0" borderId="24" xfId="0" applyBorder="1" applyAlignment="1">
      <alignment wrapText="1"/>
    </xf>
    <xf numFmtId="0" fontId="3" fillId="11" borderId="45" xfId="0" applyFont="1" applyFill="1" applyBorder="1" applyAlignment="1">
      <alignment horizontal="center" vertical="center" wrapText="1"/>
    </xf>
    <xf numFmtId="165" fontId="27" fillId="0" borderId="0" xfId="0" applyNumberFormat="1" applyFont="1" applyAlignment="1">
      <alignment horizontal="center" vertical="center"/>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0" fontId="7" fillId="3"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9" fontId="0" fillId="0" borderId="24" xfId="0" applyNumberFormat="1" applyFont="1" applyBorder="1" applyAlignment="1">
      <alignment horizontal="center"/>
    </xf>
    <xf numFmtId="9" fontId="0" fillId="0" borderId="75" xfId="0" applyNumberFormat="1" applyFont="1" applyBorder="1" applyAlignment="1">
      <alignment horizontal="center" vertical="center"/>
    </xf>
    <xf numFmtId="9" fontId="0" fillId="0" borderId="76" xfId="0" applyNumberFormat="1" applyFont="1" applyBorder="1" applyAlignment="1">
      <alignment horizontal="center" vertical="center"/>
    </xf>
    <xf numFmtId="9" fontId="0" fillId="0" borderId="77" xfId="0" applyNumberFormat="1" applyFont="1" applyBorder="1" applyAlignment="1">
      <alignment horizontal="center" vertical="center"/>
    </xf>
    <xf numFmtId="0" fontId="0" fillId="0" borderId="0" xfId="0" applyBorder="1"/>
    <xf numFmtId="9" fontId="0" fillId="0" borderId="0" xfId="0" applyNumberFormat="1" applyFont="1" applyBorder="1" applyAlignment="1">
      <alignment horizontal="center" vertical="center"/>
    </xf>
    <xf numFmtId="0" fontId="10" fillId="28" borderId="39" xfId="0" applyFont="1" applyFill="1" applyBorder="1" applyAlignment="1">
      <alignment horizontal="center" vertical="center" wrapText="1"/>
    </xf>
    <xf numFmtId="0" fontId="10" fillId="28" borderId="24" xfId="0" applyFont="1" applyFill="1" applyBorder="1" applyAlignment="1">
      <alignment horizontal="center" vertical="center" wrapText="1"/>
    </xf>
    <xf numFmtId="0" fontId="6" fillId="28" borderId="12" xfId="0" applyFont="1" applyFill="1" applyBorder="1" applyAlignment="1">
      <alignment vertical="center" wrapText="1"/>
    </xf>
    <xf numFmtId="0" fontId="19" fillId="28" borderId="24" xfId="0" applyFont="1" applyFill="1" applyBorder="1" applyAlignment="1">
      <alignment vertical="center" wrapText="1"/>
    </xf>
    <xf numFmtId="0" fontId="6" fillId="28" borderId="12" xfId="0" applyFont="1" applyFill="1" applyBorder="1" applyAlignment="1">
      <alignment horizontal="center" vertical="center" wrapText="1"/>
    </xf>
    <xf numFmtId="0" fontId="6" fillId="28" borderId="14" xfId="0" applyFont="1" applyFill="1" applyBorder="1" applyAlignment="1">
      <alignment horizontal="center" vertical="center" wrapText="1"/>
    </xf>
    <xf numFmtId="9" fontId="6" fillId="28" borderId="12" xfId="1" applyNumberFormat="1" applyFont="1" applyFill="1" applyBorder="1" applyAlignment="1">
      <alignment horizontal="center" vertical="center" wrapText="1"/>
    </xf>
    <xf numFmtId="1" fontId="6" fillId="28" borderId="12" xfId="1" applyNumberFormat="1"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12" xfId="1" applyNumberFormat="1" applyFont="1" applyBorder="1" applyAlignment="1">
      <alignment horizontal="center" vertical="center" wrapText="1"/>
    </xf>
    <xf numFmtId="1" fontId="6" fillId="0" borderId="12" xfId="1" applyNumberFormat="1" applyFont="1" applyBorder="1" applyAlignment="1">
      <alignment horizontal="center" vertical="center" wrapText="1"/>
    </xf>
    <xf numFmtId="1" fontId="6" fillId="0" borderId="24" xfId="1" applyNumberFormat="1" applyFont="1" applyBorder="1" applyAlignment="1">
      <alignment horizontal="center" vertical="center" wrapText="1"/>
    </xf>
    <xf numFmtId="9" fontId="6" fillId="0" borderId="24" xfId="1" applyNumberFormat="1" applyFont="1" applyBorder="1" applyAlignment="1">
      <alignment horizontal="center" vertical="center" wrapText="1"/>
    </xf>
    <xf numFmtId="0" fontId="6" fillId="28" borderId="24" xfId="0" applyFont="1" applyFill="1" applyBorder="1" applyAlignment="1">
      <alignment horizontal="center" vertical="center" wrapText="1"/>
    </xf>
    <xf numFmtId="1" fontId="6" fillId="28" borderId="24" xfId="1" applyNumberFormat="1" applyFont="1" applyFill="1" applyBorder="1" applyAlignment="1">
      <alignment horizontal="center" vertical="center" wrapText="1"/>
    </xf>
    <xf numFmtId="9" fontId="6" fillId="28" borderId="24" xfId="1" applyNumberFormat="1" applyFont="1" applyFill="1" applyBorder="1" applyAlignment="1">
      <alignment horizontal="center" vertical="center" wrapText="1"/>
    </xf>
    <xf numFmtId="10" fontId="6" fillId="0" borderId="24" xfId="1" applyNumberFormat="1" applyFont="1" applyBorder="1" applyAlignment="1">
      <alignment horizontal="center" vertical="center" wrapText="1"/>
    </xf>
    <xf numFmtId="10" fontId="6" fillId="28" borderId="24" xfId="1" applyNumberFormat="1" applyFont="1" applyFill="1" applyBorder="1" applyAlignment="1">
      <alignment horizontal="center" vertical="center" wrapText="1"/>
    </xf>
    <xf numFmtId="1" fontId="6" fillId="28" borderId="17" xfId="1" applyNumberFormat="1" applyFont="1" applyFill="1" applyBorder="1" applyAlignment="1">
      <alignment horizontal="center" vertical="center" wrapText="1"/>
    </xf>
    <xf numFmtId="9" fontId="6" fillId="28" borderId="17" xfId="1" applyNumberFormat="1" applyFont="1" applyFill="1" applyBorder="1" applyAlignment="1">
      <alignment horizontal="center" vertical="center" wrapText="1"/>
    </xf>
    <xf numFmtId="0" fontId="6" fillId="0" borderId="36" xfId="0" applyFont="1" applyBorder="1" applyAlignment="1">
      <alignment horizontal="center" vertical="center" wrapText="1"/>
    </xf>
    <xf numFmtId="0" fontId="6" fillId="28" borderId="36" xfId="0" applyFont="1" applyFill="1" applyBorder="1" applyAlignment="1">
      <alignment horizontal="center" vertical="center" wrapText="1"/>
    </xf>
    <xf numFmtId="0" fontId="6" fillId="0" borderId="14" xfId="0" applyFont="1" applyBorder="1" applyAlignment="1">
      <alignment horizontal="left" vertical="center" wrapText="1"/>
    </xf>
    <xf numFmtId="10" fontId="6" fillId="0" borderId="12" xfId="1" applyNumberFormat="1" applyFont="1" applyBorder="1" applyAlignment="1">
      <alignment horizontal="center" vertical="center" wrapText="1"/>
    </xf>
    <xf numFmtId="0" fontId="6" fillId="28" borderId="14" xfId="0" applyFont="1" applyFill="1" applyBorder="1" applyAlignment="1">
      <alignment horizontal="left" vertical="center" wrapText="1"/>
    </xf>
    <xf numFmtId="10" fontId="6" fillId="28" borderId="12" xfId="1" applyNumberFormat="1" applyFont="1" applyFill="1" applyBorder="1" applyAlignment="1">
      <alignment horizontal="center" vertical="center" wrapText="1"/>
    </xf>
    <xf numFmtId="0" fontId="2" fillId="0" borderId="14" xfId="0" applyFont="1" applyBorder="1" applyAlignment="1">
      <alignment vertical="center" wrapText="1"/>
    </xf>
    <xf numFmtId="9" fontId="6" fillId="0" borderId="12" xfId="1" applyNumberFormat="1" applyFont="1" applyBorder="1" applyAlignment="1">
      <alignment horizontal="left" vertical="center" wrapText="1"/>
    </xf>
    <xf numFmtId="0" fontId="6" fillId="28" borderId="24" xfId="0" applyFont="1" applyFill="1" applyBorder="1" applyAlignment="1">
      <alignment horizontal="left" vertical="center" wrapText="1"/>
    </xf>
    <xf numFmtId="0" fontId="10" fillId="28" borderId="12" xfId="0" applyFont="1" applyFill="1" applyBorder="1" applyAlignment="1">
      <alignment vertical="center" wrapText="1"/>
    </xf>
    <xf numFmtId="0" fontId="6" fillId="0" borderId="25" xfId="0" applyFont="1" applyBorder="1" applyAlignment="1">
      <alignment horizontal="center" vertical="center" wrapText="1"/>
    </xf>
    <xf numFmtId="1" fontId="6" fillId="0" borderId="17" xfId="1" applyNumberFormat="1" applyFont="1" applyBorder="1" applyAlignment="1">
      <alignment horizontal="center" vertical="center" wrapText="1"/>
    </xf>
    <xf numFmtId="9" fontId="6" fillId="0" borderId="17" xfId="1" applyNumberFormat="1" applyFont="1" applyBorder="1" applyAlignment="1">
      <alignment horizontal="center" vertical="center" wrapText="1"/>
    </xf>
    <xf numFmtId="9" fontId="6" fillId="28" borderId="56" xfId="1" applyNumberFormat="1" applyFont="1" applyFill="1" applyBorder="1" applyAlignment="1">
      <alignment horizontal="center" vertical="center" wrapText="1"/>
    </xf>
    <xf numFmtId="9" fontId="2" fillId="0" borderId="24" xfId="0" applyNumberFormat="1" applyFont="1" applyBorder="1" applyAlignment="1">
      <alignment horizontal="center" vertical="center" wrapText="1"/>
    </xf>
    <xf numFmtId="9" fontId="2" fillId="28" borderId="24" xfId="0" applyNumberFormat="1" applyFont="1" applyFill="1" applyBorder="1" applyAlignment="1">
      <alignment horizontal="center" vertical="center" wrapText="1"/>
    </xf>
    <xf numFmtId="0" fontId="0" fillId="0" borderId="24" xfId="0" applyFont="1" applyBorder="1" applyAlignment="1">
      <alignment vertical="center" wrapText="1"/>
    </xf>
    <xf numFmtId="0" fontId="10" fillId="0" borderId="12" xfId="0" applyFont="1" applyBorder="1" applyAlignment="1">
      <alignment horizontal="center" vertical="center" wrapText="1"/>
    </xf>
    <xf numFmtId="0" fontId="0" fillId="28" borderId="24" xfId="0" applyFont="1" applyFill="1" applyBorder="1" applyAlignment="1">
      <alignment vertical="center" wrapText="1"/>
    </xf>
    <xf numFmtId="0" fontId="10" fillId="28" borderId="12" xfId="0" applyFont="1" applyFill="1" applyBorder="1" applyAlignment="1">
      <alignment horizontal="center" vertical="center" wrapText="1"/>
    </xf>
    <xf numFmtId="9" fontId="6" fillId="28" borderId="64" xfId="1" applyNumberFormat="1" applyFont="1" applyFill="1" applyBorder="1" applyAlignment="1">
      <alignment horizontal="center" vertical="center" wrapText="1"/>
    </xf>
    <xf numFmtId="0" fontId="6" fillId="0" borderId="78" xfId="0" applyFont="1" applyBorder="1" applyAlignment="1">
      <alignment horizontal="center" vertical="center" wrapText="1"/>
    </xf>
    <xf numFmtId="9" fontId="6" fillId="0" borderId="64" xfId="1" applyNumberFormat="1" applyFont="1" applyBorder="1" applyAlignment="1">
      <alignment horizontal="center" vertical="center" wrapText="1"/>
    </xf>
    <xf numFmtId="9" fontId="6" fillId="0" borderId="74" xfId="1" applyNumberFormat="1" applyFont="1" applyBorder="1" applyAlignment="1">
      <alignment horizontal="center" vertical="center" wrapText="1"/>
    </xf>
    <xf numFmtId="10" fontId="12" fillId="20" borderId="12" xfId="1" applyNumberFormat="1" applyFont="1" applyFill="1" applyBorder="1" applyAlignment="1">
      <alignment horizontal="center" vertical="center" wrapText="1"/>
    </xf>
    <xf numFmtId="14" fontId="2" fillId="20" borderId="24" xfId="0" applyNumberFormat="1" applyFont="1" applyFill="1" applyBorder="1" applyAlignment="1">
      <alignment horizontal="center" vertical="center" wrapText="1"/>
    </xf>
    <xf numFmtId="9" fontId="12" fillId="20" borderId="24" xfId="0" applyNumberFormat="1" applyFont="1" applyFill="1" applyBorder="1" applyAlignment="1">
      <alignment horizontal="center" vertical="center" wrapText="1"/>
    </xf>
    <xf numFmtId="1" fontId="2" fillId="20" borderId="24" xfId="0" applyNumberFormat="1" applyFont="1" applyFill="1" applyBorder="1" applyAlignment="1">
      <alignment horizontal="center" vertical="center" wrapText="1"/>
    </xf>
    <xf numFmtId="1" fontId="12" fillId="28" borderId="24" xfId="1" applyNumberFormat="1" applyFont="1" applyFill="1" applyBorder="1" applyAlignment="1">
      <alignment horizontal="center" vertical="center" wrapText="1"/>
    </xf>
    <xf numFmtId="9" fontId="12" fillId="28" borderId="24" xfId="1" applyNumberFormat="1" applyFont="1" applyFill="1" applyBorder="1" applyAlignment="1">
      <alignment horizontal="center" vertical="center" wrapText="1"/>
    </xf>
    <xf numFmtId="0" fontId="17" fillId="28" borderId="24" xfId="0" applyFont="1" applyFill="1" applyBorder="1" applyAlignment="1">
      <alignment horizontal="center" vertical="center" wrapText="1"/>
    </xf>
    <xf numFmtId="0" fontId="17" fillId="0" borderId="24" xfId="0" applyFont="1" applyBorder="1" applyAlignment="1">
      <alignment horizontal="center" vertical="center" wrapText="1"/>
    </xf>
    <xf numFmtId="1" fontId="12" fillId="0" borderId="24" xfId="1" applyNumberFormat="1" applyFont="1" applyBorder="1" applyAlignment="1">
      <alignment horizontal="center" vertical="center" wrapText="1"/>
    </xf>
    <xf numFmtId="9" fontId="2" fillId="0" borderId="24" xfId="1" applyNumberFormat="1" applyFont="1" applyBorder="1" applyAlignment="1">
      <alignment horizontal="center" vertical="center" wrapText="1"/>
    </xf>
    <xf numFmtId="0" fontId="18" fillId="28" borderId="24" xfId="0" applyFont="1" applyFill="1" applyBorder="1" applyAlignment="1">
      <alignment horizontal="center" vertical="center" wrapText="1"/>
    </xf>
    <xf numFmtId="9" fontId="2" fillId="20" borderId="24" xfId="1" applyNumberFormat="1" applyFont="1" applyFill="1" applyBorder="1" applyAlignment="1">
      <alignment horizontal="center" vertical="center" wrapText="1"/>
    </xf>
    <xf numFmtId="1" fontId="2" fillId="20" borderId="24" xfId="1" applyNumberFormat="1" applyFont="1" applyFill="1" applyBorder="1" applyAlignment="1">
      <alignment horizontal="center" vertical="center" wrapText="1"/>
    </xf>
    <xf numFmtId="1" fontId="12" fillId="20" borderId="24" xfId="1" applyNumberFormat="1" applyFont="1" applyFill="1" applyBorder="1" applyAlignment="1">
      <alignment horizontal="center" vertical="center" wrapText="1"/>
    </xf>
    <xf numFmtId="9" fontId="12" fillId="20" borderId="24" xfId="1" applyNumberFormat="1" applyFont="1" applyFill="1" applyBorder="1" applyAlignment="1">
      <alignment horizontal="center" vertical="center" wrapText="1"/>
    </xf>
    <xf numFmtId="0" fontId="2" fillId="20" borderId="24" xfId="0" applyFont="1" applyFill="1" applyBorder="1" applyAlignment="1">
      <alignment vertical="center" wrapText="1"/>
    </xf>
    <xf numFmtId="9" fontId="6" fillId="20" borderId="12" xfId="1" applyNumberFormat="1" applyFont="1" applyFill="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6" fillId="0" borderId="81" xfId="0" applyFont="1" applyBorder="1" applyAlignment="1">
      <alignment vertical="center" wrapText="1"/>
    </xf>
    <xf numFmtId="0" fontId="19" fillId="0" borderId="81" xfId="0" applyFont="1" applyBorder="1" applyAlignment="1">
      <alignment vertical="center" wrapText="1"/>
    </xf>
    <xf numFmtId="9" fontId="0" fillId="0" borderId="24" xfId="1" applyFont="1" applyBorder="1" applyAlignment="1">
      <alignment horizontal="center" vertical="center" wrapText="1"/>
    </xf>
    <xf numFmtId="0" fontId="0" fillId="0" borderId="0" xfId="0" applyFont="1"/>
    <xf numFmtId="0" fontId="6" fillId="32" borderId="14" xfId="0" applyFont="1" applyFill="1" applyBorder="1" applyAlignment="1">
      <alignment horizontal="left" vertical="center" wrapText="1"/>
    </xf>
    <xf numFmtId="0" fontId="6" fillId="32" borderId="24" xfId="0" applyFont="1" applyFill="1" applyBorder="1" applyAlignment="1">
      <alignment horizontal="center" vertical="center" wrapText="1"/>
    </xf>
    <xf numFmtId="0" fontId="6" fillId="32" borderId="25"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74" xfId="0" applyFont="1" applyFill="1" applyBorder="1" applyAlignment="1">
      <alignment horizontal="center" vertical="center" wrapText="1"/>
    </xf>
    <xf numFmtId="0" fontId="6" fillId="32" borderId="78" xfId="0" applyFont="1" applyFill="1" applyBorder="1" applyAlignment="1">
      <alignment horizontal="center" vertical="center" wrapText="1"/>
    </xf>
    <xf numFmtId="0" fontId="55" fillId="0" borderId="19" xfId="0" applyFont="1" applyFill="1" applyBorder="1" applyAlignment="1">
      <alignment horizontal="center" vertical="center" wrapText="1"/>
    </xf>
    <xf numFmtId="9" fontId="0" fillId="0" borderId="24" xfId="0" applyNumberFormat="1" applyBorder="1" applyAlignment="1">
      <alignment horizontal="center" vertical="center" wrapText="1"/>
    </xf>
    <xf numFmtId="14" fontId="8" fillId="0" borderId="24" xfId="0" applyNumberFormat="1" applyFont="1" applyBorder="1" applyAlignment="1">
      <alignment horizontal="center" vertical="center"/>
    </xf>
    <xf numFmtId="14" fontId="8" fillId="0" borderId="24" xfId="0" applyNumberFormat="1" applyFont="1" applyBorder="1" applyAlignment="1">
      <alignment horizontal="center" vertical="center" wrapText="1"/>
    </xf>
    <xf numFmtId="9" fontId="0" fillId="0" borderId="24" xfId="0" applyNumberFormat="1" applyFill="1" applyBorder="1" applyAlignment="1">
      <alignment horizontal="center" vertical="center"/>
    </xf>
    <xf numFmtId="9" fontId="6" fillId="0" borderId="24" xfId="1" applyFont="1" applyBorder="1" applyAlignment="1">
      <alignment horizontal="center" vertical="center" wrapText="1"/>
    </xf>
    <xf numFmtId="0" fontId="6" fillId="20" borderId="24" xfId="0" applyFont="1" applyFill="1" applyBorder="1" applyAlignment="1">
      <alignment vertical="center" wrapText="1"/>
    </xf>
    <xf numFmtId="9" fontId="6" fillId="0" borderId="24" xfId="1" applyFont="1" applyBorder="1" applyAlignment="1">
      <alignment vertical="center" wrapText="1"/>
    </xf>
    <xf numFmtId="9" fontId="0" fillId="0" borderId="24" xfId="1" applyFont="1" applyBorder="1" applyAlignment="1">
      <alignment horizontal="center" vertical="center"/>
    </xf>
    <xf numFmtId="9" fontId="6" fillId="20" borderId="24" xfId="1" applyFont="1" applyFill="1" applyBorder="1" applyAlignment="1">
      <alignment vertical="center" wrapText="1"/>
    </xf>
    <xf numFmtId="9" fontId="0" fillId="0" borderId="24" xfId="1" applyNumberFormat="1" applyFont="1" applyBorder="1" applyAlignment="1">
      <alignment horizontal="center" vertical="center"/>
    </xf>
    <xf numFmtId="0" fontId="6" fillId="14" borderId="24" xfId="0" applyFont="1" applyFill="1" applyBorder="1" applyAlignment="1">
      <alignment vertical="center" wrapText="1"/>
    </xf>
    <xf numFmtId="9" fontId="0" fillId="0"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14" fontId="0" fillId="0" borderId="24" xfId="0" applyNumberFormat="1" applyBorder="1" applyAlignment="1">
      <alignment horizontal="center" vertical="center" wrapText="1"/>
    </xf>
    <xf numFmtId="10" fontId="6" fillId="0" borderId="24" xfId="0" applyNumberFormat="1" applyFont="1" applyBorder="1" applyAlignment="1">
      <alignment horizontal="center" vertical="center" wrapText="1"/>
    </xf>
    <xf numFmtId="1" fontId="6" fillId="0" borderId="24" xfId="1" applyNumberFormat="1" applyFont="1" applyBorder="1" applyAlignment="1">
      <alignment vertical="center" wrapText="1"/>
    </xf>
    <xf numFmtId="9" fontId="6" fillId="20" borderId="24" xfId="1" applyFont="1" applyFill="1" applyBorder="1" applyAlignment="1">
      <alignment horizontal="center" vertical="center" wrapText="1"/>
    </xf>
    <xf numFmtId="0" fontId="0" fillId="20" borderId="24" xfId="0" applyFill="1" applyBorder="1" applyAlignment="1">
      <alignment horizontal="center" vertical="center"/>
    </xf>
    <xf numFmtId="9" fontId="0" fillId="20" borderId="24" xfId="0" applyNumberFormat="1" applyFill="1" applyBorder="1" applyAlignment="1">
      <alignment horizontal="center" vertical="center" wrapText="1"/>
    </xf>
    <xf numFmtId="14" fontId="8" fillId="20" borderId="24" xfId="0" applyNumberFormat="1" applyFont="1" applyFill="1" applyBorder="1" applyAlignment="1">
      <alignment horizontal="center" vertical="center"/>
    </xf>
    <xf numFmtId="14" fontId="8" fillId="20" borderId="24" xfId="0" applyNumberFormat="1" applyFont="1" applyFill="1" applyBorder="1" applyAlignment="1">
      <alignment horizontal="center" vertical="center" wrapText="1"/>
    </xf>
    <xf numFmtId="9" fontId="57" fillId="20" borderId="24" xfId="0" applyNumberFormat="1" applyFont="1" applyFill="1" applyBorder="1" applyAlignment="1">
      <alignment horizontal="center" vertical="center" wrapText="1"/>
    </xf>
    <xf numFmtId="14" fontId="55" fillId="20" borderId="24" xfId="0" applyNumberFormat="1" applyFont="1" applyFill="1" applyBorder="1" applyAlignment="1">
      <alignment horizontal="center" vertical="center"/>
    </xf>
    <xf numFmtId="14" fontId="55" fillId="20" borderId="24" xfId="0" applyNumberFormat="1" applyFont="1" applyFill="1" applyBorder="1" applyAlignment="1">
      <alignment horizontal="center" vertical="center" wrapText="1"/>
    </xf>
    <xf numFmtId="9" fontId="35" fillId="0" borderId="24" xfId="0" applyNumberFormat="1" applyFont="1" applyBorder="1" applyAlignment="1">
      <alignment horizontal="center" vertical="center"/>
    </xf>
    <xf numFmtId="0" fontId="57" fillId="14" borderId="24" xfId="0" applyFont="1" applyFill="1" applyBorder="1" applyAlignment="1">
      <alignment horizontal="left" vertical="center" wrapText="1"/>
    </xf>
    <xf numFmtId="14" fontId="2" fillId="20" borderId="24" xfId="0" applyNumberFormat="1" applyFont="1" applyFill="1" applyBorder="1" applyAlignment="1">
      <alignment vertical="center" wrapText="1"/>
    </xf>
    <xf numFmtId="0" fontId="0" fillId="20" borderId="24" xfId="0" applyFill="1" applyBorder="1" applyAlignment="1">
      <alignment horizontal="left" vertical="center" wrapText="1"/>
    </xf>
    <xf numFmtId="14" fontId="0" fillId="20" borderId="24" xfId="0" applyNumberFormat="1" applyFill="1" applyBorder="1" applyAlignment="1">
      <alignment horizontal="center" vertical="center" wrapText="1"/>
    </xf>
    <xf numFmtId="9" fontId="0" fillId="20" borderId="24" xfId="0" applyNumberFormat="1" applyFill="1" applyBorder="1" applyAlignment="1">
      <alignment horizontal="center" vertical="center"/>
    </xf>
    <xf numFmtId="9" fontId="0" fillId="20" borderId="24" xfId="1" applyFont="1" applyFill="1" applyBorder="1" applyAlignment="1">
      <alignment horizontal="left" vertical="center" wrapText="1"/>
    </xf>
    <xf numFmtId="9" fontId="2" fillId="20" borderId="24" xfId="1" applyFont="1" applyFill="1" applyBorder="1" applyAlignment="1">
      <alignment vertical="center" wrapText="1"/>
    </xf>
    <xf numFmtId="0" fontId="19" fillId="20" borderId="24" xfId="0" applyFont="1" applyFill="1" applyBorder="1" applyAlignment="1">
      <alignment horizontal="left" vertical="center" wrapText="1"/>
    </xf>
    <xf numFmtId="9" fontId="0" fillId="20" borderId="24" xfId="0" applyNumberFormat="1" applyFont="1" applyFill="1" applyBorder="1" applyAlignment="1">
      <alignment horizontal="center" vertical="center" wrapText="1"/>
    </xf>
    <xf numFmtId="9" fontId="0" fillId="20" borderId="24" xfId="0" applyNumberFormat="1" applyFill="1" applyBorder="1" applyAlignment="1">
      <alignment horizontal="left" vertical="center" wrapText="1"/>
    </xf>
    <xf numFmtId="9" fontId="0" fillId="20" borderId="24" xfId="1" applyFont="1" applyFill="1" applyBorder="1" applyAlignment="1">
      <alignment horizontal="center" vertical="center"/>
    </xf>
    <xf numFmtId="0" fontId="6" fillId="0" borderId="24" xfId="0" applyFont="1" applyFill="1" applyBorder="1" applyAlignment="1">
      <alignment horizontal="center" vertical="center" wrapText="1"/>
    </xf>
    <xf numFmtId="0" fontId="6" fillId="20" borderId="24" xfId="0" applyFont="1" applyFill="1" applyBorder="1" applyAlignment="1">
      <alignment horizontal="center" vertical="center" wrapText="1"/>
    </xf>
    <xf numFmtId="9" fontId="6" fillId="0" borderId="24" xfId="1" applyFont="1" applyFill="1" applyBorder="1" applyAlignment="1">
      <alignment vertical="center" wrapText="1"/>
    </xf>
    <xf numFmtId="0" fontId="6" fillId="29" borderId="14" xfId="0" applyFont="1" applyFill="1" applyBorder="1" applyAlignment="1">
      <alignment horizontal="center" vertical="center" wrapText="1"/>
    </xf>
    <xf numFmtId="0" fontId="2" fillId="14" borderId="24" xfId="0" applyFont="1" applyFill="1" applyBorder="1" applyAlignment="1">
      <alignment vertical="center" wrapText="1"/>
    </xf>
    <xf numFmtId="0" fontId="55" fillId="20" borderId="24" xfId="0" applyFont="1" applyFill="1" applyBorder="1" applyAlignment="1">
      <alignment vertical="center" wrapText="1"/>
    </xf>
    <xf numFmtId="0" fontId="55" fillId="20" borderId="79" xfId="0" applyFont="1" applyFill="1" applyBorder="1" applyAlignment="1">
      <alignment horizontal="center" vertical="center" wrapText="1"/>
    </xf>
    <xf numFmtId="165" fontId="2" fillId="20" borderId="24" xfId="1" applyNumberFormat="1" applyFont="1" applyFill="1" applyBorder="1" applyAlignment="1">
      <alignment vertical="center" wrapText="1"/>
    </xf>
    <xf numFmtId="0" fontId="17" fillId="20" borderId="24" xfId="0" applyFont="1" applyFill="1" applyBorder="1" applyAlignment="1">
      <alignment vertical="center" wrapText="1"/>
    </xf>
    <xf numFmtId="0" fontId="18" fillId="20" borderId="24" xfId="0" applyFont="1" applyFill="1" applyBorder="1" applyAlignment="1">
      <alignment vertical="center" wrapText="1"/>
    </xf>
    <xf numFmtId="0" fontId="13" fillId="20" borderId="24" xfId="0" applyFont="1" applyFill="1" applyBorder="1" applyAlignment="1">
      <alignment vertical="center" wrapText="1"/>
    </xf>
    <xf numFmtId="9" fontId="0" fillId="0" borderId="24" xfId="1" applyFont="1" applyFill="1" applyBorder="1" applyAlignment="1">
      <alignment horizontal="center" vertical="center"/>
    </xf>
    <xf numFmtId="0" fontId="10" fillId="0" borderId="24" xfId="0" applyFont="1" applyBorder="1" applyAlignment="1">
      <alignment vertical="center" wrapText="1"/>
    </xf>
    <xf numFmtId="0" fontId="0" fillId="0" borderId="24" xfId="0" applyBorder="1" applyAlignment="1">
      <alignment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6" fillId="0" borderId="24" xfId="1" applyFont="1" applyBorder="1" applyAlignment="1">
      <alignment horizontal="center" vertical="center" wrapText="1"/>
    </xf>
    <xf numFmtId="9" fontId="6" fillId="20" borderId="24" xfId="1" applyFont="1" applyFill="1" applyBorder="1" applyAlignment="1">
      <alignment horizontal="center" vertical="center" wrapText="1"/>
    </xf>
    <xf numFmtId="0" fontId="6" fillId="0" borderId="24" xfId="0" applyFont="1" applyBorder="1" applyAlignment="1">
      <alignment horizontal="center" vertical="center" wrapText="1"/>
    </xf>
    <xf numFmtId="1" fontId="6" fillId="0" borderId="24" xfId="1" applyNumberFormat="1" applyFont="1" applyBorder="1" applyAlignment="1">
      <alignment horizontal="center" vertical="center" wrapText="1"/>
    </xf>
    <xf numFmtId="9" fontId="55" fillId="20" borderId="24" xfId="1" applyFont="1" applyFill="1" applyBorder="1" applyAlignment="1">
      <alignment horizontal="center" vertical="center" wrapText="1"/>
    </xf>
    <xf numFmtId="9" fontId="12" fillId="20" borderId="24" xfId="1"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0" fillId="0" borderId="24" xfId="0" applyBorder="1" applyAlignment="1">
      <alignment horizontal="center" vertical="top"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1" fontId="6" fillId="0" borderId="24" xfId="1"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3" borderId="12" xfId="0" applyFont="1" applyFill="1" applyBorder="1" applyAlignment="1">
      <alignment horizontal="center" vertical="center" wrapText="1"/>
    </xf>
    <xf numFmtId="9" fontId="6" fillId="0" borderId="24" xfId="1" applyFont="1" applyBorder="1" applyAlignment="1">
      <alignment horizontal="center" vertical="center" wrapText="1"/>
    </xf>
    <xf numFmtId="0" fontId="0" fillId="0" borderId="0" xfId="0"/>
    <xf numFmtId="0" fontId="10" fillId="0" borderId="24" xfId="0" applyFont="1" applyBorder="1" applyAlignment="1">
      <alignment horizontal="center" vertical="center" wrapText="1"/>
    </xf>
    <xf numFmtId="0" fontId="15" fillId="20" borderId="24" xfId="0" applyFont="1" applyFill="1" applyBorder="1" applyAlignment="1">
      <alignment horizontal="left" vertical="top" wrapText="1"/>
    </xf>
    <xf numFmtId="0" fontId="34" fillId="20" borderId="24" xfId="0" applyFont="1" applyFill="1" applyBorder="1" applyAlignment="1">
      <alignment vertical="center" wrapText="1"/>
    </xf>
    <xf numFmtId="0" fontId="57" fillId="14" borderId="24" xfId="0" applyFont="1" applyFill="1" applyBorder="1" applyAlignment="1">
      <alignment horizontal="left" vertical="top" wrapText="1"/>
    </xf>
    <xf numFmtId="0" fontId="56" fillId="0" borderId="24" xfId="0" applyFont="1" applyBorder="1" applyAlignment="1">
      <alignment horizontal="left" vertical="top" wrapText="1"/>
    </xf>
    <xf numFmtId="0" fontId="56" fillId="20" borderId="24" xfId="0" applyFont="1" applyFill="1" applyBorder="1" applyAlignment="1">
      <alignment horizontal="left" vertical="top" wrapText="1"/>
    </xf>
    <xf numFmtId="0" fontId="0" fillId="0" borderId="24" xfId="0" applyBorder="1" applyAlignment="1">
      <alignment vertical="top" wrapText="1"/>
    </xf>
    <xf numFmtId="9" fontId="0" fillId="0" borderId="24" xfId="0" applyNumberFormat="1" applyFont="1" applyFill="1" applyBorder="1" applyAlignment="1">
      <alignment horizontal="left" vertical="top" wrapText="1"/>
    </xf>
    <xf numFmtId="0" fontId="15" fillId="0" borderId="24" xfId="0" applyFont="1" applyFill="1" applyBorder="1" applyAlignment="1">
      <alignment horizontal="left" vertical="top" wrapText="1"/>
    </xf>
    <xf numFmtId="10" fontId="12" fillId="20" borderId="24" xfId="1" applyNumberFormat="1" applyFont="1" applyFill="1" applyBorder="1" applyAlignment="1">
      <alignment horizontal="center" vertical="center" wrapText="1"/>
    </xf>
    <xf numFmtId="10" fontId="2" fillId="20" borderId="24" xfId="1" applyNumberFormat="1" applyFont="1" applyFill="1" applyBorder="1" applyAlignment="1">
      <alignment horizontal="center" vertical="center" wrapText="1"/>
    </xf>
    <xf numFmtId="10" fontId="0" fillId="20" borderId="24" xfId="0" applyNumberFormat="1" applyFill="1" applyBorder="1" applyAlignment="1">
      <alignment horizontal="center"/>
    </xf>
    <xf numFmtId="1" fontId="6" fillId="20" borderId="24" xfId="1" applyNumberFormat="1" applyFont="1" applyFill="1" applyBorder="1" applyAlignment="1">
      <alignment horizontal="center" vertical="center" wrapText="1"/>
    </xf>
    <xf numFmtId="1" fontId="55" fillId="20" borderId="24" xfId="1" applyNumberFormat="1" applyFont="1" applyFill="1" applyBorder="1" applyAlignment="1">
      <alignment horizontal="center" vertical="center" wrapText="1"/>
    </xf>
    <xf numFmtId="0" fontId="12" fillId="20" borderId="24" xfId="1" applyNumberFormat="1" applyFont="1" applyFill="1" applyBorder="1" applyAlignment="1">
      <alignment horizontal="center" vertical="center" wrapText="1"/>
    </xf>
    <xf numFmtId="9" fontId="6" fillId="29" borderId="24" xfId="1" applyNumberFormat="1" applyFont="1" applyFill="1" applyBorder="1" applyAlignment="1">
      <alignment horizontal="center" vertical="center" wrapText="1"/>
    </xf>
    <xf numFmtId="9" fontId="6" fillId="29" borderId="12" xfId="1" applyNumberFormat="1" applyFont="1" applyFill="1" applyBorder="1" applyAlignment="1">
      <alignment horizontal="center" vertical="center" wrapText="1"/>
    </xf>
    <xf numFmtId="14" fontId="0" fillId="0" borderId="83" xfId="0" applyNumberFormat="1" applyFont="1" applyBorder="1" applyAlignment="1">
      <alignment horizontal="center" vertical="center" wrapText="1"/>
    </xf>
    <xf numFmtId="9" fontId="6" fillId="0" borderId="24" xfId="1" applyFont="1" applyFill="1" applyBorder="1" applyAlignment="1">
      <alignment horizontal="center" vertical="center" wrapText="1"/>
    </xf>
    <xf numFmtId="0" fontId="6" fillId="20" borderId="24" xfId="0" applyFont="1" applyFill="1" applyBorder="1" applyAlignment="1">
      <alignment horizontal="center" vertical="center" wrapText="1"/>
    </xf>
    <xf numFmtId="9" fontId="55" fillId="20" borderId="24" xfId="1" applyFont="1" applyFill="1" applyBorder="1" applyAlignment="1">
      <alignment horizontal="center" vertical="center" wrapText="1"/>
    </xf>
    <xf numFmtId="9" fontId="2" fillId="23" borderId="24" xfId="1" applyFont="1" applyFill="1" applyBorder="1" applyAlignment="1">
      <alignment horizontal="center" vertical="center" wrapText="1"/>
    </xf>
    <xf numFmtId="0" fontId="47" fillId="3" borderId="45" xfId="0" applyFont="1" applyFill="1" applyBorder="1" applyAlignment="1">
      <alignment horizontal="center" vertical="center" wrapText="1"/>
    </xf>
    <xf numFmtId="0" fontId="0" fillId="0" borderId="0" xfId="0"/>
    <xf numFmtId="0" fontId="10" fillId="0" borderId="24" xfId="0" applyFont="1" applyBorder="1" applyAlignment="1">
      <alignment horizontal="center" vertical="center" wrapText="1"/>
    </xf>
    <xf numFmtId="0" fontId="12" fillId="20" borderId="24" xfId="0" applyFont="1" applyFill="1" applyBorder="1" applyAlignment="1">
      <alignment horizontal="center" vertical="center" wrapText="1"/>
    </xf>
    <xf numFmtId="9" fontId="6" fillId="0" borderId="24" xfId="1" applyFont="1" applyBorder="1" applyAlignment="1">
      <alignment horizontal="center" vertical="center" wrapText="1"/>
    </xf>
    <xf numFmtId="9" fontId="8" fillId="0" borderId="24" xfId="1" applyFont="1" applyBorder="1" applyAlignment="1">
      <alignment horizontal="center" vertical="center" wrapText="1"/>
    </xf>
    <xf numFmtId="9" fontId="2" fillId="20" borderId="24" xfId="1" applyFont="1" applyFill="1" applyBorder="1" applyAlignment="1">
      <alignment horizontal="center" vertical="center" wrapText="1"/>
    </xf>
    <xf numFmtId="9" fontId="8" fillId="20" borderId="24" xfId="1" applyFont="1" applyFill="1" applyBorder="1" applyAlignment="1">
      <alignment horizontal="center" vertical="center" wrapText="1"/>
    </xf>
    <xf numFmtId="9" fontId="0" fillId="20" borderId="24" xfId="1" applyFont="1" applyFill="1" applyBorder="1" applyAlignment="1">
      <alignment horizontal="center" vertical="center" wrapText="1"/>
    </xf>
    <xf numFmtId="9" fontId="8" fillId="0" borderId="24" xfId="1" applyFont="1" applyFill="1" applyBorder="1" applyAlignment="1">
      <alignment horizontal="center" vertical="center" wrapText="1"/>
    </xf>
    <xf numFmtId="9" fontId="55" fillId="20" borderId="24" xfId="1" applyFont="1" applyFill="1" applyBorder="1" applyAlignment="1">
      <alignment vertical="center" wrapText="1"/>
    </xf>
    <xf numFmtId="0" fontId="55" fillId="0" borderId="24" xfId="0" applyFont="1" applyFill="1" applyBorder="1" applyAlignment="1">
      <alignment horizontal="center" vertical="center" wrapText="1"/>
    </xf>
    <xf numFmtId="9" fontId="6" fillId="0" borderId="24" xfId="1" applyFont="1" applyBorder="1" applyAlignment="1">
      <alignment horizontal="left" vertical="center" wrapText="1"/>
    </xf>
    <xf numFmtId="0" fontId="19" fillId="0" borderId="24" xfId="0" applyFont="1" applyBorder="1" applyAlignment="1">
      <alignment vertical="top" wrapText="1"/>
    </xf>
    <xf numFmtId="0" fontId="0" fillId="0" borderId="0" xfId="0" applyAlignment="1">
      <alignment horizontal="center"/>
    </xf>
    <xf numFmtId="14" fontId="0" fillId="20" borderId="24" xfId="0" applyNumberFormat="1"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82" xfId="0" applyFont="1" applyFill="1" applyBorder="1" applyAlignment="1">
      <alignment horizontal="center" vertical="center" wrapText="1"/>
    </xf>
    <xf numFmtId="0" fontId="47" fillId="3" borderId="28" xfId="0" applyFont="1" applyFill="1" applyBorder="1" applyAlignment="1">
      <alignment horizontal="center" vertical="center" wrapText="1"/>
    </xf>
    <xf numFmtId="0" fontId="47" fillId="5" borderId="24" xfId="0" applyFont="1" applyFill="1" applyBorder="1" applyAlignment="1">
      <alignment horizontal="center" vertical="center"/>
    </xf>
    <xf numFmtId="9" fontId="15" fillId="20" borderId="24" xfId="0" applyNumberFormat="1" applyFont="1" applyFill="1" applyBorder="1" applyAlignment="1">
      <alignment horizontal="center" vertical="center"/>
    </xf>
    <xf numFmtId="9" fontId="15" fillId="20" borderId="24" xfId="1" applyFont="1" applyFill="1" applyBorder="1" applyAlignment="1">
      <alignment horizontal="center" vertical="center"/>
    </xf>
    <xf numFmtId="0" fontId="0" fillId="0" borderId="0" xfId="0"/>
    <xf numFmtId="43" fontId="27" fillId="0" borderId="0" xfId="7" applyFont="1" applyAlignment="1">
      <alignment horizontal="center" vertical="center"/>
    </xf>
    <xf numFmtId="10" fontId="0" fillId="0" borderId="0" xfId="1" applyNumberFormat="1" applyFont="1"/>
    <xf numFmtId="9" fontId="8" fillId="0" borderId="12" xfId="1" applyFont="1" applyFill="1" applyBorder="1" applyAlignment="1">
      <alignment horizontal="center" vertical="center" wrapText="1"/>
    </xf>
    <xf numFmtId="9" fontId="0" fillId="0" borderId="70" xfId="0" applyNumberFormat="1" applyFont="1" applyBorder="1" applyAlignment="1">
      <alignment horizontal="center" vertical="center" wrapText="1"/>
    </xf>
    <xf numFmtId="9" fontId="6" fillId="28" borderId="57" xfId="1" applyNumberFormat="1" applyFont="1" applyFill="1" applyBorder="1" applyAlignment="1">
      <alignment horizontal="center" vertical="center" wrapText="1"/>
    </xf>
    <xf numFmtId="9" fontId="6" fillId="0" borderId="57" xfId="1" applyNumberFormat="1" applyFont="1" applyBorder="1" applyAlignment="1">
      <alignment horizontal="center" vertical="center" wrapText="1"/>
    </xf>
    <xf numFmtId="9" fontId="6" fillId="28" borderId="55" xfId="1" applyNumberFormat="1" applyFont="1" applyFill="1" applyBorder="1" applyAlignment="1">
      <alignment horizontal="center" vertical="center" wrapText="1"/>
    </xf>
    <xf numFmtId="9" fontId="6" fillId="0" borderId="55" xfId="1" applyNumberFormat="1" applyFont="1" applyBorder="1" applyAlignment="1">
      <alignment horizontal="center" vertical="center" wrapText="1"/>
    </xf>
    <xf numFmtId="9" fontId="6" fillId="0" borderId="56" xfId="1" applyNumberFormat="1" applyFont="1" applyBorder="1" applyAlignment="1">
      <alignment horizontal="center" vertical="center" wrapText="1"/>
    </xf>
    <xf numFmtId="9" fontId="2" fillId="0" borderId="55" xfId="1" applyNumberFormat="1" applyFont="1" applyBorder="1" applyAlignment="1">
      <alignment horizontal="center" vertical="center" wrapText="1"/>
    </xf>
    <xf numFmtId="9" fontId="2" fillId="20" borderId="55" xfId="1" applyNumberFormat="1" applyFont="1" applyFill="1" applyBorder="1" applyAlignment="1">
      <alignment vertical="center" wrapText="1"/>
    </xf>
    <xf numFmtId="0" fontId="2" fillId="20" borderId="55" xfId="0" applyFont="1" applyFill="1" applyBorder="1" applyAlignment="1">
      <alignment vertical="center" wrapText="1"/>
    </xf>
    <xf numFmtId="0" fontId="2" fillId="20" borderId="55" xfId="0" applyFont="1" applyFill="1" applyBorder="1" applyAlignment="1">
      <alignment horizontal="center" vertical="center" wrapText="1"/>
    </xf>
    <xf numFmtId="9" fontId="6" fillId="20" borderId="57" xfId="1" applyNumberFormat="1" applyFont="1" applyFill="1" applyBorder="1" applyAlignment="1">
      <alignment horizontal="center" vertical="center" wrapText="1"/>
    </xf>
    <xf numFmtId="0" fontId="2" fillId="28" borderId="24" xfId="0" applyFont="1" applyFill="1" applyBorder="1" applyAlignment="1">
      <alignment horizontal="center" vertical="center" wrapText="1"/>
    </xf>
    <xf numFmtId="0" fontId="2" fillId="0" borderId="24" xfId="0" applyFont="1" applyBorder="1" applyAlignment="1">
      <alignment horizontal="center" vertical="center" wrapText="1"/>
    </xf>
    <xf numFmtId="9" fontId="2" fillId="28" borderId="24" xfId="1" applyFont="1" applyFill="1" applyBorder="1" applyAlignment="1">
      <alignment horizontal="center" vertical="center" wrapText="1"/>
    </xf>
    <xf numFmtId="9" fontId="2" fillId="0" borderId="24" xfId="1" applyFont="1" applyBorder="1" applyAlignment="1">
      <alignment horizontal="center" vertical="center" wrapText="1"/>
    </xf>
    <xf numFmtId="9" fontId="0" fillId="28" borderId="24" xfId="1" applyFont="1" applyFill="1" applyBorder="1" applyAlignment="1">
      <alignment horizontal="center" vertical="center" wrapText="1"/>
    </xf>
    <xf numFmtId="0" fontId="2" fillId="0" borderId="24" xfId="0" quotePrefix="1" applyFont="1" applyBorder="1" applyAlignment="1">
      <alignment horizontal="center" vertical="center" wrapText="1"/>
    </xf>
    <xf numFmtId="0" fontId="0" fillId="0" borderId="24" xfId="0" applyFont="1" applyBorder="1" applyAlignment="1">
      <alignment horizontal="center" vertical="center" wrapText="1"/>
    </xf>
    <xf numFmtId="0" fontId="0" fillId="28" borderId="24" xfId="0" applyFont="1" applyFill="1" applyBorder="1" applyAlignment="1">
      <alignment horizontal="center" vertical="center" wrapText="1"/>
    </xf>
    <xf numFmtId="9" fontId="0" fillId="0" borderId="24" xfId="0" applyNumberFormat="1" applyFont="1" applyBorder="1" applyAlignment="1">
      <alignment horizontal="center" vertical="center" wrapText="1"/>
    </xf>
    <xf numFmtId="9" fontId="0" fillId="0" borderId="24" xfId="1" applyNumberFormat="1" applyFont="1" applyBorder="1" applyAlignment="1">
      <alignment horizontal="center" vertical="center" wrapText="1"/>
    </xf>
    <xf numFmtId="0" fontId="41" fillId="34" borderId="71" xfId="0" applyFont="1" applyFill="1" applyBorder="1" applyAlignment="1">
      <alignment horizontal="center" vertical="center" wrapText="1"/>
    </xf>
    <xf numFmtId="0" fontId="5" fillId="26" borderId="45" xfId="0" applyFont="1" applyFill="1" applyBorder="1" applyAlignment="1">
      <alignment horizontal="center" vertical="center" wrapText="1"/>
    </xf>
    <xf numFmtId="0" fontId="6" fillId="29" borderId="22" xfId="0" applyFont="1" applyFill="1" applyBorder="1" applyAlignment="1">
      <alignment horizontal="center" vertical="center" wrapText="1"/>
    </xf>
    <xf numFmtId="9" fontId="6" fillId="0" borderId="37"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9" fontId="6" fillId="0" borderId="21" xfId="1" applyNumberFormat="1" applyFont="1" applyBorder="1" applyAlignment="1">
      <alignment horizontal="center" vertical="center" wrapText="1"/>
    </xf>
    <xf numFmtId="9" fontId="10" fillId="0" borderId="21" xfId="1" applyNumberFormat="1" applyFont="1" applyBorder="1" applyAlignment="1">
      <alignment horizontal="center" vertical="center" wrapText="1"/>
    </xf>
    <xf numFmtId="9" fontId="6" fillId="0" borderId="58" xfId="1" applyNumberFormat="1" applyFont="1" applyBorder="1" applyAlignment="1">
      <alignment horizontal="center" vertical="center" wrapText="1"/>
    </xf>
    <xf numFmtId="0" fontId="6" fillId="28" borderId="64" xfId="0" applyFont="1" applyFill="1" applyBorder="1" applyAlignment="1">
      <alignment horizontal="center" vertical="center" wrapText="1"/>
    </xf>
    <xf numFmtId="0" fontId="47" fillId="30" borderId="52" xfId="0" applyFont="1" applyFill="1" applyBorder="1" applyAlignment="1">
      <alignment horizontal="center" vertical="center" wrapText="1"/>
    </xf>
    <xf numFmtId="0" fontId="2" fillId="28" borderId="55" xfId="0" applyFont="1" applyFill="1" applyBorder="1" applyAlignment="1">
      <alignment horizontal="center" vertical="center" wrapText="1"/>
    </xf>
    <xf numFmtId="0" fontId="2" fillId="0" borderId="55" xfId="0" applyFont="1" applyBorder="1" applyAlignment="1">
      <alignment horizontal="center" vertical="center" wrapText="1"/>
    </xf>
    <xf numFmtId="9" fontId="2" fillId="28" borderId="55" xfId="0" applyNumberFormat="1" applyFont="1" applyFill="1" applyBorder="1" applyAlignment="1">
      <alignment horizontal="center" vertical="center" wrapText="1"/>
    </xf>
    <xf numFmtId="9" fontId="2" fillId="28" borderId="55" xfId="1" applyFont="1" applyFill="1" applyBorder="1" applyAlignment="1">
      <alignment horizontal="center" vertical="center" wrapText="1"/>
    </xf>
    <xf numFmtId="9" fontId="2" fillId="0" borderId="55" xfId="1" applyFont="1" applyBorder="1" applyAlignment="1">
      <alignment horizontal="center" vertical="center" wrapText="1"/>
    </xf>
    <xf numFmtId="9" fontId="0" fillId="0" borderId="55" xfId="1" applyFont="1" applyBorder="1" applyAlignment="1">
      <alignment horizontal="center" vertical="center" wrapText="1"/>
    </xf>
    <xf numFmtId="9" fontId="2" fillId="0" borderId="55" xfId="0" applyNumberFormat="1" applyFont="1" applyBorder="1" applyAlignment="1">
      <alignment horizontal="center" vertical="center" wrapText="1"/>
    </xf>
    <xf numFmtId="9" fontId="0" fillId="0" borderId="55" xfId="0" applyNumberFormat="1" applyFont="1" applyBorder="1" applyAlignment="1">
      <alignment horizontal="center" vertical="center" wrapText="1"/>
    </xf>
    <xf numFmtId="1" fontId="2" fillId="20" borderId="55" xfId="0" applyNumberFormat="1" applyFont="1" applyFill="1" applyBorder="1" applyAlignment="1">
      <alignment horizontal="center" vertical="center" wrapText="1"/>
    </xf>
    <xf numFmtId="0" fontId="6" fillId="0" borderId="19" xfId="0" applyFont="1" applyBorder="1" applyAlignment="1">
      <alignment vertical="center" wrapText="1"/>
    </xf>
    <xf numFmtId="0" fontId="6" fillId="28" borderId="64" xfId="0" applyFont="1" applyFill="1" applyBorder="1" applyAlignment="1">
      <alignment vertical="center" wrapText="1"/>
    </xf>
    <xf numFmtId="9" fontId="6" fillId="0" borderId="36" xfId="1" applyNumberFormat="1" applyFont="1" applyBorder="1" applyAlignment="1">
      <alignment horizontal="center" vertical="center" wrapText="1"/>
    </xf>
    <xf numFmtId="0" fontId="55" fillId="32" borderId="24" xfId="0" applyFont="1" applyFill="1" applyBorder="1" applyAlignment="1">
      <alignment horizontal="center" vertical="center" wrapText="1"/>
    </xf>
    <xf numFmtId="9" fontId="6" fillId="28" borderId="24" xfId="1" applyNumberFormat="1" applyFont="1" applyFill="1" applyBorder="1" applyAlignment="1">
      <alignment horizontal="center" wrapText="1"/>
    </xf>
    <xf numFmtId="165" fontId="2" fillId="20" borderId="21" xfId="1" applyNumberFormat="1" applyFont="1" applyFill="1" applyBorder="1" applyAlignment="1">
      <alignment horizontal="center" vertical="center" wrapText="1"/>
    </xf>
    <xf numFmtId="10" fontId="12" fillId="20" borderId="17" xfId="1" applyNumberFormat="1" applyFont="1" applyFill="1" applyBorder="1" applyAlignment="1">
      <alignment horizontal="center" vertical="center" wrapText="1"/>
    </xf>
    <xf numFmtId="1" fontId="12" fillId="20" borderId="21" xfId="0" applyNumberFormat="1" applyFont="1" applyFill="1" applyBorder="1" applyAlignment="1">
      <alignment horizontal="center" vertical="center" wrapText="1"/>
    </xf>
    <xf numFmtId="0" fontId="12" fillId="20" borderId="21" xfId="0" applyFont="1" applyFill="1" applyBorder="1" applyAlignment="1">
      <alignment horizontal="center" vertical="center" wrapText="1"/>
    </xf>
    <xf numFmtId="0" fontId="2" fillId="20" borderId="21" xfId="0" applyFont="1" applyFill="1" applyBorder="1" applyAlignment="1">
      <alignment horizontal="center" vertical="center" wrapText="1"/>
    </xf>
    <xf numFmtId="14" fontId="2" fillId="20" borderId="58" xfId="0" applyNumberFormat="1" applyFont="1" applyFill="1" applyBorder="1" applyAlignment="1">
      <alignment horizontal="center" vertical="center" wrapText="1"/>
    </xf>
    <xf numFmtId="9" fontId="2" fillId="32" borderId="24" xfId="1" applyFont="1" applyFill="1" applyBorder="1" applyAlignment="1">
      <alignment horizontal="center" vertical="center" wrapText="1"/>
    </xf>
    <xf numFmtId="9" fontId="2" fillId="32" borderId="55" xfId="1" applyFont="1" applyFill="1" applyBorder="1" applyAlignment="1">
      <alignment horizontal="center" vertical="center" wrapText="1"/>
    </xf>
    <xf numFmtId="9" fontId="0" fillId="32" borderId="24" xfId="1" applyNumberFormat="1" applyFont="1" applyFill="1" applyBorder="1" applyAlignment="1">
      <alignment horizontal="center" vertical="center" wrapText="1"/>
    </xf>
    <xf numFmtId="9" fontId="0" fillId="32" borderId="55" xfId="1" applyNumberFormat="1" applyFont="1" applyFill="1" applyBorder="1" applyAlignment="1">
      <alignment horizontal="center" vertical="center" wrapText="1"/>
    </xf>
    <xf numFmtId="0" fontId="2" fillId="32" borderId="24" xfId="0" applyFont="1" applyFill="1" applyBorder="1" applyAlignment="1">
      <alignment horizontal="center" vertical="center" wrapText="1"/>
    </xf>
    <xf numFmtId="10" fontId="12" fillId="32" borderId="12" xfId="1" applyNumberFormat="1" applyFont="1" applyFill="1" applyBorder="1" applyAlignment="1">
      <alignment horizontal="center" vertical="center" wrapText="1"/>
    </xf>
    <xf numFmtId="9" fontId="12" fillId="32" borderId="24" xfId="0" applyNumberFormat="1"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2" fillId="32" borderId="24" xfId="0" applyFont="1" applyFill="1" applyBorder="1" applyAlignment="1">
      <alignment horizontal="left" vertical="center" wrapText="1"/>
    </xf>
    <xf numFmtId="14" fontId="2" fillId="32" borderId="55" xfId="0" applyNumberFormat="1" applyFont="1" applyFill="1" applyBorder="1" applyAlignment="1">
      <alignment horizontal="left" vertical="center" wrapText="1"/>
    </xf>
    <xf numFmtId="9" fontId="2" fillId="32" borderId="24" xfId="0" applyNumberFormat="1" applyFont="1" applyFill="1" applyBorder="1" applyAlignment="1">
      <alignment horizontal="center" vertical="center" wrapText="1"/>
    </xf>
    <xf numFmtId="9" fontId="2" fillId="32" borderId="55" xfId="0" applyNumberFormat="1" applyFont="1" applyFill="1" applyBorder="1" applyAlignment="1">
      <alignment horizontal="center" vertical="center" wrapText="1"/>
    </xf>
    <xf numFmtId="9" fontId="2" fillId="32" borderId="55" xfId="1" applyNumberFormat="1" applyFont="1" applyFill="1" applyBorder="1" applyAlignment="1">
      <alignment horizontal="left" vertical="center" wrapText="1"/>
    </xf>
    <xf numFmtId="0" fontId="2" fillId="32" borderId="55" xfId="0" applyFont="1" applyFill="1" applyBorder="1" applyAlignment="1">
      <alignment horizontal="center" vertical="center" wrapText="1"/>
    </xf>
    <xf numFmtId="0" fontId="2" fillId="32" borderId="24" xfId="1" applyNumberFormat="1" applyFont="1" applyFill="1" applyBorder="1" applyAlignment="1">
      <alignment horizontal="center" vertical="center" wrapText="1"/>
    </xf>
    <xf numFmtId="9" fontId="2" fillId="32" borderId="24" xfId="1" applyNumberFormat="1" applyFont="1" applyFill="1" applyBorder="1" applyAlignment="1">
      <alignment horizontal="center" vertical="center" wrapText="1"/>
    </xf>
    <xf numFmtId="9" fontId="2" fillId="32" borderId="24" xfId="1" applyNumberFormat="1" applyFont="1" applyFill="1" applyBorder="1" applyAlignment="1">
      <alignment horizontal="left" vertical="center" wrapText="1"/>
    </xf>
    <xf numFmtId="1" fontId="2" fillId="32" borderId="24" xfId="0" applyNumberFormat="1" applyFont="1" applyFill="1" applyBorder="1" applyAlignment="1">
      <alignment horizontal="center" vertical="center" wrapText="1"/>
    </xf>
    <xf numFmtId="1" fontId="2" fillId="32" borderId="55" xfId="0" applyNumberFormat="1" applyFont="1" applyFill="1" applyBorder="1" applyAlignment="1">
      <alignment horizontal="center" vertical="center" wrapText="1"/>
    </xf>
    <xf numFmtId="1" fontId="12" fillId="32" borderId="24" xfId="1" applyNumberFormat="1" applyFont="1" applyFill="1" applyBorder="1" applyAlignment="1">
      <alignment horizontal="center" vertical="center" wrapText="1"/>
    </xf>
    <xf numFmtId="9" fontId="12" fillId="32" borderId="24" xfId="1" applyNumberFormat="1" applyFont="1" applyFill="1" applyBorder="1" applyAlignment="1">
      <alignment horizontal="center" vertical="center" wrapText="1"/>
    </xf>
    <xf numFmtId="0" fontId="17" fillId="32" borderId="24" xfId="0" applyFont="1" applyFill="1" applyBorder="1" applyAlignment="1">
      <alignment horizontal="center" vertical="center" wrapText="1"/>
    </xf>
    <xf numFmtId="0" fontId="2" fillId="32" borderId="55" xfId="0" applyFont="1" applyFill="1" applyBorder="1" applyAlignment="1">
      <alignment vertical="center" wrapText="1"/>
    </xf>
    <xf numFmtId="1" fontId="2" fillId="32" borderId="24" xfId="1" applyNumberFormat="1" applyFont="1" applyFill="1" applyBorder="1" applyAlignment="1">
      <alignment horizontal="center" vertical="center" wrapText="1"/>
    </xf>
    <xf numFmtId="0" fontId="6" fillId="32" borderId="12" xfId="0" applyFont="1" applyFill="1" applyBorder="1" applyAlignment="1">
      <alignment horizontal="center" vertical="center" wrapText="1"/>
    </xf>
    <xf numFmtId="9" fontId="6" fillId="32" borderId="57" xfId="1" applyNumberFormat="1" applyFont="1" applyFill="1" applyBorder="1" applyAlignment="1">
      <alignment horizontal="center" vertical="center" wrapText="1"/>
    </xf>
    <xf numFmtId="0" fontId="13" fillId="32" borderId="14" xfId="0" applyFont="1" applyFill="1" applyBorder="1" applyAlignment="1">
      <alignment horizontal="center" vertical="center" wrapText="1"/>
    </xf>
    <xf numFmtId="9" fontId="6" fillId="32" borderId="12" xfId="1" applyNumberFormat="1" applyFont="1" applyFill="1" applyBorder="1" applyAlignment="1">
      <alignment horizontal="center" vertical="center" wrapText="1"/>
    </xf>
    <xf numFmtId="9" fontId="12" fillId="20" borderId="17" xfId="1" applyNumberFormat="1"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6" fillId="7" borderId="24" xfId="0" applyFont="1" applyFill="1" applyBorder="1" applyAlignment="1">
      <alignment horizontal="center" vertical="center" wrapText="1"/>
    </xf>
    <xf numFmtId="9" fontId="6" fillId="7" borderId="24"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9" fontId="6" fillId="7" borderId="24" xfId="1" applyFont="1" applyFill="1" applyBorder="1" applyAlignment="1">
      <alignment horizontal="center" vertical="center" wrapText="1"/>
    </xf>
    <xf numFmtId="9" fontId="2" fillId="7" borderId="24" xfId="0" applyNumberFormat="1" applyFont="1" applyFill="1" applyBorder="1" applyAlignment="1">
      <alignment horizontal="center" vertical="center" wrapText="1"/>
    </xf>
    <xf numFmtId="9" fontId="0" fillId="0" borderId="64" xfId="0" applyNumberFormat="1" applyBorder="1" applyAlignment="1">
      <alignment horizontal="center" vertical="center"/>
    </xf>
    <xf numFmtId="0" fontId="0" fillId="0" borderId="12" xfId="0" applyBorder="1" applyAlignment="1">
      <alignment horizontal="center" vertical="center" wrapText="1"/>
    </xf>
    <xf numFmtId="9" fontId="0" fillId="0" borderId="12" xfId="0" applyNumberFormat="1" applyBorder="1" applyAlignment="1">
      <alignment horizontal="center" vertical="center" wrapText="1"/>
    </xf>
    <xf numFmtId="14" fontId="8" fillId="0" borderId="12" xfId="0" applyNumberFormat="1" applyFont="1" applyBorder="1" applyAlignment="1">
      <alignment horizontal="center" vertical="center"/>
    </xf>
    <xf numFmtId="14" fontId="8" fillId="0" borderId="12" xfId="0" applyNumberFormat="1" applyFont="1" applyBorder="1" applyAlignment="1">
      <alignment horizontal="center" vertical="center" wrapText="1"/>
    </xf>
    <xf numFmtId="9" fontId="6" fillId="0" borderId="12" xfId="1" applyFont="1" applyBorder="1" applyAlignment="1">
      <alignment horizontal="center" vertical="center" wrapText="1"/>
    </xf>
    <xf numFmtId="9" fontId="6" fillId="0" borderId="12" xfId="1" applyFont="1" applyBorder="1" applyAlignment="1">
      <alignment vertical="center" wrapText="1"/>
    </xf>
    <xf numFmtId="0" fontId="7" fillId="5" borderId="12" xfId="0" applyFont="1" applyFill="1" applyBorder="1" applyAlignment="1">
      <alignment horizontal="center" vertical="center" wrapText="1"/>
    </xf>
    <xf numFmtId="0" fontId="19" fillId="0" borderId="12" xfId="0" applyFont="1" applyBorder="1" applyAlignment="1">
      <alignment vertical="center" wrapText="1"/>
    </xf>
    <xf numFmtId="0" fontId="6" fillId="20" borderId="12" xfId="0" applyFont="1" applyFill="1" applyBorder="1" applyAlignment="1">
      <alignment vertical="center" wrapText="1"/>
    </xf>
    <xf numFmtId="0" fontId="10" fillId="7" borderId="24" xfId="0" applyFont="1" applyFill="1" applyBorder="1" applyAlignment="1">
      <alignment vertical="center" wrapText="1"/>
    </xf>
    <xf numFmtId="10" fontId="6" fillId="23" borderId="24" xfId="1" applyNumberFormat="1" applyFont="1" applyFill="1" applyBorder="1" applyAlignment="1">
      <alignment horizontal="center" vertical="center" wrapText="1"/>
    </xf>
    <xf numFmtId="1" fontId="6" fillId="23" borderId="24" xfId="1" applyNumberFormat="1" applyFont="1" applyFill="1" applyBorder="1" applyAlignment="1">
      <alignment horizontal="center" vertical="center" wrapText="1"/>
    </xf>
    <xf numFmtId="9" fontId="6" fillId="23" borderId="24" xfId="1" applyFont="1" applyFill="1" applyBorder="1" applyAlignment="1">
      <alignment vertical="center" wrapText="1"/>
    </xf>
    <xf numFmtId="9" fontId="0" fillId="23" borderId="24" xfId="0" applyNumberFormat="1" applyFill="1" applyBorder="1" applyAlignment="1">
      <alignment horizontal="center" vertical="center" wrapText="1"/>
    </xf>
    <xf numFmtId="14" fontId="8" fillId="23" borderId="24" xfId="0" applyNumberFormat="1" applyFont="1" applyFill="1" applyBorder="1" applyAlignment="1">
      <alignment horizontal="center" vertical="center"/>
    </xf>
    <xf numFmtId="14" fontId="8" fillId="23" borderId="24" xfId="0" applyNumberFormat="1" applyFont="1" applyFill="1" applyBorder="1" applyAlignment="1">
      <alignment horizontal="center" vertical="center" wrapText="1"/>
    </xf>
    <xf numFmtId="9" fontId="8" fillId="23" borderId="24" xfId="1" applyFont="1" applyFill="1" applyBorder="1" applyAlignment="1">
      <alignment horizontal="center" vertical="center" wrapText="1"/>
    </xf>
    <xf numFmtId="9" fontId="2" fillId="0" borderId="24" xfId="1"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0" fillId="0"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20" borderId="24" xfId="0" applyFont="1" applyFill="1" applyBorder="1" applyAlignment="1">
      <alignment horizontal="left" vertical="top" wrapText="1"/>
    </xf>
    <xf numFmtId="9" fontId="0" fillId="20" borderId="24" xfId="0" applyNumberFormat="1" applyFont="1" applyFill="1" applyBorder="1" applyAlignment="1">
      <alignment horizontal="left" vertical="top" wrapText="1"/>
    </xf>
    <xf numFmtId="0" fontId="56" fillId="33" borderId="24" xfId="0" applyFont="1" applyFill="1" applyBorder="1" applyAlignment="1">
      <alignment horizontal="left" vertical="top" wrapText="1"/>
    </xf>
    <xf numFmtId="0" fontId="3" fillId="31" borderId="24" xfId="0" applyFont="1" applyFill="1" applyBorder="1" applyAlignment="1">
      <alignment horizontal="center" vertical="center" wrapText="1"/>
    </xf>
    <xf numFmtId="0" fontId="5" fillId="24" borderId="24" xfId="0" applyFont="1" applyFill="1" applyBorder="1" applyAlignment="1">
      <alignment horizontal="center" vertical="center" wrapText="1"/>
    </xf>
    <xf numFmtId="9" fontId="6" fillId="0" borderId="24" xfId="1" applyFont="1" applyFill="1" applyBorder="1" applyAlignment="1">
      <alignment horizontal="center" vertical="center" wrapText="1"/>
    </xf>
    <xf numFmtId="9" fontId="2" fillId="21" borderId="24" xfId="1" applyFont="1" applyFill="1" applyBorder="1" applyAlignment="1">
      <alignment horizontal="center" vertical="center" wrapText="1"/>
    </xf>
    <xf numFmtId="0" fontId="2" fillId="21" borderId="24" xfId="0" applyFont="1" applyFill="1" applyBorder="1" applyAlignment="1">
      <alignment horizontal="center" vertical="center" wrapText="1"/>
    </xf>
    <xf numFmtId="0" fontId="3" fillId="12" borderId="45" xfId="0" applyFont="1" applyFill="1" applyBorder="1" applyAlignment="1">
      <alignment horizontal="center" vertical="center" wrapText="1"/>
    </xf>
    <xf numFmtId="0" fontId="3" fillId="12" borderId="44" xfId="0" applyFont="1" applyFill="1" applyBorder="1" applyAlignment="1">
      <alignment horizontal="center" vertical="center" wrapText="1"/>
    </xf>
    <xf numFmtId="0" fontId="0" fillId="0" borderId="70" xfId="0" applyBorder="1" applyAlignment="1">
      <alignment horizontal="left" vertical="center" wrapText="1"/>
    </xf>
    <xf numFmtId="9" fontId="2" fillId="0" borderId="24" xfId="1"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24" xfId="1" applyFont="1" applyFill="1" applyBorder="1" applyAlignment="1">
      <alignment horizontal="center" vertical="center" wrapText="1"/>
    </xf>
    <xf numFmtId="0" fontId="0" fillId="0" borderId="85" xfId="0" applyBorder="1" applyAlignment="1">
      <alignment horizontal="center" vertical="center"/>
    </xf>
    <xf numFmtId="0" fontId="0" fillId="0" borderId="36" xfId="0" applyBorder="1" applyAlignment="1">
      <alignment horizontal="center" vertical="center" wrapText="1"/>
    </xf>
    <xf numFmtId="9" fontId="0" fillId="0" borderId="70" xfId="0" applyNumberFormat="1" applyBorder="1" applyAlignment="1">
      <alignment horizontal="center" vertical="center" wrapText="1"/>
    </xf>
    <xf numFmtId="0" fontId="47" fillId="3" borderId="13"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20" borderId="24" xfId="0" applyFont="1" applyFill="1" applyBorder="1" applyAlignment="1">
      <alignment horizontal="center" vertical="center" wrapText="1"/>
    </xf>
    <xf numFmtId="0" fontId="17" fillId="20" borderId="24" xfId="0" applyFont="1" applyFill="1" applyBorder="1" applyAlignment="1">
      <alignment horizontal="center" vertical="center" wrapText="1"/>
    </xf>
    <xf numFmtId="0" fontId="6" fillId="0" borderId="24" xfId="0" applyFont="1" applyBorder="1" applyAlignment="1">
      <alignment horizontal="center" vertical="center" wrapText="1"/>
    </xf>
    <xf numFmtId="1" fontId="6" fillId="0" borderId="24" xfId="1" applyNumberFormat="1" applyFont="1" applyBorder="1" applyAlignment="1">
      <alignment horizontal="center" vertical="center" wrapText="1"/>
    </xf>
    <xf numFmtId="0" fontId="2" fillId="21" borderId="24" xfId="0" applyFont="1" applyFill="1" applyBorder="1" applyAlignment="1">
      <alignment horizontal="left" vertical="top" wrapText="1"/>
    </xf>
    <xf numFmtId="0" fontId="0" fillId="21" borderId="24" xfId="0" applyFont="1" applyFill="1" applyBorder="1" applyAlignment="1">
      <alignment horizontal="left" vertical="top" wrapText="1"/>
    </xf>
    <xf numFmtId="0" fontId="0" fillId="21" borderId="55" xfId="0" applyFont="1" applyFill="1" applyBorder="1" applyAlignment="1">
      <alignment horizontal="left" vertical="top" wrapText="1"/>
    </xf>
    <xf numFmtId="0" fontId="2" fillId="21" borderId="12" xfId="0" applyFont="1" applyFill="1" applyBorder="1" applyAlignment="1">
      <alignment horizontal="left" vertical="top" wrapText="1"/>
    </xf>
    <xf numFmtId="9" fontId="2" fillId="21" borderId="24" xfId="0" applyNumberFormat="1" applyFont="1" applyFill="1" applyBorder="1" applyAlignment="1">
      <alignment horizontal="left" vertical="top" wrapText="1"/>
    </xf>
    <xf numFmtId="0" fontId="6" fillId="0" borderId="57" xfId="0" applyFont="1" applyBorder="1" applyAlignment="1">
      <alignment horizontal="center" vertical="center" wrapText="1"/>
    </xf>
    <xf numFmtId="0" fontId="6" fillId="0" borderId="64" xfId="0" applyFont="1" applyBorder="1" applyAlignment="1">
      <alignment horizontal="center" vertical="center" wrapText="1"/>
    </xf>
    <xf numFmtId="1" fontId="2" fillId="32" borderId="55" xfId="1" applyNumberFormat="1" applyFont="1" applyFill="1" applyBorder="1" applyAlignment="1">
      <alignment horizontal="center" vertical="center" wrapText="1"/>
    </xf>
    <xf numFmtId="1" fontId="12" fillId="20" borderId="24" xfId="0" applyNumberFormat="1" applyFont="1" applyFill="1" applyBorder="1" applyAlignment="1">
      <alignment horizontal="center" vertical="center" wrapText="1"/>
    </xf>
    <xf numFmtId="1" fontId="12" fillId="20" borderId="55" xfId="0" applyNumberFormat="1" applyFont="1" applyFill="1" applyBorder="1" applyAlignment="1">
      <alignment horizontal="center" vertical="center" wrapText="1"/>
    </xf>
    <xf numFmtId="1" fontId="35" fillId="21" borderId="24" xfId="0" applyNumberFormat="1" applyFont="1" applyFill="1" applyBorder="1" applyAlignment="1">
      <alignment horizontal="center" vertical="center" wrapText="1"/>
    </xf>
    <xf numFmtId="9" fontId="0" fillId="21" borderId="64" xfId="0" applyNumberFormat="1" applyFont="1" applyFill="1" applyBorder="1" applyAlignment="1">
      <alignment horizontal="left" vertical="top" wrapText="1"/>
    </xf>
    <xf numFmtId="9" fontId="27" fillId="21" borderId="55" xfId="0" applyNumberFormat="1" applyFont="1" applyFill="1" applyBorder="1" applyAlignment="1">
      <alignment horizontal="left" vertical="top" wrapText="1"/>
    </xf>
    <xf numFmtId="0" fontId="15" fillId="21" borderId="64" xfId="0" applyFont="1" applyFill="1" applyBorder="1" applyAlignment="1">
      <alignment horizontal="left" vertical="top" wrapText="1"/>
    </xf>
    <xf numFmtId="0" fontId="0" fillId="21" borderId="64" xfId="0" applyFont="1" applyFill="1" applyBorder="1" applyAlignment="1">
      <alignment horizontal="left" vertical="top" wrapText="1"/>
    </xf>
    <xf numFmtId="0" fontId="15" fillId="21" borderId="24" xfId="0" applyFont="1" applyFill="1" applyBorder="1" applyAlignment="1">
      <alignment horizontal="left" vertical="top" wrapText="1"/>
    </xf>
    <xf numFmtId="9" fontId="2" fillId="21" borderId="24" xfId="0" applyNumberFormat="1" applyFont="1" applyFill="1" applyBorder="1" applyAlignment="1">
      <alignment horizontal="center" vertical="center" wrapText="1"/>
    </xf>
    <xf numFmtId="9" fontId="2" fillId="21" borderId="24" xfId="1" applyNumberFormat="1" applyFont="1" applyFill="1" applyBorder="1" applyAlignment="1">
      <alignment horizontal="center" vertical="center" wrapText="1"/>
    </xf>
    <xf numFmtId="0" fontId="0" fillId="21" borderId="24" xfId="0" applyNumberFormat="1" applyFont="1" applyFill="1" applyBorder="1" applyAlignment="1">
      <alignment horizontal="left" vertical="top" wrapText="1"/>
    </xf>
    <xf numFmtId="0" fontId="0" fillId="21" borderId="64" xfId="0" applyNumberFormat="1" applyFont="1" applyFill="1" applyBorder="1" applyAlignment="1">
      <alignment horizontal="left" vertical="top" wrapText="1"/>
    </xf>
    <xf numFmtId="9" fontId="0" fillId="21" borderId="55" xfId="1" applyNumberFormat="1" applyFont="1" applyFill="1" applyBorder="1" applyAlignment="1">
      <alignment horizontal="left" vertical="top" wrapText="1"/>
    </xf>
    <xf numFmtId="9" fontId="0" fillId="21" borderId="55" xfId="0" applyNumberFormat="1" applyFont="1" applyFill="1" applyBorder="1" applyAlignment="1">
      <alignment horizontal="left" vertical="top" wrapText="1"/>
    </xf>
    <xf numFmtId="9" fontId="2" fillId="21" borderId="56" xfId="0" applyNumberFormat="1" applyFont="1" applyFill="1" applyBorder="1" applyAlignment="1">
      <alignment horizontal="center" vertical="center" wrapText="1"/>
    </xf>
    <xf numFmtId="9" fontId="2" fillId="21" borderId="21" xfId="0" applyNumberFormat="1" applyFont="1" applyFill="1" applyBorder="1" applyAlignment="1">
      <alignment horizontal="center" vertical="center" wrapText="1"/>
    </xf>
    <xf numFmtId="0" fontId="2" fillId="21" borderId="24" xfId="0" applyNumberFormat="1" applyFont="1" applyFill="1" applyBorder="1" applyAlignment="1">
      <alignment horizontal="left" vertical="center" wrapText="1"/>
    </xf>
    <xf numFmtId="0" fontId="2" fillId="21" borderId="84" xfId="0" applyFont="1" applyFill="1" applyBorder="1" applyAlignment="1">
      <alignment horizontal="left" vertical="center" wrapText="1"/>
    </xf>
    <xf numFmtId="1" fontId="6" fillId="21" borderId="24" xfId="1" applyNumberFormat="1" applyFont="1" applyFill="1" applyBorder="1" applyAlignment="1">
      <alignment horizontal="center" vertical="center" wrapText="1"/>
    </xf>
    <xf numFmtId="9" fontId="6" fillId="21" borderId="24" xfId="1" applyNumberFormat="1" applyFont="1" applyFill="1" applyBorder="1" applyAlignment="1">
      <alignment horizontal="center" vertical="center" wrapText="1"/>
    </xf>
    <xf numFmtId="9" fontId="35" fillId="21" borderId="24" xfId="1" applyFont="1" applyFill="1" applyBorder="1" applyAlignment="1">
      <alignment horizontal="center" vertical="center"/>
    </xf>
    <xf numFmtId="9" fontId="0" fillId="21" borderId="64" xfId="1" applyNumberFormat="1" applyFont="1" applyFill="1" applyBorder="1" applyAlignment="1">
      <alignment horizontal="left" vertical="top" wrapText="1"/>
    </xf>
    <xf numFmtId="9" fontId="0" fillId="21" borderId="24" xfId="1" applyNumberFormat="1" applyFont="1" applyFill="1" applyBorder="1" applyAlignment="1">
      <alignment horizontal="left" vertical="top" wrapText="1"/>
    </xf>
    <xf numFmtId="0" fontId="27" fillId="21" borderId="55" xfId="0" applyFont="1" applyFill="1" applyBorder="1" applyAlignment="1">
      <alignment horizontal="center" vertical="center"/>
    </xf>
    <xf numFmtId="1" fontId="34" fillId="21" borderId="24" xfId="0" applyNumberFormat="1" applyFont="1" applyFill="1" applyBorder="1" applyAlignment="1">
      <alignment horizontal="center" vertical="center" wrapText="1"/>
    </xf>
    <xf numFmtId="9" fontId="12" fillId="21" borderId="24" xfId="0" applyNumberFormat="1" applyFont="1" applyFill="1" applyBorder="1" applyAlignment="1">
      <alignment horizontal="center" vertical="center" wrapText="1"/>
    </xf>
    <xf numFmtId="1" fontId="12" fillId="21" borderId="24" xfId="0" applyNumberFormat="1" applyFont="1" applyFill="1" applyBorder="1" applyAlignment="1">
      <alignment horizontal="center" vertical="center" wrapText="1"/>
    </xf>
    <xf numFmtId="0" fontId="34" fillId="21" borderId="24" xfId="0" applyNumberFormat="1" applyFont="1" applyFill="1" applyBorder="1" applyAlignment="1">
      <alignment horizontal="center" vertical="center" wrapText="1"/>
    </xf>
    <xf numFmtId="0" fontId="34" fillId="21" borderId="24" xfId="0" applyFont="1" applyFill="1" applyBorder="1" applyAlignment="1">
      <alignment horizontal="center" vertical="center" wrapText="1"/>
    </xf>
    <xf numFmtId="0" fontId="15" fillId="21" borderId="64" xfId="0" applyFont="1" applyFill="1" applyBorder="1" applyAlignment="1">
      <alignment horizontal="center" vertical="center" wrapText="1"/>
    </xf>
    <xf numFmtId="1" fontId="34" fillId="21" borderId="24" xfId="1" applyNumberFormat="1" applyFont="1" applyFill="1" applyBorder="1" applyAlignment="1">
      <alignment horizontal="center" vertical="center" wrapText="1"/>
    </xf>
    <xf numFmtId="9" fontId="15" fillId="21" borderId="24" xfId="0" applyNumberFormat="1" applyFont="1" applyFill="1" applyBorder="1" applyAlignment="1">
      <alignment horizontal="left" vertical="top" wrapText="1"/>
    </xf>
    <xf numFmtId="9" fontId="15" fillId="21" borderId="55" xfId="0" applyNumberFormat="1" applyFont="1" applyFill="1" applyBorder="1" applyAlignment="1">
      <alignment horizontal="left" vertical="top" wrapText="1"/>
    </xf>
    <xf numFmtId="9" fontId="15" fillId="21" borderId="64" xfId="0" applyNumberFormat="1" applyFont="1" applyFill="1" applyBorder="1" applyAlignment="1">
      <alignment horizontal="left" vertical="top" wrapText="1"/>
    </xf>
    <xf numFmtId="9" fontId="15" fillId="21" borderId="64" xfId="0" applyNumberFormat="1" applyFont="1" applyFill="1" applyBorder="1" applyAlignment="1">
      <alignment horizontal="center" vertical="center" wrapText="1"/>
    </xf>
    <xf numFmtId="9" fontId="61" fillId="21" borderId="55" xfId="0" applyNumberFormat="1" applyFont="1" applyFill="1" applyBorder="1" applyAlignment="1">
      <alignment horizontal="left" vertical="top" wrapText="1"/>
    </xf>
    <xf numFmtId="0" fontId="61" fillId="21" borderId="55" xfId="0" applyFont="1" applyFill="1" applyBorder="1" applyAlignment="1">
      <alignment horizontal="left" vertical="top" wrapText="1"/>
    </xf>
    <xf numFmtId="9" fontId="15" fillId="21" borderId="64" xfId="0" applyNumberFormat="1" applyFont="1" applyFill="1" applyBorder="1" applyAlignment="1">
      <alignment horizontal="left" vertical="center" wrapText="1"/>
    </xf>
    <xf numFmtId="9" fontId="0" fillId="21" borderId="24" xfId="0" applyNumberFormat="1" applyFont="1" applyFill="1" applyBorder="1" applyAlignment="1">
      <alignment horizontal="left" vertical="top" wrapText="1"/>
    </xf>
    <xf numFmtId="9" fontId="0" fillId="21" borderId="24" xfId="1" applyFont="1" applyFill="1" applyBorder="1" applyAlignment="1">
      <alignment horizontal="center" vertical="center" wrapText="1"/>
    </xf>
    <xf numFmtId="9" fontId="15" fillId="21" borderId="24" xfId="0" applyNumberFormat="1" applyFont="1" applyFill="1" applyBorder="1" applyAlignment="1">
      <alignment horizontal="center" vertical="center" wrapText="1"/>
    </xf>
    <xf numFmtId="9" fontId="0" fillId="21" borderId="24" xfId="1" applyNumberFormat="1" applyFont="1" applyFill="1" applyBorder="1" applyAlignment="1">
      <alignment horizontal="center" vertical="center" wrapText="1"/>
    </xf>
    <xf numFmtId="2" fontId="0" fillId="21" borderId="24" xfId="0" applyNumberFormat="1" applyFont="1" applyFill="1" applyBorder="1" applyAlignment="1">
      <alignment horizontal="left" vertical="top" wrapText="1"/>
    </xf>
    <xf numFmtId="0" fontId="15" fillId="21" borderId="55" xfId="0" applyFont="1" applyFill="1" applyBorder="1" applyAlignment="1">
      <alignment horizontal="left" vertical="top" wrapText="1"/>
    </xf>
    <xf numFmtId="0" fontId="0" fillId="0" borderId="12" xfId="0" applyFont="1" applyBorder="1" applyAlignment="1">
      <alignment horizontal="left" vertical="top" wrapText="1"/>
    </xf>
    <xf numFmtId="1" fontId="2" fillId="21" borderId="24" xfId="0" applyNumberFormat="1" applyFont="1" applyFill="1" applyBorder="1" applyAlignment="1">
      <alignment horizontal="center" vertical="center" wrapText="1"/>
    </xf>
    <xf numFmtId="9" fontId="2" fillId="0" borderId="24" xfId="1"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24" xfId="1" applyFont="1" applyFill="1" applyBorder="1" applyAlignment="1">
      <alignment horizontal="center" vertical="center" wrapText="1"/>
    </xf>
    <xf numFmtId="0" fontId="0" fillId="0" borderId="70" xfId="0" pivotButton="1" applyBorder="1" applyAlignment="1">
      <alignment horizontal="left" vertical="center" wrapText="1"/>
    </xf>
    <xf numFmtId="0" fontId="27" fillId="0" borderId="70" xfId="0" applyFont="1" applyBorder="1" applyAlignment="1">
      <alignment horizontal="left" vertical="center" wrapText="1"/>
    </xf>
    <xf numFmtId="1" fontId="12" fillId="21" borderId="84" xfId="0" applyNumberFormat="1" applyFont="1" applyFill="1" applyBorder="1" applyAlignment="1">
      <alignment horizontal="center" vertical="center" wrapText="1"/>
    </xf>
    <xf numFmtId="0" fontId="12" fillId="21" borderId="84" xfId="0" applyFont="1" applyFill="1" applyBorder="1" applyAlignment="1">
      <alignment horizontal="left" vertical="center" wrapText="1"/>
    </xf>
    <xf numFmtId="0" fontId="12" fillId="21" borderId="86" xfId="0" applyFont="1" applyFill="1" applyBorder="1" applyAlignment="1">
      <alignment horizontal="left" vertical="center" wrapText="1"/>
    </xf>
    <xf numFmtId="1" fontId="12" fillId="21" borderId="84" xfId="1" applyNumberFormat="1" applyFont="1" applyFill="1" applyBorder="1" applyAlignment="1">
      <alignment horizontal="center" vertical="center" wrapText="1"/>
    </xf>
    <xf numFmtId="0" fontId="12" fillId="21" borderId="86" xfId="0" applyFont="1" applyFill="1" applyBorder="1" applyAlignment="1">
      <alignment horizontal="center" vertical="center" wrapText="1"/>
    </xf>
    <xf numFmtId="9" fontId="12" fillId="21" borderId="86" xfId="1" applyNumberFormat="1" applyFont="1" applyFill="1" applyBorder="1" applyAlignment="1">
      <alignment horizontal="left" vertical="center" wrapText="1"/>
    </xf>
    <xf numFmtId="9" fontId="12" fillId="21" borderId="84" xfId="1" applyNumberFormat="1" applyFont="1" applyFill="1" applyBorder="1" applyAlignment="1">
      <alignment horizontal="left" vertical="center" wrapText="1"/>
    </xf>
    <xf numFmtId="0" fontId="15" fillId="21" borderId="86" xfId="0" applyFont="1" applyFill="1" applyBorder="1" applyAlignment="1">
      <alignment horizontal="left" vertical="center" wrapText="1"/>
    </xf>
    <xf numFmtId="0" fontId="0" fillId="20" borderId="24" xfId="0" applyFill="1" applyBorder="1"/>
    <xf numFmtId="0" fontId="0" fillId="20" borderId="24" xfId="0" applyFont="1" applyFill="1" applyBorder="1" applyAlignment="1">
      <alignment horizontal="left" vertical="top"/>
    </xf>
    <xf numFmtId="0" fontId="0" fillId="20" borderId="24" xfId="0" applyFill="1" applyBorder="1" applyAlignment="1">
      <alignment horizontal="left" vertical="top" wrapText="1"/>
    </xf>
    <xf numFmtId="9" fontId="0" fillId="14" borderId="24" xfId="0" applyNumberFormat="1" applyFill="1" applyBorder="1" applyAlignment="1">
      <alignment horizontal="center" vertical="center"/>
    </xf>
    <xf numFmtId="0" fontId="0" fillId="14" borderId="24" xfId="0" applyFont="1" applyFill="1" applyBorder="1" applyAlignment="1">
      <alignment horizontal="left" vertical="top" wrapText="1"/>
    </xf>
    <xf numFmtId="9" fontId="0" fillId="14" borderId="24" xfId="1" applyFont="1" applyFill="1" applyBorder="1" applyAlignment="1">
      <alignment horizontal="center" vertical="center"/>
    </xf>
    <xf numFmtId="0" fontId="56" fillId="14" borderId="24" xfId="0" applyFont="1" applyFill="1" applyBorder="1" applyAlignment="1">
      <alignment horizontal="left" vertical="top" wrapText="1"/>
    </xf>
    <xf numFmtId="9" fontId="0" fillId="14" borderId="24" xfId="1" applyFont="1" applyFill="1" applyBorder="1" applyAlignment="1">
      <alignment horizontal="center" vertical="center" wrapText="1"/>
    </xf>
    <xf numFmtId="0" fontId="56" fillId="14" borderId="0" xfId="0" applyFont="1" applyFill="1" applyAlignment="1">
      <alignment vertical="center" wrapText="1"/>
    </xf>
    <xf numFmtId="9" fontId="2" fillId="0" borderId="24" xfId="1"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62" fillId="20" borderId="24" xfId="0" applyNumberFormat="1" applyFont="1" applyFill="1" applyBorder="1" applyAlignment="1">
      <alignment horizontal="center" vertical="center"/>
    </xf>
    <xf numFmtId="9" fontId="62" fillId="21" borderId="55" xfId="0" applyNumberFormat="1" applyFont="1" applyFill="1" applyBorder="1" applyAlignment="1">
      <alignment horizontal="left" vertical="top" wrapText="1"/>
    </xf>
    <xf numFmtId="9" fontId="2" fillId="0" borderId="24" xfId="1" applyFont="1" applyFill="1" applyBorder="1" applyAlignment="1">
      <alignment horizontal="center" vertical="center" wrapText="1"/>
    </xf>
    <xf numFmtId="164" fontId="0" fillId="0" borderId="0" xfId="8" applyFont="1" applyAlignment="1">
      <alignment horizontal="left"/>
    </xf>
    <xf numFmtId="9" fontId="0" fillId="0" borderId="0" xfId="1" applyFont="1"/>
    <xf numFmtId="0" fontId="0" fillId="0" borderId="70" xfId="0" applyNumberFormat="1" applyBorder="1" applyAlignment="1">
      <alignment horizontal="center" vertical="center" wrapText="1"/>
    </xf>
    <xf numFmtId="164" fontId="0" fillId="0" borderId="70" xfId="0" applyNumberFormat="1" applyBorder="1" applyAlignment="1">
      <alignment horizontal="center" vertical="center" wrapText="1"/>
    </xf>
    <xf numFmtId="0" fontId="47" fillId="3" borderId="13" xfId="0" applyFont="1" applyFill="1" applyBorder="1" applyAlignment="1">
      <alignment horizontal="center" vertical="center" wrapText="1"/>
    </xf>
    <xf numFmtId="0" fontId="47" fillId="3" borderId="24" xfId="0" applyFont="1" applyFill="1" applyBorder="1" applyAlignment="1">
      <alignment horizontal="center" vertical="center" wrapText="1"/>
    </xf>
    <xf numFmtId="0" fontId="0" fillId="0" borderId="24" xfId="0" applyBorder="1" applyAlignment="1">
      <alignment horizontal="center" vertical="center" wrapText="1"/>
    </xf>
    <xf numFmtId="0" fontId="47" fillId="3" borderId="12" xfId="0" applyFont="1" applyFill="1" applyBorder="1" applyAlignment="1">
      <alignment horizontal="center" vertical="center" wrapText="1"/>
    </xf>
    <xf numFmtId="0" fontId="0" fillId="0" borderId="24" xfId="0" applyBorder="1" applyAlignment="1">
      <alignment horizontal="left" vertical="center"/>
    </xf>
    <xf numFmtId="9" fontId="0" fillId="0" borderId="55" xfId="0" applyNumberFormat="1" applyBorder="1" applyAlignment="1">
      <alignment horizontal="center" vertical="center"/>
    </xf>
    <xf numFmtId="9" fontId="0" fillId="0" borderId="67" xfId="0" applyNumberFormat="1" applyBorder="1" applyAlignment="1">
      <alignment horizontal="center" vertical="center"/>
    </xf>
    <xf numFmtId="10" fontId="0" fillId="20" borderId="24" xfId="1" applyNumberFormat="1" applyFont="1" applyFill="1" applyBorder="1" applyAlignment="1">
      <alignment horizontal="center" vertical="center"/>
    </xf>
    <xf numFmtId="0" fontId="5" fillId="8" borderId="5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9" fontId="6" fillId="0" borderId="12" xfId="1" applyFont="1" applyFill="1" applyBorder="1" applyAlignment="1">
      <alignment horizontal="center" vertical="center" wrapText="1"/>
    </xf>
    <xf numFmtId="9" fontId="6" fillId="0" borderId="21" xfId="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9" fontId="2" fillId="0" borderId="58"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1" fontId="6" fillId="0" borderId="21"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9" fontId="6" fillId="0" borderId="17" xfId="1" applyFont="1" applyFill="1" applyBorder="1" applyAlignment="1">
      <alignment horizontal="center" vertical="center" wrapText="1"/>
    </xf>
    <xf numFmtId="9" fontId="6" fillId="0" borderId="24" xfId="1" applyFont="1" applyFill="1" applyBorder="1" applyAlignment="1">
      <alignment horizontal="center" vertical="center" wrapText="1"/>
    </xf>
    <xf numFmtId="9" fontId="2" fillId="0" borderId="24" xfId="1" applyFont="1" applyFill="1" applyBorder="1" applyAlignment="1">
      <alignment horizontal="center" vertical="center" wrapText="1"/>
    </xf>
    <xf numFmtId="9" fontId="2" fillId="0" borderId="55" xfId="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8" xfId="1" applyFont="1" applyFill="1" applyBorder="1" applyAlignment="1">
      <alignment horizontal="center" vertical="center" wrapText="1"/>
    </xf>
    <xf numFmtId="9" fontId="2" fillId="0" borderId="28" xfId="1" applyFont="1" applyFill="1" applyBorder="1" applyAlignment="1">
      <alignment horizontal="center" vertical="center" wrapText="1"/>
    </xf>
    <xf numFmtId="9" fontId="2" fillId="0" borderId="38" xfId="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6" fillId="0" borderId="17" xfId="0" applyFont="1" applyFill="1" applyBorder="1" applyAlignment="1">
      <alignment horizontal="center" vertical="center" wrapText="1"/>
    </xf>
    <xf numFmtId="9" fontId="6" fillId="0" borderId="15" xfId="1" applyFont="1" applyFill="1" applyBorder="1" applyAlignment="1">
      <alignment horizontal="center" vertical="center" wrapText="1"/>
    </xf>
    <xf numFmtId="9" fontId="6" fillId="0" borderId="20"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9" fontId="6" fillId="0" borderId="23" xfId="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10" fontId="2" fillId="0" borderId="18"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9" fontId="6" fillId="0" borderId="28" xfId="1" applyFont="1" applyFill="1" applyBorder="1" applyAlignment="1">
      <alignment horizontal="center" vertical="center" wrapText="1"/>
    </xf>
    <xf numFmtId="9" fontId="6" fillId="0" borderId="38" xfId="1" applyFont="1" applyFill="1" applyBorder="1" applyAlignment="1">
      <alignment horizontal="center" vertical="center" wrapText="1"/>
    </xf>
    <xf numFmtId="9" fontId="6" fillId="0" borderId="29" xfId="1" applyFont="1" applyFill="1" applyBorder="1" applyAlignment="1">
      <alignment horizontal="center" vertical="center" wrapText="1"/>
    </xf>
    <xf numFmtId="0" fontId="2" fillId="0" borderId="0" xfId="0" applyFont="1" applyAlignment="1">
      <alignment horizontal="left" wrapText="1"/>
    </xf>
    <xf numFmtId="9" fontId="6" fillId="0" borderId="13" xfId="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17"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5" xfId="1" applyFont="1" applyFill="1" applyBorder="1" applyAlignment="1">
      <alignment horizontal="center" vertical="center" wrapText="1"/>
    </xf>
    <xf numFmtId="9" fontId="2" fillId="0" borderId="20" xfId="1" applyFont="1" applyFill="1" applyBorder="1" applyAlignment="1">
      <alignment horizontal="center" vertical="center" wrapText="1"/>
    </xf>
    <xf numFmtId="9" fontId="2" fillId="0" borderId="23" xfId="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10" fontId="2" fillId="0" borderId="12" xfId="1" applyNumberFormat="1" applyFont="1" applyFill="1" applyBorder="1" applyAlignment="1">
      <alignment horizontal="center" vertical="center" wrapText="1"/>
    </xf>
    <xf numFmtId="10" fontId="2" fillId="0" borderId="17" xfId="1" applyNumberFormat="1" applyFont="1" applyFill="1" applyBorder="1" applyAlignment="1">
      <alignment horizontal="center" vertical="center" wrapText="1"/>
    </xf>
    <xf numFmtId="10" fontId="2" fillId="0" borderId="21" xfId="1" applyNumberFormat="1" applyFont="1" applyFill="1" applyBorder="1" applyAlignment="1">
      <alignment horizontal="center" vertical="center" wrapText="1"/>
    </xf>
    <xf numFmtId="1" fontId="2" fillId="0" borderId="12" xfId="1" applyNumberFormat="1" applyFont="1" applyFill="1" applyBorder="1" applyAlignment="1">
      <alignment horizontal="center" vertical="center" wrapText="1"/>
    </xf>
    <xf numFmtId="1" fontId="2" fillId="0" borderId="17" xfId="1" applyNumberFormat="1" applyFont="1" applyFill="1" applyBorder="1" applyAlignment="1">
      <alignment horizontal="center" vertical="center" wrapText="1"/>
    </xf>
    <xf numFmtId="1" fontId="2" fillId="0" borderId="21" xfId="1" applyNumberFormat="1"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22" xfId="0" applyFont="1" applyFill="1" applyBorder="1" applyAlignment="1">
      <alignment horizontal="center" vertical="center" wrapText="1"/>
    </xf>
    <xf numFmtId="9" fontId="12" fillId="0" borderId="12" xfId="1" applyFont="1" applyFill="1" applyBorder="1" applyAlignment="1">
      <alignment horizontal="center" vertical="center" wrapText="1"/>
    </xf>
    <xf numFmtId="9" fontId="12" fillId="0" borderId="17" xfId="1" applyFont="1" applyFill="1" applyBorder="1" applyAlignment="1">
      <alignment horizontal="center" vertical="center" wrapText="1"/>
    </xf>
    <xf numFmtId="9" fontId="12" fillId="0" borderId="21" xfId="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2" fillId="0" borderId="27" xfId="1" applyFont="1" applyFill="1" applyBorder="1" applyAlignment="1">
      <alignment horizontal="center" vertical="center" wrapText="1"/>
    </xf>
    <xf numFmtId="1" fontId="2" fillId="0" borderId="26" xfId="1"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9" fontId="12" fillId="0" borderId="26" xfId="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10" fontId="2" fillId="0" borderId="26" xfId="1"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left" vertical="center" wrapText="1"/>
    </xf>
    <xf numFmtId="14" fontId="2" fillId="0" borderId="15" xfId="0" applyNumberFormat="1" applyFont="1" applyFill="1" applyBorder="1" applyAlignment="1">
      <alignment horizontal="left" vertical="center" wrapText="1"/>
    </xf>
    <xf numFmtId="14" fontId="2" fillId="0" borderId="23"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2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9" fontId="2" fillId="0" borderId="29" xfId="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vertical="center" wrapText="1"/>
    </xf>
    <xf numFmtId="0" fontId="2" fillId="0" borderId="21"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1" xfId="0" applyFont="1" applyFill="1" applyBorder="1" applyAlignment="1">
      <alignment horizontal="left" vertical="center" wrapText="1"/>
    </xf>
    <xf numFmtId="9" fontId="2" fillId="0" borderId="12" xfId="1" applyFont="1" applyFill="1" applyBorder="1" applyAlignment="1">
      <alignment horizontal="left" vertical="center" wrapText="1"/>
    </xf>
    <xf numFmtId="9" fontId="2" fillId="0" borderId="21" xfId="1" applyFont="1" applyFill="1" applyBorder="1" applyAlignment="1">
      <alignment horizontal="left" vertical="center" wrapText="1"/>
    </xf>
    <xf numFmtId="9" fontId="2" fillId="0" borderId="16" xfId="1" applyFont="1" applyFill="1" applyBorder="1" applyAlignment="1">
      <alignment horizontal="center" vertical="center" wrapText="1"/>
    </xf>
    <xf numFmtId="0" fontId="18" fillId="0" borderId="36" xfId="0" applyFont="1" applyFill="1" applyBorder="1" applyAlignment="1">
      <alignment vertical="center" wrapText="1"/>
    </xf>
    <xf numFmtId="0" fontId="18" fillId="0" borderId="37" xfId="0" applyFont="1" applyFill="1" applyBorder="1" applyAlignment="1">
      <alignment vertical="center" wrapText="1"/>
    </xf>
    <xf numFmtId="0" fontId="2" fillId="0" borderId="12" xfId="1" applyNumberFormat="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1" fontId="12" fillId="0" borderId="12" xfId="1" applyNumberFormat="1" applyFont="1" applyFill="1" applyBorder="1" applyAlignment="1">
      <alignment horizontal="center" vertical="center" wrapText="1"/>
    </xf>
    <xf numFmtId="1" fontId="12" fillId="0" borderId="17" xfId="1" applyNumberFormat="1" applyFont="1" applyFill="1" applyBorder="1" applyAlignment="1">
      <alignment horizontal="center" vertical="center" wrapText="1"/>
    </xf>
    <xf numFmtId="1" fontId="12" fillId="0" borderId="21" xfId="1" applyNumberFormat="1" applyFont="1" applyFill="1" applyBorder="1" applyAlignment="1">
      <alignment horizontal="center" vertical="center" wrapText="1"/>
    </xf>
    <xf numFmtId="9" fontId="2" fillId="0" borderId="17" xfId="1" applyFont="1" applyFill="1" applyBorder="1" applyAlignment="1">
      <alignment horizontal="left" vertical="center" wrapText="1"/>
    </xf>
    <xf numFmtId="9" fontId="2" fillId="0" borderId="15" xfId="1" applyFont="1" applyFill="1" applyBorder="1" applyAlignment="1">
      <alignment horizontal="left" vertical="center" wrapText="1"/>
    </xf>
    <xf numFmtId="9" fontId="2" fillId="0" borderId="20" xfId="1" applyFont="1" applyFill="1" applyBorder="1" applyAlignment="1">
      <alignment horizontal="left" vertical="center" wrapText="1"/>
    </xf>
    <xf numFmtId="9" fontId="2" fillId="0" borderId="23" xfId="1" applyFont="1" applyFill="1" applyBorder="1" applyAlignment="1">
      <alignment horizontal="left"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2" xfId="0" applyFont="1" applyFill="1" applyBorder="1" applyAlignment="1">
      <alignment horizontal="left" vertical="center" wrapText="1"/>
    </xf>
    <xf numFmtId="2" fontId="2" fillId="0" borderId="38"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0" fontId="2" fillId="0" borderId="19" xfId="0" applyFont="1" applyFill="1" applyBorder="1" applyAlignment="1">
      <alignment vertical="center" wrapText="1"/>
    </xf>
    <xf numFmtId="165" fontId="2" fillId="0" borderId="13" xfId="0" applyNumberFormat="1" applyFont="1" applyFill="1" applyBorder="1" applyAlignment="1">
      <alignment horizontal="center" vertical="center" wrapText="1"/>
    </xf>
    <xf numFmtId="165" fontId="2" fillId="0" borderId="14" xfId="1" applyNumberFormat="1" applyFont="1" applyFill="1" applyBorder="1" applyAlignment="1">
      <alignment horizontal="left" vertical="center" wrapText="1"/>
    </xf>
    <xf numFmtId="165" fontId="2" fillId="0" borderId="22" xfId="1" applyNumberFormat="1"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5" xfId="0" applyFont="1" applyFill="1" applyBorder="1" applyAlignment="1">
      <alignment vertical="center" wrapText="1"/>
    </xf>
    <xf numFmtId="0" fontId="6" fillId="0" borderId="30" xfId="0" applyFont="1" applyFill="1" applyBorder="1" applyAlignment="1">
      <alignment horizontal="center" vertical="center" wrapText="1"/>
    </xf>
    <xf numFmtId="9" fontId="6" fillId="0" borderId="31" xfId="1" applyFont="1" applyFill="1" applyBorder="1" applyAlignment="1">
      <alignment horizontal="center" vertical="center" wrapText="1"/>
    </xf>
    <xf numFmtId="1" fontId="6" fillId="0" borderId="31" xfId="1" applyNumberFormat="1" applyFont="1" applyFill="1" applyBorder="1" applyAlignment="1">
      <alignment horizontal="center" vertical="center" wrapText="1"/>
    </xf>
    <xf numFmtId="9" fontId="13" fillId="0" borderId="12" xfId="1" applyFont="1" applyFill="1" applyBorder="1" applyAlignment="1">
      <alignment horizontal="center" vertical="center" wrapText="1"/>
    </xf>
    <xf numFmtId="9" fontId="13" fillId="0" borderId="17" xfId="1" applyFont="1" applyFill="1" applyBorder="1" applyAlignment="1">
      <alignment horizontal="center" vertical="center" wrapText="1"/>
    </xf>
    <xf numFmtId="9" fontId="13" fillId="0" borderId="21" xfId="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6" fillId="0" borderId="31" xfId="0" applyFont="1" applyFill="1" applyBorder="1" applyAlignment="1">
      <alignment horizontal="center" vertical="center" wrapText="1"/>
    </xf>
    <xf numFmtId="9" fontId="6" fillId="0" borderId="32" xfId="1" applyFont="1" applyFill="1" applyBorder="1" applyAlignment="1">
      <alignment horizontal="center" vertical="center" wrapText="1"/>
    </xf>
    <xf numFmtId="165" fontId="46" fillId="20" borderId="12" xfId="1" applyNumberFormat="1" applyFont="1" applyFill="1" applyBorder="1" applyAlignment="1">
      <alignment horizontal="center" vertical="center" wrapText="1"/>
    </xf>
    <xf numFmtId="165" fontId="46" fillId="20" borderId="17" xfId="1" applyNumberFormat="1" applyFont="1" applyFill="1" applyBorder="1" applyAlignment="1">
      <alignment horizontal="center" vertical="center" wrapText="1"/>
    </xf>
    <xf numFmtId="165" fontId="46" fillId="20" borderId="21" xfId="1" applyNumberFormat="1"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46" fillId="20" borderId="17" xfId="0" applyFont="1" applyFill="1" applyBorder="1" applyAlignment="1">
      <alignment horizontal="center" vertical="center" wrapText="1"/>
    </xf>
    <xf numFmtId="0" fontId="46" fillId="20" borderId="21" xfId="0" applyFont="1" applyFill="1" applyBorder="1" applyAlignment="1">
      <alignment horizontal="center" vertical="center" wrapText="1"/>
    </xf>
    <xf numFmtId="9" fontId="46" fillId="20" borderId="15" xfId="1" applyFont="1" applyFill="1" applyBorder="1" applyAlignment="1">
      <alignment horizontal="center" vertical="center" wrapText="1"/>
    </xf>
    <xf numFmtId="9" fontId="46" fillId="20" borderId="20" xfId="1" applyFont="1" applyFill="1" applyBorder="1" applyAlignment="1">
      <alignment horizontal="center" vertical="center" wrapText="1"/>
    </xf>
    <xf numFmtId="9" fontId="46" fillId="20" borderId="23" xfId="1" applyFont="1" applyFill="1" applyBorder="1" applyAlignment="1">
      <alignment horizontal="center" vertical="center" wrapText="1"/>
    </xf>
    <xf numFmtId="9" fontId="44" fillId="20" borderId="13" xfId="0" applyNumberFormat="1" applyFont="1" applyFill="1" applyBorder="1" applyAlignment="1">
      <alignment horizontal="center" vertical="center" wrapText="1"/>
    </xf>
    <xf numFmtId="9" fontId="44" fillId="20" borderId="18" xfId="0" applyNumberFormat="1" applyFont="1" applyFill="1" applyBorder="1" applyAlignment="1">
      <alignment horizontal="center" vertical="center" wrapText="1"/>
    </xf>
    <xf numFmtId="9" fontId="44" fillId="20" borderId="16" xfId="0" applyNumberFormat="1"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9" fontId="44" fillId="0" borderId="18" xfId="0" applyNumberFormat="1" applyFont="1" applyFill="1" applyBorder="1" applyAlignment="1">
      <alignment horizontal="center" vertical="center" wrapText="1"/>
    </xf>
    <xf numFmtId="9" fontId="44" fillId="0" borderId="16" xfId="0" applyNumberFormat="1" applyFont="1" applyFill="1" applyBorder="1" applyAlignment="1">
      <alignment horizontal="center" vertical="center" wrapText="1"/>
    </xf>
    <xf numFmtId="0" fontId="44" fillId="20" borderId="13" xfId="0" applyFont="1" applyFill="1" applyBorder="1" applyAlignment="1">
      <alignment horizontal="center" vertical="center" wrapText="1"/>
    </xf>
    <xf numFmtId="0" fontId="44" fillId="20" borderId="18" xfId="0" applyFont="1" applyFill="1" applyBorder="1" applyAlignment="1">
      <alignment horizontal="center" vertical="center" wrapText="1"/>
    </xf>
    <xf numFmtId="0" fontId="44" fillId="20" borderId="16" xfId="0" applyFont="1" applyFill="1" applyBorder="1" applyAlignment="1">
      <alignment horizontal="center" vertical="center" wrapText="1"/>
    </xf>
    <xf numFmtId="9" fontId="44" fillId="0" borderId="13" xfId="0" applyNumberFormat="1"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1" fontId="46" fillId="20" borderId="12" xfId="1" applyNumberFormat="1" applyFont="1" applyFill="1" applyBorder="1" applyAlignment="1">
      <alignment horizontal="center" vertical="center" wrapText="1"/>
    </xf>
    <xf numFmtId="1" fontId="46" fillId="20" borderId="17" xfId="1" applyNumberFormat="1" applyFont="1" applyFill="1" applyBorder="1" applyAlignment="1">
      <alignment horizontal="center" vertical="center" wrapText="1"/>
    </xf>
    <xf numFmtId="1" fontId="46" fillId="20" borderId="21" xfId="1" applyNumberFormat="1" applyFont="1" applyFill="1" applyBorder="1" applyAlignment="1">
      <alignment horizontal="center" vertical="center" wrapText="1"/>
    </xf>
    <xf numFmtId="9" fontId="46" fillId="20" borderId="12" xfId="1" applyFont="1" applyFill="1" applyBorder="1" applyAlignment="1">
      <alignment horizontal="center" vertical="center" wrapText="1"/>
    </xf>
    <xf numFmtId="9" fontId="46" fillId="20" borderId="17" xfId="1" applyFont="1" applyFill="1" applyBorder="1" applyAlignment="1">
      <alignment horizontal="center" vertical="center" wrapText="1"/>
    </xf>
    <xf numFmtId="9" fontId="46" fillId="20" borderId="21" xfId="1" applyFont="1" applyFill="1" applyBorder="1" applyAlignment="1">
      <alignment horizontal="center" vertical="center" wrapText="1"/>
    </xf>
    <xf numFmtId="0" fontId="44" fillId="20" borderId="12" xfId="0" applyFont="1" applyFill="1" applyBorder="1" applyAlignment="1">
      <alignment horizontal="center" vertical="center" wrapText="1"/>
    </xf>
    <xf numFmtId="0" fontId="44" fillId="20" borderId="17" xfId="0" applyFont="1" applyFill="1" applyBorder="1" applyAlignment="1">
      <alignment horizontal="center" vertical="center" wrapText="1"/>
    </xf>
    <xf numFmtId="0" fontId="44" fillId="20" borderId="21" xfId="0" applyFont="1" applyFill="1" applyBorder="1" applyAlignment="1">
      <alignment horizontal="center" vertical="center" wrapText="1"/>
    </xf>
    <xf numFmtId="0" fontId="44" fillId="0" borderId="13" xfId="0" applyFont="1" applyBorder="1" applyAlignment="1">
      <alignment horizontal="center" vertical="center" wrapText="1"/>
    </xf>
    <xf numFmtId="0" fontId="47" fillId="3" borderId="13"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9" fontId="6" fillId="0" borderId="55" xfId="1" applyFont="1" applyFill="1" applyBorder="1" applyAlignment="1">
      <alignment horizontal="center" vertical="center" wrapText="1"/>
    </xf>
    <xf numFmtId="9" fontId="6" fillId="0" borderId="57" xfId="1" applyFont="1" applyFill="1" applyBorder="1" applyAlignment="1">
      <alignment horizontal="center" vertical="center" wrapText="1"/>
    </xf>
    <xf numFmtId="9" fontId="6" fillId="0" borderId="56" xfId="1" applyFont="1" applyFill="1" applyBorder="1" applyAlignment="1">
      <alignment horizontal="center" vertical="center" wrapText="1"/>
    </xf>
    <xf numFmtId="9" fontId="6" fillId="0" borderId="58" xfId="1" applyFont="1" applyFill="1" applyBorder="1" applyAlignment="1">
      <alignment horizontal="center" vertical="center" wrapText="1"/>
    </xf>
    <xf numFmtId="10" fontId="2" fillId="0" borderId="24" xfId="0" applyNumberFormat="1" applyFont="1" applyFill="1" applyBorder="1" applyAlignment="1">
      <alignment horizontal="center" vertical="center"/>
    </xf>
    <xf numFmtId="1" fontId="6" fillId="0" borderId="24" xfId="1"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xf>
    <xf numFmtId="10" fontId="2" fillId="0" borderId="17"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9" fontId="2" fillId="0" borderId="57" xfId="1" applyFont="1" applyFill="1" applyBorder="1" applyAlignment="1">
      <alignment horizontal="center" vertical="center" wrapText="1"/>
    </xf>
    <xf numFmtId="9" fontId="2" fillId="0" borderId="56" xfId="1" applyFont="1" applyFill="1" applyBorder="1" applyAlignment="1">
      <alignment horizontal="center" vertical="center" wrapText="1"/>
    </xf>
    <xf numFmtId="9" fontId="2" fillId="0" borderId="58" xfId="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 fillId="0" borderId="21" xfId="0" applyNumberFormat="1" applyFont="1" applyFill="1" applyBorder="1" applyAlignment="1">
      <alignment horizontal="center" vertical="center" wrapText="1"/>
    </xf>
    <xf numFmtId="9" fontId="2" fillId="0" borderId="59" xfId="1" applyFont="1" applyFill="1" applyBorder="1" applyAlignment="1">
      <alignment horizontal="center" vertical="center" wrapText="1"/>
    </xf>
    <xf numFmtId="1" fontId="6" fillId="0" borderId="26" xfId="1" applyNumberFormat="1" applyFont="1" applyFill="1" applyBorder="1" applyAlignment="1">
      <alignment horizontal="center" vertical="center" wrapText="1"/>
    </xf>
    <xf numFmtId="9" fontId="6" fillId="0" borderId="26" xfId="1" applyFont="1" applyFill="1" applyBorder="1" applyAlignment="1">
      <alignment horizontal="center" vertical="center" wrapText="1"/>
    </xf>
    <xf numFmtId="9" fontId="6" fillId="0" borderId="27" xfId="1" applyFont="1" applyFill="1" applyBorder="1" applyAlignment="1">
      <alignment horizontal="center" vertical="center" wrapText="1"/>
    </xf>
    <xf numFmtId="0" fontId="6" fillId="0" borderId="25"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6" fillId="14" borderId="24" xfId="0" applyFont="1" applyFill="1" applyBorder="1" applyAlignment="1">
      <alignment horizontal="center" vertical="center" wrapText="1"/>
    </xf>
    <xf numFmtId="10" fontId="6" fillId="0" borderId="26" xfId="1" applyNumberFormat="1" applyFont="1" applyFill="1" applyBorder="1" applyAlignment="1">
      <alignment horizontal="center" vertical="center" wrapText="1"/>
    </xf>
    <xf numFmtId="10" fontId="6" fillId="0" borderId="24" xfId="1"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9"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14" fontId="8" fillId="0" borderId="17" xfId="0" applyNumberFormat="1" applyFont="1" applyFill="1" applyBorder="1" applyAlignment="1">
      <alignment horizontal="center" vertical="center" wrapText="1"/>
    </xf>
    <xf numFmtId="14" fontId="8" fillId="0" borderId="21" xfId="0" applyNumberFormat="1" applyFont="1" applyFill="1" applyBorder="1" applyAlignment="1">
      <alignment horizontal="center" vertical="center" wrapText="1"/>
    </xf>
    <xf numFmtId="0" fontId="2" fillId="23" borderId="12"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2" fillId="23" borderId="21" xfId="0" applyFont="1" applyFill="1" applyBorder="1" applyAlignment="1">
      <alignment horizontal="center" vertical="center" wrapText="1"/>
    </xf>
    <xf numFmtId="9" fontId="8" fillId="0" borderId="12" xfId="1" applyFont="1" applyFill="1" applyBorder="1" applyAlignment="1">
      <alignment horizontal="center" vertical="center" wrapText="1"/>
    </xf>
    <xf numFmtId="9" fontId="8" fillId="0" borderId="17" xfId="1" applyFont="1" applyFill="1" applyBorder="1" applyAlignment="1">
      <alignment horizontal="center" vertical="center" wrapText="1"/>
    </xf>
    <xf numFmtId="9" fontId="8" fillId="0" borderId="21"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wrapText="1"/>
    </xf>
    <xf numFmtId="0" fontId="2" fillId="0" borderId="52" xfId="0" applyFont="1" applyFill="1" applyBorder="1" applyAlignment="1">
      <alignment horizontal="center" vertical="center" wrapText="1"/>
    </xf>
    <xf numFmtId="9" fontId="2" fillId="0" borderId="44"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14" fontId="8" fillId="0" borderId="25"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22" xfId="0" applyNumberFormat="1" applyFont="1" applyFill="1" applyBorder="1" applyAlignment="1">
      <alignment horizontal="center" vertical="center"/>
    </xf>
    <xf numFmtId="14" fontId="8" fillId="0" borderId="26" xfId="0" applyNumberFormat="1"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0" xfId="1" applyFont="1" applyFill="1" applyBorder="1" applyAlignment="1">
      <alignment horizontal="center" vertical="center" wrapText="1"/>
    </xf>
    <xf numFmtId="9" fontId="2" fillId="0" borderId="61" xfId="1" applyFont="1" applyFill="1" applyBorder="1" applyAlignment="1">
      <alignment horizontal="center" vertical="center" wrapText="1"/>
    </xf>
    <xf numFmtId="0" fontId="49" fillId="20" borderId="12" xfId="0" applyFont="1" applyFill="1" applyBorder="1" applyAlignment="1">
      <alignment horizontal="center" vertical="center" wrapText="1"/>
    </xf>
    <xf numFmtId="0" fontId="49" fillId="20" borderId="17" xfId="0" applyFont="1" applyFill="1" applyBorder="1" applyAlignment="1">
      <alignment horizontal="center" vertical="center" wrapText="1"/>
    </xf>
    <xf numFmtId="0" fontId="49" fillId="20" borderId="21"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2" xfId="0" applyFont="1" applyFill="1" applyBorder="1" applyAlignment="1">
      <alignment horizontal="center" vertical="center" wrapText="1"/>
    </xf>
    <xf numFmtId="165" fontId="46" fillId="20" borderId="26" xfId="1" applyNumberFormat="1" applyFont="1" applyFill="1" applyBorder="1" applyAlignment="1">
      <alignment horizontal="center" vertical="center" wrapText="1"/>
    </xf>
    <xf numFmtId="1" fontId="46" fillId="20" borderId="26" xfId="1" applyNumberFormat="1" applyFont="1" applyFill="1" applyBorder="1" applyAlignment="1">
      <alignment horizontal="center" vertical="center" wrapText="1"/>
    </xf>
    <xf numFmtId="9" fontId="46" fillId="20" borderId="26" xfId="1" applyFont="1" applyFill="1" applyBorder="1" applyAlignment="1">
      <alignment horizontal="center" vertical="center" wrapText="1"/>
    </xf>
    <xf numFmtId="0" fontId="44" fillId="20" borderId="26" xfId="0" applyFont="1" applyFill="1" applyBorder="1" applyAlignment="1">
      <alignment horizontal="center" vertical="center" wrapText="1"/>
    </xf>
    <xf numFmtId="9" fontId="46" fillId="20" borderId="27" xfId="1" applyFont="1" applyFill="1" applyBorder="1" applyAlignment="1">
      <alignment horizontal="center" vertical="center" wrapText="1"/>
    </xf>
    <xf numFmtId="0" fontId="44" fillId="0" borderId="14" xfId="0" applyFont="1" applyFill="1" applyBorder="1" applyAlignment="1">
      <alignment horizontal="center" vertical="center" wrapText="1"/>
    </xf>
    <xf numFmtId="0" fontId="50" fillId="20" borderId="12" xfId="0" applyFont="1" applyFill="1" applyBorder="1" applyAlignment="1">
      <alignment horizontal="center" vertical="center" wrapText="1"/>
    </xf>
    <xf numFmtId="0" fontId="50" fillId="20" borderId="21" xfId="0" applyFont="1" applyFill="1" applyBorder="1" applyAlignment="1">
      <alignment horizontal="center" vertical="center" wrapText="1"/>
    </xf>
    <xf numFmtId="0" fontId="50" fillId="20" borderId="17" xfId="0" applyFont="1" applyFill="1" applyBorder="1" applyAlignment="1">
      <alignment horizontal="center" vertical="center" wrapText="1"/>
    </xf>
    <xf numFmtId="0" fontId="36" fillId="7" borderId="55" xfId="0" applyFont="1" applyFill="1" applyBorder="1" applyAlignment="1">
      <alignment horizontal="center" vertical="center" wrapText="1"/>
    </xf>
    <xf numFmtId="0" fontId="36" fillId="7" borderId="67" xfId="0" applyFont="1" applyFill="1" applyBorder="1" applyAlignment="1">
      <alignment horizontal="center" vertical="center"/>
    </xf>
    <xf numFmtId="0" fontId="36" fillId="7" borderId="64" xfId="0" applyFont="1" applyFill="1" applyBorder="1" applyAlignment="1">
      <alignment horizontal="center" vertical="center"/>
    </xf>
    <xf numFmtId="9" fontId="45" fillId="20" borderId="12" xfId="1" applyFont="1" applyFill="1" applyBorder="1" applyAlignment="1">
      <alignment horizontal="center" vertical="center" wrapText="1"/>
    </xf>
    <xf numFmtId="9" fontId="45" fillId="20" borderId="17" xfId="1" applyFont="1" applyFill="1" applyBorder="1" applyAlignment="1">
      <alignment horizontal="center" vertical="center" wrapText="1"/>
    </xf>
    <xf numFmtId="9" fontId="45" fillId="20" borderId="21" xfId="1" applyFont="1" applyFill="1" applyBorder="1" applyAlignment="1">
      <alignment horizontal="center" vertical="center" wrapText="1"/>
    </xf>
    <xf numFmtId="0" fontId="0" fillId="20" borderId="0" xfId="0" applyFill="1" applyAlignment="1">
      <alignment horizontal="center"/>
    </xf>
    <xf numFmtId="0" fontId="0" fillId="20" borderId="0" xfId="0" applyFill="1" applyBorder="1" applyAlignment="1">
      <alignment horizontal="center"/>
    </xf>
    <xf numFmtId="9" fontId="6" fillId="0" borderId="24" xfId="1" applyFont="1" applyBorder="1" applyAlignment="1">
      <alignment horizontal="center" vertical="center" wrapText="1"/>
    </xf>
    <xf numFmtId="9" fontId="6" fillId="20" borderId="24" xfId="1" applyFont="1" applyFill="1" applyBorder="1" applyAlignment="1">
      <alignment horizontal="center" vertical="center" wrapText="1"/>
    </xf>
    <xf numFmtId="1" fontId="6" fillId="0" borderId="24" xfId="1" applyNumberFormat="1" applyFont="1" applyBorder="1" applyAlignment="1">
      <alignment horizontal="center" vertical="center" wrapText="1"/>
    </xf>
    <xf numFmtId="0" fontId="6" fillId="0" borderId="24" xfId="0" applyFont="1" applyBorder="1" applyAlignment="1">
      <alignment horizontal="center" vertical="center" wrapText="1"/>
    </xf>
    <xf numFmtId="0" fontId="7" fillId="3" borderId="55" xfId="0" applyFont="1" applyFill="1" applyBorder="1" applyAlignment="1">
      <alignment horizontal="center" vertical="center" wrapText="1"/>
    </xf>
    <xf numFmtId="0" fontId="47" fillId="3" borderId="24" xfId="0"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2" fillId="20" borderId="24" xfId="0" applyFont="1" applyFill="1" applyBorder="1" applyAlignment="1">
      <alignment horizontal="center" vertical="center" wrapText="1"/>
    </xf>
    <xf numFmtId="9" fontId="12" fillId="20" borderId="24" xfId="1" applyFont="1" applyFill="1" applyBorder="1" applyAlignment="1">
      <alignment horizontal="center" vertical="center" wrapText="1"/>
    </xf>
    <xf numFmtId="9" fontId="2" fillId="20" borderId="24" xfId="1" applyFont="1" applyFill="1" applyBorder="1" applyAlignment="1">
      <alignment horizontal="center" vertical="center" wrapText="1"/>
    </xf>
    <xf numFmtId="0" fontId="17" fillId="20" borderId="24" xfId="0" applyFont="1" applyFill="1" applyBorder="1" applyAlignment="1">
      <alignment horizontal="center" vertical="center" wrapText="1"/>
    </xf>
    <xf numFmtId="0" fontId="0" fillId="20" borderId="24" xfId="0" applyFill="1" applyBorder="1" applyAlignment="1">
      <alignment horizontal="center" vertical="center"/>
    </xf>
    <xf numFmtId="0" fontId="6" fillId="20" borderId="24" xfId="0" applyFont="1" applyFill="1" applyBorder="1" applyAlignment="1">
      <alignment horizontal="center" vertical="center" wrapText="1"/>
    </xf>
    <xf numFmtId="9" fontId="6" fillId="0" borderId="12" xfId="1" applyFont="1" applyBorder="1" applyAlignment="1">
      <alignment horizontal="center" vertical="center" wrapText="1"/>
    </xf>
    <xf numFmtId="0" fontId="7" fillId="30" borderId="62" xfId="0" applyFont="1" applyFill="1" applyBorder="1" applyAlignment="1">
      <alignment horizontal="center" vertical="center" wrapText="1"/>
    </xf>
    <xf numFmtId="0" fontId="7" fillId="30" borderId="24" xfId="0" applyFont="1" applyFill="1" applyBorder="1" applyAlignment="1">
      <alignment horizontal="center" vertical="center" wrapText="1"/>
    </xf>
    <xf numFmtId="0" fontId="7" fillId="30" borderId="63" xfId="0" applyFont="1" applyFill="1" applyBorder="1" applyAlignment="1">
      <alignment horizontal="center" vertical="center" wrapText="1"/>
    </xf>
    <xf numFmtId="9" fontId="6" fillId="23" borderId="24" xfId="1" applyFont="1" applyFill="1" applyBorder="1" applyAlignment="1">
      <alignment horizontal="center" vertical="center" wrapText="1"/>
    </xf>
  </cellXfs>
  <cellStyles count="9">
    <cellStyle name="20% - Énfasis3" xfId="4" builtinId="38"/>
    <cellStyle name="40% - Énfasis5" xfId="5" builtinId="47"/>
    <cellStyle name="Millares" xfId="7" builtinId="3"/>
    <cellStyle name="Millares [0]" xfId="8" builtinId="6"/>
    <cellStyle name="Millares 2" xfId="6"/>
    <cellStyle name="Normal" xfId="0" builtinId="0"/>
    <cellStyle name="Normal 2" xfId="2"/>
    <cellStyle name="Normal 3" xfId="3"/>
    <cellStyle name="Porcentaje" xfId="1" builtinId="5"/>
  </cellStyles>
  <dxfs count="2399">
    <dxf>
      <alignment wrapText="1" readingOrder="0"/>
    </dxf>
    <dxf>
      <numFmt numFmtId="13" formatCode="0%"/>
    </dxf>
    <dxf>
      <numFmt numFmtId="13" formatCode="0%"/>
    </dxf>
    <dxf>
      <alignment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alignment horizontal="general" wrapText="1" readingOrder="0"/>
    </dxf>
    <dxf>
      <alignment horizontal="general" wrapText="1" readingOrder="0"/>
    </dxf>
    <dxf>
      <alignment horizontal="center"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alignment horizontal="general" readingOrder="0"/>
    </dxf>
    <dxf>
      <numFmt numFmtId="164" formatCode="_-* #,##0_-;\-* #,##0_-;_-* &quot;-&quot;_-;_-@_-"/>
    </dxf>
    <dxf>
      <numFmt numFmtId="167" formatCode="_-* #,##0.0_-;\-* #,##0.0_-;_-* &quot;-&quot;_-;_-@_-"/>
    </dxf>
    <dxf>
      <numFmt numFmtId="164" formatCode="_-* #,##0_-;\-* #,##0_-;_-* &quot;-&quot;_-;_-@_-"/>
    </dxf>
    <dxf>
      <alignment horizontal="general" readingOrder="0"/>
    </dxf>
    <dxf>
      <numFmt numFmtId="164" formatCode="_-* #,##0_-;\-* #,##0_-;_-* &quot;-&quot;_-;_-@_-"/>
    </dxf>
    <dxf>
      <alignment horizontal="general" readingOrder="0"/>
    </dxf>
    <dxf>
      <numFmt numFmtId="164" formatCode="_-* #,##0_-;\-* #,##0_-;_-* &quot;-&quot;_-;_-@_-"/>
    </dxf>
    <dxf>
      <alignment horizontal="general" readingOrder="0"/>
    </dxf>
    <dxf>
      <numFmt numFmtId="164" formatCode="_-* #,##0_-;\-* #,##0_-;_-* &quot;-&quot;_-;_-@_-"/>
    </dxf>
    <dxf>
      <numFmt numFmtId="167" formatCode="_-* #,##0.0_-;\-* #,##0.0_-;_-* &quot;-&quot;_-;_-@_-"/>
    </dxf>
    <dxf>
      <numFmt numFmtId="164" formatCode="_-* #,##0_-;\-* #,##0_-;_-* &quot;-&quot;_-;_-@_-"/>
    </dxf>
    <dxf>
      <alignment horizontal="general" readingOrder="0"/>
    </dxf>
    <dxf>
      <numFmt numFmtId="164" formatCode="_-* #,##0_-;\-* #,##0_-;_-* &quot;-&quot;_-;_-@_-"/>
    </dxf>
    <dxf>
      <numFmt numFmtId="167" formatCode="_-* #,##0.0_-;\-* #,##0.0_-;_-* &quot;-&quot;_-;_-@_-"/>
    </dxf>
    <dxf>
      <numFmt numFmtId="164" formatCode="_-* #,##0_-;\-* #,##0_-;_-* &quot;-&quot;_-;_-@_-"/>
    </dxf>
    <dxf>
      <alignment horizontal="general" readingOrder="0"/>
    </dxf>
    <dxf>
      <numFmt numFmtId="164" formatCode="_-* #,##0_-;\-* #,##0_-;_-* &quot;-&quot;_-;_-@_-"/>
    </dxf>
    <dxf>
      <numFmt numFmtId="167" formatCode="_-* #,##0.0_-;\-* #,##0.0_-;_-* &quot;-&quot;_-;_-@_-"/>
    </dxf>
    <dxf>
      <numFmt numFmtId="164" formatCode="_-* #,##0_-;\-* #,##0_-;_-* &quot;-&quot;_-;_-@_-"/>
    </dxf>
    <dxf>
      <numFmt numFmtId="164" formatCode="_-* #,##0_-;\-* #,##0_-;_-* &quot;-&quot;_-;_-@_-"/>
    </dxf>
    <dxf>
      <alignment horizontal="general" readingOrder="0"/>
    </dxf>
    <dxf>
      <numFmt numFmtId="164" formatCode="_-* #,##0_-;\-* #,##0_-;_-* &quot;-&quot;_-;_-@_-"/>
    </dxf>
    <dxf>
      <alignment horizontal="general" readingOrder="0"/>
    </dxf>
    <dxf>
      <alignment horizontal="center" readingOrder="0"/>
    </dxf>
    <dxf>
      <alignment horizontal="general" readingOrder="0"/>
    </dxf>
    <dxf>
      <numFmt numFmtId="164" formatCode="_-* #,##0_-;\-* #,##0_-;_-* &quot;-&quot;_-;_-@_-"/>
    </dxf>
    <dxf>
      <numFmt numFmtId="167" formatCode="_-* #,##0.0_-;\-* #,##0.0_-;_-* &quot;-&quot;_-;_-@_-"/>
    </dxf>
    <dxf>
      <numFmt numFmtId="164" formatCode="_-* #,##0_-;\-* #,##0_-;_-* &quot;-&quot;_-;_-@_-"/>
    </dxf>
    <dxf>
      <numFmt numFmtId="13"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3" formatCode="0%"/>
    </dxf>
    <dxf>
      <numFmt numFmtId="1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solid">
          <bgColor rgb="FFFFFF00"/>
        </patternFill>
      </fill>
    </dxf>
    <dxf>
      <fill>
        <patternFill patternType="solid">
          <bgColor rgb="FFFFFF00"/>
        </patternFill>
      </fill>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0" formatCode="General"/>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bottom" readingOrder="0"/>
    </dxf>
    <dxf>
      <alignment vertical="bottom" readingOrder="0"/>
    </dxf>
    <dxf>
      <alignment vertical="bottom" readingOrder="0"/>
    </dxf>
    <dxf>
      <alignment wrapText="1" readingOrder="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64" formatCode="_-* #,##0_-;\-* #,##0_-;_-* &quot;-&quot;_-;_-@_-"/>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numFmt numFmtId="13" formatCode="0%"/>
    </dxf>
    <dxf>
      <numFmt numFmtId="13" formatCode="0%"/>
    </dxf>
    <dxf>
      <numFmt numFmtId="13" formatCode="0%"/>
    </dxf>
    <dxf>
      <alignment horizontal="center" vertical="center" readingOrder="0"/>
    </dxf>
    <dxf>
      <alignment vertical="bottom" readingOrder="0"/>
    </dxf>
    <dxf>
      <alignment horizontal="general" readingOrder="0"/>
    </dxf>
    <dxf>
      <numFmt numFmtId="164" formatCode="_-* #,##0_-;\-* #,##0_-;_-* &quot;-&quot;_-;_-@_-"/>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3" formatCode="0%"/>
    </dxf>
    <dxf>
      <numFmt numFmtId="13" formatCode="0%"/>
    </dxf>
    <dxf>
      <numFmt numFmtId="166" formatCode="_-* #,##0\ _€_-;\-* #,##0\ _€_-;_-* &quot;-&quot;??\ _€_-;_-@_-"/>
    </dxf>
    <dxf>
      <numFmt numFmtId="13" formatCode="0%"/>
    </dxf>
    <dxf>
      <numFmt numFmtId="13" formatCode="0%"/>
    </dxf>
    <dxf>
      <numFmt numFmtId="13" formatCode="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microsoft.com/office/2007/relationships/slicerCache" Target="slicerCaches/slicerCache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microsoft.com/office/2007/relationships/slicerCache" Target="slicerCaches/slicerCache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Indicadores!$BU$21</c:f>
          <c:strCache>
            <c:ptCount val="1"/>
            <c:pt idx="0">
              <c:v>Cumplimiento Productos y Actividades</c:v>
            </c:pt>
          </c:strCache>
        </c:strRef>
      </c:tx>
      <c:layout>
        <c:manualLayout>
          <c:xMode val="edge"/>
          <c:yMode val="edge"/>
          <c:x val="1.801377952755906E-2"/>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3031839350962765E-2"/>
          <c:y val="0.12457770299324898"/>
          <c:w val="0.80377749574045887"/>
          <c:h val="0.67016835004480113"/>
        </c:manualLayout>
      </c:layout>
      <c:barChart>
        <c:barDir val="col"/>
        <c:grouping val="clustered"/>
        <c:varyColors val="0"/>
        <c:ser>
          <c:idx val="0"/>
          <c:order val="0"/>
          <c:tx>
            <c:strRef>
              <c:f>Indicadores!$BT$15</c:f>
              <c:strCache>
                <c:ptCount val="1"/>
                <c:pt idx="0">
                  <c:v>Productos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Indicadores!$BU$15:$CC$15</c:f>
              <c:numCache>
                <c:formatCode>0%</c:formatCode>
                <c:ptCount val="9"/>
                <c:pt idx="0">
                  <c:v>1</c:v>
                </c:pt>
                <c:pt idx="1">
                  <c:v>1</c:v>
                </c:pt>
                <c:pt idx="2">
                  <c:v>0.92125000000000001</c:v>
                </c:pt>
                <c:pt idx="3">
                  <c:v>1</c:v>
                </c:pt>
                <c:pt idx="4">
                  <c:v>1</c:v>
                </c:pt>
                <c:pt idx="5">
                  <c:v>1</c:v>
                </c:pt>
                <c:pt idx="6">
                  <c:v>0.9966666666666667</c:v>
                </c:pt>
                <c:pt idx="7">
                  <c:v>0.80125000000000002</c:v>
                </c:pt>
                <c:pt idx="8">
                  <c:v>0.22000000000000003</c:v>
                </c:pt>
              </c:numCache>
            </c:numRef>
          </c:val>
          <c:extLst xmlns:c16r2="http://schemas.microsoft.com/office/drawing/2015/06/chart">
            <c:ext xmlns:c16="http://schemas.microsoft.com/office/drawing/2014/chart" uri="{C3380CC4-5D6E-409C-BE32-E72D297353CC}">
              <c16:uniqueId val="{00000000-F2E9-46F9-B921-D60EFA55435E}"/>
            </c:ext>
          </c:extLst>
        </c:ser>
        <c:ser>
          <c:idx val="1"/>
          <c:order val="1"/>
          <c:tx>
            <c:strRef>
              <c:f>Indicadores!$BT$16</c:f>
              <c:strCache>
                <c:ptCount val="1"/>
                <c:pt idx="0">
                  <c:v>Actividades</c:v>
                </c:pt>
              </c:strCache>
            </c:strRef>
          </c:tx>
          <c:spPr>
            <a:solidFill>
              <a:schemeClr val="accent3"/>
            </a:solidFill>
            <a:ln>
              <a:noFill/>
            </a:ln>
            <a:effectLst/>
          </c:spPr>
          <c:invertIfNegative val="0"/>
          <c:dLbls>
            <c:dLbl>
              <c:idx val="0"/>
              <c:layout>
                <c:manualLayout>
                  <c:x val="1.4422040284335634E-2"/>
                  <c:y val="4.882970035402883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18-45E6-A61E-9CA2821000B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b" anchorCtr="0">
                <a:spAutoFit/>
              </a:bodyPr>
              <a:lstStyle/>
              <a:p>
                <a:pPr>
                  <a:defRPr sz="8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Indicadores!$BU$16:$CC$16</c:f>
              <c:numCache>
                <c:formatCode>0%</c:formatCode>
                <c:ptCount val="9"/>
                <c:pt idx="0">
                  <c:v>1</c:v>
                </c:pt>
                <c:pt idx="1">
                  <c:v>0.97250000000000003</c:v>
                </c:pt>
                <c:pt idx="2">
                  <c:v>0.93068181818181805</c:v>
                </c:pt>
                <c:pt idx="3">
                  <c:v>1</c:v>
                </c:pt>
                <c:pt idx="4">
                  <c:v>1</c:v>
                </c:pt>
                <c:pt idx="5">
                  <c:v>1</c:v>
                </c:pt>
                <c:pt idx="6">
                  <c:v>0.99875000000000003</c:v>
                </c:pt>
                <c:pt idx="7">
                  <c:v>0.83284727272727277</c:v>
                </c:pt>
                <c:pt idx="8">
                  <c:v>0.6166666666666667</c:v>
                </c:pt>
              </c:numCache>
            </c:numRef>
          </c:val>
          <c:extLst xmlns:c16r2="http://schemas.microsoft.com/office/drawing/2015/06/chart">
            <c:ext xmlns:c16="http://schemas.microsoft.com/office/drawing/2014/chart" uri="{C3380CC4-5D6E-409C-BE32-E72D297353CC}">
              <c16:uniqueId val="{00000001-F2E9-46F9-B921-D60EFA55435E}"/>
            </c:ext>
          </c:extLst>
        </c:ser>
        <c:dLbls>
          <c:showLegendKey val="0"/>
          <c:showVal val="0"/>
          <c:showCatName val="0"/>
          <c:showSerName val="0"/>
          <c:showPercent val="0"/>
          <c:showBubbleSize val="0"/>
        </c:dLbls>
        <c:gapWidth val="219"/>
        <c:overlap val="-27"/>
        <c:axId val="131238152"/>
        <c:axId val="131238544"/>
      </c:barChart>
      <c:catAx>
        <c:axId val="131238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131238544"/>
        <c:crosses val="autoZero"/>
        <c:auto val="1"/>
        <c:lblAlgn val="ctr"/>
        <c:lblOffset val="100"/>
        <c:noMultiLvlLbl val="0"/>
      </c:catAx>
      <c:valAx>
        <c:axId val="131238544"/>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1238152"/>
        <c:crosses val="autoZero"/>
        <c:crossBetween val="between"/>
      </c:valAx>
      <c:spPr>
        <a:solidFill>
          <a:schemeClr val="bg1">
            <a:lumMod val="95000"/>
          </a:schemeClr>
        </a:solidFill>
        <a:ln>
          <a:noFill/>
        </a:ln>
        <a:effectLst/>
      </c:spPr>
    </c:plotArea>
    <c:legend>
      <c:legendPos val="r"/>
      <c:layout>
        <c:manualLayout>
          <c:xMode val="edge"/>
          <c:yMode val="edge"/>
          <c:x val="0.87942862034021541"/>
          <c:y val="0.45098075190252951"/>
          <c:w val="0.10434658433990705"/>
          <c:h val="9.8300629371896348E-2"/>
        </c:manualLayout>
      </c:layout>
      <c:overlay val="0"/>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path path="circle">
        <a:fillToRect l="100000" t="100000"/>
      </a:path>
      <a:tileRect r="-100000" b="-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Indicadores</a:t>
            </a:r>
            <a:r>
              <a:rPr lang="es-CO" b="1" baseline="0"/>
              <a:t> de Cumplimiento</a:t>
            </a:r>
            <a:endParaRPr lang="es-CO"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Indicadores!$B$44</c:f>
              <c:strCache>
                <c:ptCount val="1"/>
                <c:pt idx="0">
                  <c:v>1. Dirección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Indicadores!$CE$10</c:f>
              <c:numCache>
                <c:formatCode>0%</c:formatCode>
                <c:ptCount val="1"/>
                <c:pt idx="0">
                  <c:v>1</c:v>
                </c:pt>
              </c:numCache>
            </c:numRef>
          </c:val>
          <c:extLst xmlns:c16r2="http://schemas.microsoft.com/office/drawing/2015/06/chart">
            <c:ext xmlns:c16="http://schemas.microsoft.com/office/drawing/2014/chart" uri="{C3380CC4-5D6E-409C-BE32-E72D297353CC}">
              <c16:uniqueId val="{00000000-ED60-4A9C-A1F9-ED04DE13019A}"/>
            </c:ext>
          </c:extLst>
        </c:ser>
        <c:ser>
          <c:idx val="1"/>
          <c:order val="1"/>
          <c:tx>
            <c:strRef>
              <c:f>Indicadores!$C$44</c:f>
              <c:strCache>
                <c:ptCount val="1"/>
                <c:pt idx="0">
                  <c:v>1. Dirección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Indicadores!$CF$10</c:f>
              <c:numCache>
                <c:formatCode>0%</c:formatCode>
                <c:ptCount val="1"/>
                <c:pt idx="0">
                  <c:v>1.0000000000000002</c:v>
                </c:pt>
              </c:numCache>
            </c:numRef>
          </c:val>
          <c:extLst xmlns:c16r2="http://schemas.microsoft.com/office/drawing/2015/06/chart">
            <c:ext xmlns:c16="http://schemas.microsoft.com/office/drawing/2014/chart" uri="{C3380CC4-5D6E-409C-BE32-E72D297353CC}">
              <c16:uniqueId val="{00000001-ED60-4A9C-A1F9-ED04DE13019A}"/>
            </c:ext>
          </c:extLst>
        </c:ser>
        <c:dLbls>
          <c:showLegendKey val="0"/>
          <c:showVal val="0"/>
          <c:showCatName val="0"/>
          <c:showSerName val="0"/>
          <c:showPercent val="0"/>
          <c:showBubbleSize val="0"/>
        </c:dLbls>
        <c:gapWidth val="140"/>
        <c:overlap val="-25"/>
        <c:axId val="131239328"/>
        <c:axId val="131239720"/>
      </c:barChart>
      <c:catAx>
        <c:axId val="131239328"/>
        <c:scaling>
          <c:orientation val="minMax"/>
        </c:scaling>
        <c:delete val="1"/>
        <c:axPos val="b"/>
        <c:majorTickMark val="none"/>
        <c:minorTickMark val="none"/>
        <c:tickLblPos val="nextTo"/>
        <c:crossAx val="131239720"/>
        <c:crosses val="autoZero"/>
        <c:auto val="1"/>
        <c:lblAlgn val="ctr"/>
        <c:lblOffset val="100"/>
        <c:noMultiLvlLbl val="0"/>
      </c:catAx>
      <c:valAx>
        <c:axId val="131239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1239328"/>
        <c:crosses val="autoZero"/>
        <c:crossBetween val="between"/>
      </c:valAx>
      <c:spPr>
        <a:solidFill>
          <a:schemeClr val="bg1">
            <a:lumMod val="9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3DB-4F55-8A4E-1901579201B3}"/>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3DB-4F55-8A4E-1901579201B3}"/>
              </c:ext>
            </c:extLst>
          </c:dPt>
          <c:val>
            <c:numRef>
              <c:f>Indicadores!$CF$15:$CF$16</c:f>
              <c:numCache>
                <c:formatCode>General</c:formatCode>
                <c:ptCount val="2"/>
                <c:pt idx="0">
                  <c:v>57</c:v>
                </c:pt>
                <c:pt idx="1">
                  <c:v>3</c:v>
                </c:pt>
              </c:numCache>
            </c:numRef>
          </c:val>
          <c:extLst xmlns:c16r2="http://schemas.microsoft.com/office/drawing/2015/06/chart">
            <c:ext xmlns:c16="http://schemas.microsoft.com/office/drawing/2014/chart" uri="{C3380CC4-5D6E-409C-BE32-E72D297353CC}">
              <c16:uniqueId val="{00000000-74A3-44D5-B63A-6ED402180880}"/>
            </c:ext>
          </c:extLst>
        </c:ser>
        <c:dLbls>
          <c:showLegendKey val="0"/>
          <c:showVal val="0"/>
          <c:showCatName val="0"/>
          <c:showSerName val="0"/>
          <c:showPercent val="0"/>
          <c:showBubbleSize val="0"/>
          <c:showLeaderLines val="1"/>
        </c:dLbls>
        <c:firstSliceAng val="0"/>
        <c:holeSize val="8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solidFill>
                  <a:sysClr val="windowText" lastClr="000000"/>
                </a:solidFill>
              </a:defRPr>
            </a:pPr>
            <a:r>
              <a:rPr lang="es-CO" sz="1400">
                <a:solidFill>
                  <a:sysClr val="windowText" lastClr="000000"/>
                </a:solidFill>
              </a:rPr>
              <a:t>Plan</a:t>
            </a:r>
            <a:r>
              <a:rPr lang="es-CO" sz="1400" baseline="0">
                <a:solidFill>
                  <a:sysClr val="windowText" lastClr="000000"/>
                </a:solidFill>
              </a:rPr>
              <a:t> de acción 4to trimestre 2019</a:t>
            </a:r>
            <a:endParaRPr lang="es-CO" sz="1400">
              <a:solidFill>
                <a:sysClr val="windowText" lastClr="000000"/>
              </a:solidFill>
            </a:endParaRPr>
          </a:p>
        </c:rich>
      </c:tx>
      <c:layout/>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Tablas!$D$441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1683-402E-85E0-F2556DDAD567}"/>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1683-402E-85E0-F2556DDAD567}"/>
              </c:ext>
            </c:extLst>
          </c:dPt>
          <c:dPt>
            <c:idx val="3"/>
            <c:bubble3D val="0"/>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1683-402E-85E0-F2556DDAD567}"/>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1683-402E-85E0-F2556DDAD567}"/>
              </c:ext>
            </c:extLst>
          </c:dPt>
          <c:dPt>
            <c:idx val="5"/>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1683-402E-85E0-F2556DDAD567}"/>
              </c:ext>
            </c:extLst>
          </c:dPt>
          <c:dPt>
            <c:idx val="6"/>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1683-402E-85E0-F2556DDAD567}"/>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1683-402E-85E0-F2556DDAD567}"/>
              </c:ext>
            </c:extLst>
          </c:dPt>
          <c:dPt>
            <c:idx val="8"/>
            <c:bubble3D val="0"/>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1683-402E-85E0-F2556DDAD567}"/>
              </c:ext>
            </c:extLst>
          </c:dPt>
          <c:dPt>
            <c:idx val="9"/>
            <c:bubble3D val="0"/>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1683-402E-85E0-F2556DDAD567}"/>
              </c:ext>
            </c:extLst>
          </c:dPt>
          <c:dLbls>
            <c:dLbl>
              <c:idx val="9"/>
              <c:delete val="1"/>
              <c:extLst xmlns:c16r2="http://schemas.microsoft.com/office/drawing/2015/06/chart">
                <c:ext xmlns:c16="http://schemas.microsoft.com/office/drawing/2014/chart" uri="{C3380CC4-5D6E-409C-BE32-E72D297353CC}">
                  <c16:uniqueId val="{00000011-1683-402E-85E0-F2556DDAD567}"/>
                </c:ext>
                <c:ext xmlns:c15="http://schemas.microsoft.com/office/drawing/2012/chart" uri="{CE6537A1-D6FC-4f65-9D91-7224C49458BB}"/>
              </c:extLst>
            </c:dLbl>
            <c:spPr>
              <a:noFill/>
              <a:ln>
                <a:noFill/>
              </a:ln>
              <a:effectLst/>
            </c:spPr>
            <c:txPr>
              <a:bodyPr/>
              <a:lstStyle/>
              <a:p>
                <a:pPr>
                  <a:defRPr>
                    <a:solidFill>
                      <a:schemeClr val="tx1"/>
                    </a:solidFill>
                  </a:defRPr>
                </a:pPr>
                <a:endParaRPr lang="es-ES"/>
              </a:p>
            </c:txPr>
            <c:showLegendKey val="0"/>
            <c:showVal val="0"/>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15:layout/>
              </c:ext>
            </c:extLst>
          </c:dLbls>
          <c:cat>
            <c:numRef>
              <c:f>Tablas!$C$442:$C$451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Tablas!$D$442:$D$451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1683-402E-85E0-F2556DDAD567}"/>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Tablas!$B$454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xmlns:c16r2="http://schemas.microsoft.com/office/drawing/2015/06/chart">
              <c:ext xmlns:c16="http://schemas.microsoft.com/office/drawing/2014/chart" uri="{C3380CC4-5D6E-409C-BE32-E72D297353CC}">
                <c16:uniqueId val="{00000014-1683-402E-85E0-F2556DDAD567}"/>
              </c:ext>
            </c:extLst>
          </c:dPt>
          <c:dPt>
            <c:idx val="1"/>
            <c:bubble3D val="0"/>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1683-402E-85E0-F2556DDAD567}"/>
              </c:ext>
            </c:extLst>
          </c:dPt>
          <c:xVal>
            <c:numRef>
              <c:f>Tablas!$C$455:$C$456</c:f>
              <c:numCache>
                <c:formatCode>General</c:formatCode>
                <c:ptCount val="2"/>
                <c:pt idx="0">
                  <c:v>0</c:v>
                </c:pt>
                <c:pt idx="1">
                  <c:v>1</c:v>
                </c:pt>
              </c:numCache>
            </c:numRef>
          </c:xVal>
          <c:yVal>
            <c:numRef>
              <c:f>Tablas!$D$455:$D$456</c:f>
              <c:numCache>
                <c:formatCode>General</c:formatCode>
                <c:ptCount val="2"/>
                <c:pt idx="0">
                  <c:v>0</c:v>
                </c:pt>
                <c:pt idx="1">
                  <c:v>1.22514845490862E-16</c:v>
                </c:pt>
              </c:numCache>
            </c:numRef>
          </c:yVal>
          <c:smooth val="1"/>
          <c:extLst xmlns:c16r2="http://schemas.microsoft.com/office/drawing/2015/06/chart">
            <c:ext xmlns:c16="http://schemas.microsoft.com/office/drawing/2014/chart" uri="{C3380CC4-5D6E-409C-BE32-E72D297353CC}">
              <c16:uniqueId val="{00000017-1683-402E-85E0-F2556DDAD567}"/>
            </c:ext>
          </c:extLst>
        </c:ser>
        <c:dLbls>
          <c:showLegendKey val="0"/>
          <c:showVal val="0"/>
          <c:showCatName val="0"/>
          <c:showSerName val="0"/>
          <c:showPercent val="0"/>
          <c:showBubbleSize val="0"/>
        </c:dLbls>
        <c:axId val="131241288"/>
        <c:axId val="131240896"/>
      </c:scatterChart>
      <c:valAx>
        <c:axId val="131240896"/>
        <c:scaling>
          <c:orientation val="minMax"/>
          <c:max val="1"/>
          <c:min val="-1"/>
        </c:scaling>
        <c:delete val="1"/>
        <c:axPos val="l"/>
        <c:numFmt formatCode="General" sourceLinked="1"/>
        <c:majorTickMark val="out"/>
        <c:minorTickMark val="none"/>
        <c:tickLblPos val="nextTo"/>
        <c:crossAx val="131241288"/>
        <c:crosses val="autoZero"/>
        <c:crossBetween val="midCat"/>
        <c:majorUnit val="0.5"/>
        <c:minorUnit val="4.0000000000000008E-2"/>
      </c:valAx>
      <c:valAx>
        <c:axId val="131241288"/>
        <c:scaling>
          <c:orientation val="minMax"/>
          <c:max val="1"/>
          <c:min val="-1"/>
        </c:scaling>
        <c:delete val="1"/>
        <c:axPos val="b"/>
        <c:numFmt formatCode="General" sourceLinked="1"/>
        <c:majorTickMark val="out"/>
        <c:minorTickMark val="none"/>
        <c:tickLblPos val="nextTo"/>
        <c:crossAx val="131240896"/>
        <c:crosses val="autoZero"/>
        <c:crossBetween val="midCat"/>
      </c:valAx>
      <c:spPr>
        <a:noFill/>
        <a:ln>
          <a:noFill/>
        </a:ln>
      </c:spPr>
    </c:plotArea>
    <c:plotVisOnly val="1"/>
    <c:dispBlanksAs val="gap"/>
    <c:showDLblsOverMax val="0"/>
  </c:chart>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path path="circle">
        <a:fillToRect t="100000" r="100000"/>
      </a:path>
      <a:tileRect l="-100000" b="-100000"/>
    </a:gradFill>
    <a:scene3d>
      <a:camera prst="orthographicFront"/>
      <a:lightRig rig="threePt" dir="t"/>
    </a:scene3d>
    <a:sp3d>
      <a:bevelT/>
    </a:sp3d>
  </c:spPr>
  <c:txPr>
    <a:bodyPr/>
    <a:lstStyle/>
    <a:p>
      <a:pPr>
        <a:defRPr>
          <a:solidFill>
            <a:schemeClr val="bg1"/>
          </a:solidFill>
        </a:defRPr>
      </a:pPr>
      <a:endParaRPr lang="es-ES"/>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[Seguimiento 4to Trimestre Plan de Accion 2019.xlsx]Tablas!Tabla Ejecución</c:name>
    <c:fmtId val="1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Estado</a:t>
            </a:r>
            <a:r>
              <a:rPr lang="en-US" b="1" baseline="0"/>
              <a:t> de Ejecución</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manualLayout>
          <c:layoutTarget val="inner"/>
          <c:xMode val="edge"/>
          <c:yMode val="edge"/>
          <c:x val="0.22554435220484317"/>
          <c:y val="0.15319444444444447"/>
          <c:w val="0.71187685914260712"/>
          <c:h val="0.72088764946048411"/>
        </c:manualLayout>
      </c:layout>
      <c:barChart>
        <c:barDir val="bar"/>
        <c:grouping val="clustered"/>
        <c:varyColors val="0"/>
        <c:ser>
          <c:idx val="0"/>
          <c:order val="0"/>
          <c:tx>
            <c:strRef>
              <c:f>Tablas!$B$30</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Tablas!$A$31:$A$32</c:f>
              <c:strCache>
                <c:ptCount val="1"/>
                <c:pt idx="0">
                  <c:v>EN EJECUCIÓN</c:v>
                </c:pt>
              </c:strCache>
            </c:strRef>
          </c:cat>
          <c:val>
            <c:numRef>
              <c:f>Tablas!$B$31:$B$32</c:f>
              <c:numCache>
                <c:formatCode>General</c:formatCode>
                <c:ptCount val="1"/>
                <c:pt idx="0">
                  <c:v>6</c:v>
                </c:pt>
              </c:numCache>
            </c:numRef>
          </c:val>
          <c:extLst xmlns:c16r2="http://schemas.microsoft.com/office/drawing/2015/06/chart">
            <c:ext xmlns:c16="http://schemas.microsoft.com/office/drawing/2014/chart" uri="{C3380CC4-5D6E-409C-BE32-E72D297353CC}">
              <c16:uniqueId val="{00000000-89CE-4C9F-9608-9BA5917AE390}"/>
            </c:ext>
          </c:extLst>
        </c:ser>
        <c:dLbls>
          <c:dLblPos val="outEnd"/>
          <c:showLegendKey val="0"/>
          <c:showVal val="1"/>
          <c:showCatName val="0"/>
          <c:showSerName val="0"/>
          <c:showPercent val="0"/>
          <c:showBubbleSize val="0"/>
        </c:dLbls>
        <c:gapWidth val="219"/>
        <c:axId val="251820264"/>
        <c:axId val="251820656"/>
      </c:barChart>
      <c:catAx>
        <c:axId val="25182026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51820656"/>
        <c:crosses val="autoZero"/>
        <c:auto val="1"/>
        <c:lblAlgn val="ctr"/>
        <c:lblOffset val="100"/>
        <c:noMultiLvlLbl val="0"/>
      </c:catAx>
      <c:valAx>
        <c:axId val="251820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51820264"/>
        <c:crosses val="autoZero"/>
        <c:crossBetween val="between"/>
      </c:valAx>
      <c:spPr>
        <a:solidFill>
          <a:schemeClr val="bg1">
            <a:lumMod val="9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Categories val="1"/>
        <c14:dropZoneData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[Seguimiento 4to Trimestre Plan de Accion 2019.xlsx]Tablas!Productos Periodo</c:name>
    <c:fmtId val="3"/>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4to trimestre 2019</a:t>
            </a:r>
            <a:endParaRPr lang="es-CO"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2"/>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t" anchorCtr="0">
              <a:spAutoFit/>
            </a:bodyPr>
            <a:lstStyle/>
            <a:p>
              <a:pPr>
                <a:defRPr sz="900" b="1"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w="28575" cap="rnd">
            <a:solidFill>
              <a:srgbClr val="00B050"/>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1"/>
        <c:spPr>
          <a:solidFill>
            <a:schemeClr val="accent1"/>
          </a:solidFill>
          <a:ln>
            <a:solidFill>
              <a:srgbClr val="00B05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w="28575" cap="rnd">
            <a:solidFill>
              <a:srgbClr val="C00000"/>
            </a:solidFill>
            <a:round/>
          </a:ln>
          <a:effectLst/>
        </c:spPr>
        <c:marker>
          <c:symbol val="circle"/>
          <c:size val="5"/>
          <c:spPr>
            <a:solidFill>
              <a:sysClr val="windowText" lastClr="000000"/>
            </a:solidFill>
            <a:ln w="9525">
              <a:solidFill>
                <a:schemeClr val="accent1"/>
              </a:solidFill>
            </a:ln>
            <a:effectLst/>
          </c:spPr>
        </c:marker>
      </c:pivotFmt>
      <c:pivotFmt>
        <c:idx val="26"/>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8"/>
        <c:spPr>
          <a:solidFill>
            <a:schemeClr val="accent1"/>
          </a:solidFill>
          <a:ln w="25400">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Tablas!$B$54</c:f>
              <c:strCache>
                <c:ptCount val="1"/>
                <c:pt idx="0">
                  <c:v>Programado 4to trimestre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c:f>
              <c:strCache>
                <c:ptCount val="1"/>
                <c:pt idx="0">
                  <c:v>1. Dirección</c:v>
                </c:pt>
              </c:strCache>
            </c:strRef>
          </c:cat>
          <c:val>
            <c:numRef>
              <c:f>Tablas!$B$55</c:f>
              <c:numCache>
                <c:formatCode>0%</c:formatCode>
                <c:ptCount val="1"/>
                <c:pt idx="0">
                  <c:v>1</c:v>
                </c:pt>
              </c:numCache>
            </c:numRef>
          </c:val>
          <c:extLst xmlns:c16r2="http://schemas.microsoft.com/office/drawing/2015/06/chart">
            <c:ext xmlns:c16="http://schemas.microsoft.com/office/drawing/2014/chart" uri="{C3380CC4-5D6E-409C-BE32-E72D297353CC}">
              <c16:uniqueId val="{00000000-A857-4D93-85C9-5EED79EDACE8}"/>
            </c:ext>
          </c:extLst>
        </c:ser>
        <c:ser>
          <c:idx val="1"/>
          <c:order val="1"/>
          <c:tx>
            <c:strRef>
              <c:f>Tablas!$C$54</c:f>
              <c:strCache>
                <c:ptCount val="1"/>
                <c:pt idx="0">
                  <c:v>Avance Ponderado 4to tri.</c:v>
                </c:pt>
              </c:strCache>
            </c:strRef>
          </c:tx>
          <c:spPr>
            <a:solidFill>
              <a:schemeClr val="accent2"/>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c:f>
              <c:strCache>
                <c:ptCount val="1"/>
                <c:pt idx="0">
                  <c:v>1. Dirección</c:v>
                </c:pt>
              </c:strCache>
            </c:strRef>
          </c:cat>
          <c:val>
            <c:numRef>
              <c:f>Tablas!$C$55</c:f>
              <c:numCache>
                <c:formatCode>0%</c:formatCode>
                <c:ptCount val="1"/>
                <c:pt idx="0">
                  <c:v>1</c:v>
                </c:pt>
              </c:numCache>
            </c:numRef>
          </c:val>
          <c:extLst xmlns:c16r2="http://schemas.microsoft.com/office/drawing/2015/06/chart">
            <c:ext xmlns:c16="http://schemas.microsoft.com/office/drawing/2014/chart" uri="{C3380CC4-5D6E-409C-BE32-E72D297353CC}">
              <c16:uniqueId val="{00000001-A857-4D93-85C9-5EED79EDACE8}"/>
            </c:ext>
          </c:extLst>
        </c:ser>
        <c:ser>
          <c:idx val="2"/>
          <c:order val="2"/>
          <c:tx>
            <c:strRef>
              <c:f>Tablas!$D$54</c:f>
              <c:strCache>
                <c:ptCount val="1"/>
                <c:pt idx="0">
                  <c:v>Promedio de Cumplimiento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Tablas!$A$55</c:f>
              <c:strCache>
                <c:ptCount val="1"/>
                <c:pt idx="0">
                  <c:v>1. Dirección</c:v>
                </c:pt>
              </c:strCache>
            </c:strRef>
          </c:cat>
          <c:val>
            <c:numRef>
              <c:f>Tablas!$D$55</c:f>
              <c:numCache>
                <c:formatCode>0%</c:formatCode>
                <c:ptCount val="1"/>
                <c:pt idx="0">
                  <c:v>1</c:v>
                </c:pt>
              </c:numCache>
            </c:numRef>
          </c:val>
          <c:extLst xmlns:c16r2="http://schemas.microsoft.com/office/drawing/2015/06/chart">
            <c:ext xmlns:c16="http://schemas.microsoft.com/office/drawing/2014/chart" uri="{C3380CC4-5D6E-409C-BE32-E72D297353CC}">
              <c16:uniqueId val="{00000002-A857-4D93-85C9-5EED79EDACE8}"/>
            </c:ext>
          </c:extLst>
        </c:ser>
        <c:dLbls>
          <c:showLegendKey val="0"/>
          <c:showVal val="1"/>
          <c:showCatName val="0"/>
          <c:showSerName val="0"/>
          <c:showPercent val="0"/>
          <c:showBubbleSize val="0"/>
        </c:dLbls>
        <c:gapWidth val="219"/>
        <c:axId val="251822224"/>
        <c:axId val="251822616"/>
      </c:barChart>
      <c:catAx>
        <c:axId val="251822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51822616"/>
        <c:crosses val="autoZero"/>
        <c:auto val="1"/>
        <c:lblAlgn val="ctr"/>
        <c:lblOffset val="100"/>
        <c:noMultiLvlLbl val="0"/>
      </c:catAx>
      <c:valAx>
        <c:axId val="251822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51822224"/>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rgbClr val="4F81BD"/>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Plan</a:t>
            </a:r>
            <a:r>
              <a:rPr lang="es-CO" sz="1400" baseline="0"/>
              <a:t> de acción 3er trimestre 2019</a:t>
            </a:r>
            <a:endParaRPr lang="es-CO" sz="1400"/>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Tablas!$D$441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C443-416B-9F1B-B65C18218D19}"/>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C443-416B-9F1B-B65C18218D19}"/>
              </c:ext>
            </c:extLst>
          </c:dPt>
          <c:dPt>
            <c:idx val="3"/>
            <c:bubble3D val="0"/>
            <c:spPr>
              <a:solidFill>
                <a:srgbClr val="FFC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C443-416B-9F1B-B65C18218D19}"/>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C443-416B-9F1B-B65C18218D19}"/>
              </c:ext>
            </c:extLst>
          </c:dPt>
          <c:dPt>
            <c:idx val="5"/>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C443-416B-9F1B-B65C18218D19}"/>
              </c:ext>
            </c:extLst>
          </c:dPt>
          <c:dPt>
            <c:idx val="6"/>
            <c:bubble3D val="0"/>
            <c:spPr>
              <a:solidFill>
                <a:srgbClr val="FFFF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C443-416B-9F1B-B65C18218D19}"/>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C443-416B-9F1B-B65C18218D19}"/>
              </c:ext>
            </c:extLst>
          </c:dPt>
          <c:dPt>
            <c:idx val="8"/>
            <c:bubble3D val="0"/>
            <c:spPr>
              <a:solidFill>
                <a:srgbClr val="00CC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C443-416B-9F1B-B65C18218D19}"/>
              </c:ext>
            </c:extLst>
          </c:dPt>
          <c:dPt>
            <c:idx val="9"/>
            <c:bubble3D val="0"/>
            <c:spPr>
              <a:no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C443-416B-9F1B-B65C18218D19}"/>
              </c:ext>
            </c:extLst>
          </c:dPt>
          <c:dLbls>
            <c:dLbl>
              <c:idx val="9"/>
              <c:delete val="1"/>
              <c:extLst xmlns:c16r2="http://schemas.microsoft.com/office/drawing/2015/06/chart">
                <c:ext xmlns:c16="http://schemas.microsoft.com/office/drawing/2014/chart" uri="{C3380CC4-5D6E-409C-BE32-E72D297353CC}">
                  <c16:uniqueId val="{00000011-C443-416B-9F1B-B65C18218D19}"/>
                </c:ext>
                <c:ext xmlns:c15="http://schemas.microsoft.com/office/drawing/2012/chart" uri="{CE6537A1-D6FC-4f65-9D91-7224C49458BB}"/>
              </c:extLst>
            </c:dLbl>
            <c:spPr>
              <a:noFill/>
              <a:ln>
                <a:noFill/>
              </a:ln>
              <a:effectLst/>
            </c:spPr>
            <c:txPr>
              <a:bodyPr/>
              <a:lstStyle/>
              <a:p>
                <a:pPr>
                  <a:defRPr>
                    <a:solidFill>
                      <a:schemeClr val="tx1"/>
                    </a:solidFill>
                  </a:defRPr>
                </a:pPr>
                <a:endParaRPr lang="es-ES"/>
              </a:p>
            </c:txPr>
            <c:showLegendKey val="0"/>
            <c:showVal val="0"/>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numRef>
              <c:f>Tablas!$C$442:$C$451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Tablas!$D$442:$D$451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xmlns:c16r2="http://schemas.microsoft.com/office/drawing/2015/06/chart">
            <c:ext xmlns:c16="http://schemas.microsoft.com/office/drawing/2014/chart" uri="{C3380CC4-5D6E-409C-BE32-E72D297353CC}">
              <c16:uniqueId val="{00000012-C443-416B-9F1B-B65C18218D19}"/>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Tablas!$B$454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xmlns:c16r2="http://schemas.microsoft.com/office/drawing/2015/06/chart">
              <c:ext xmlns:c16="http://schemas.microsoft.com/office/drawing/2014/chart" uri="{C3380CC4-5D6E-409C-BE32-E72D297353CC}">
                <c16:uniqueId val="{00000014-C443-416B-9F1B-B65C18218D19}"/>
              </c:ext>
            </c:extLst>
          </c:dPt>
          <c:dPt>
            <c:idx val="1"/>
            <c:bubble3D val="0"/>
            <c:spPr>
              <a:ln w="28575">
                <a:solidFill>
                  <a:srgbClr val="0070C0"/>
                </a:solidFill>
                <a:headEnd type="diamond"/>
                <a:tailEnd type="stealth"/>
              </a:ln>
            </c:spPr>
            <c:extLst xmlns:c16r2="http://schemas.microsoft.com/office/drawing/2015/06/chart">
              <c:ext xmlns:c16="http://schemas.microsoft.com/office/drawing/2014/chart" uri="{C3380CC4-5D6E-409C-BE32-E72D297353CC}">
                <c16:uniqueId val="{00000016-C443-416B-9F1B-B65C18218D19}"/>
              </c:ext>
            </c:extLst>
          </c:dPt>
          <c:xVal>
            <c:numRef>
              <c:f>Tablas!$C$455:$C$456</c:f>
              <c:numCache>
                <c:formatCode>General</c:formatCode>
                <c:ptCount val="2"/>
                <c:pt idx="0">
                  <c:v>0</c:v>
                </c:pt>
                <c:pt idx="1">
                  <c:v>1</c:v>
                </c:pt>
              </c:numCache>
            </c:numRef>
          </c:xVal>
          <c:yVal>
            <c:numRef>
              <c:f>Tablas!$D$455:$D$456</c:f>
              <c:numCache>
                <c:formatCode>General</c:formatCode>
                <c:ptCount val="2"/>
                <c:pt idx="0">
                  <c:v>0</c:v>
                </c:pt>
                <c:pt idx="1">
                  <c:v>1.22514845490862E-16</c:v>
                </c:pt>
              </c:numCache>
            </c:numRef>
          </c:yVal>
          <c:smooth val="1"/>
          <c:extLst xmlns:c16r2="http://schemas.microsoft.com/office/drawing/2015/06/chart">
            <c:ext xmlns:c16="http://schemas.microsoft.com/office/drawing/2014/chart" uri="{C3380CC4-5D6E-409C-BE32-E72D297353CC}">
              <c16:uniqueId val="{00000017-C443-416B-9F1B-B65C18218D19}"/>
            </c:ext>
          </c:extLst>
        </c:ser>
        <c:dLbls>
          <c:showLegendKey val="0"/>
          <c:showVal val="0"/>
          <c:showCatName val="0"/>
          <c:showSerName val="0"/>
          <c:showPercent val="0"/>
          <c:showBubbleSize val="0"/>
        </c:dLbls>
        <c:axId val="251824576"/>
        <c:axId val="251823400"/>
      </c:scatterChart>
      <c:valAx>
        <c:axId val="251823400"/>
        <c:scaling>
          <c:orientation val="minMax"/>
          <c:max val="1"/>
          <c:min val="-1"/>
        </c:scaling>
        <c:delete val="1"/>
        <c:axPos val="l"/>
        <c:numFmt formatCode="General" sourceLinked="1"/>
        <c:majorTickMark val="out"/>
        <c:minorTickMark val="none"/>
        <c:tickLblPos val="nextTo"/>
        <c:crossAx val="251824576"/>
        <c:crosses val="autoZero"/>
        <c:crossBetween val="midCat"/>
        <c:majorUnit val="0.5"/>
        <c:minorUnit val="4.0000000000000008E-2"/>
      </c:valAx>
      <c:valAx>
        <c:axId val="251824576"/>
        <c:scaling>
          <c:orientation val="minMax"/>
          <c:max val="1"/>
          <c:min val="-1"/>
        </c:scaling>
        <c:delete val="1"/>
        <c:axPos val="b"/>
        <c:numFmt formatCode="General" sourceLinked="1"/>
        <c:majorTickMark val="out"/>
        <c:minorTickMark val="none"/>
        <c:tickLblPos val="nextTo"/>
        <c:crossAx val="251823400"/>
        <c:crosses val="autoZero"/>
        <c:crossBetween val="midCat"/>
      </c:valAx>
      <c:spPr>
        <a:noFill/>
        <a:ln>
          <a:noFill/>
        </a:ln>
      </c:spPr>
    </c:plotArea>
    <c:plotVisOnly val="1"/>
    <c:dispBlanksAs val="gap"/>
    <c:showDLblsOverMax val="0"/>
  </c:chart>
  <c:spPr>
    <a:solidFill>
      <a:schemeClr val="tx1"/>
    </a:solidFill>
    <a:scene3d>
      <a:camera prst="orthographicFront"/>
      <a:lightRig rig="threePt" dir="t"/>
    </a:scene3d>
    <a:sp3d>
      <a:bevelT/>
    </a:sp3d>
  </c:spPr>
  <c:txPr>
    <a:bodyPr/>
    <a:lstStyle/>
    <a:p>
      <a:pPr>
        <a:defRPr>
          <a:solidFill>
            <a:schemeClr val="bg1"/>
          </a:solidFill>
        </a:defRPr>
      </a:pPr>
      <a:endParaRPr lang="es-E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[Seguimiento 4to Trimestre Plan de Accion 2019.xlsx]Tablas!Productos Periodo</c:name>
    <c:fmtId val="1"/>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4to trimestre 2019</a:t>
            </a:r>
            <a:endParaRPr lang="es-CO"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6"/>
        <c:spPr>
          <a:solidFill>
            <a:schemeClr val="accent1"/>
          </a:solidFill>
          <a:ln w="28575" cap="rnd">
            <a:solidFill>
              <a:srgbClr val="C00000"/>
            </a:solidFill>
            <a:round/>
          </a:ln>
          <a:effectLst/>
        </c:spPr>
        <c:marker>
          <c:symbol val="diamond"/>
          <c:size val="5"/>
          <c:spPr>
            <a:solidFill>
              <a:sysClr val="windowText" lastClr="000000"/>
            </a:solidFill>
            <a:ln w="9525">
              <a:solidFill>
                <a:sysClr val="windowText" lastClr="00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s>
    <c:plotArea>
      <c:layout/>
      <c:barChart>
        <c:barDir val="col"/>
        <c:grouping val="clustered"/>
        <c:varyColors val="0"/>
        <c:ser>
          <c:idx val="0"/>
          <c:order val="0"/>
          <c:tx>
            <c:strRef>
              <c:f>Tablas!$B$54</c:f>
              <c:strCache>
                <c:ptCount val="1"/>
                <c:pt idx="0">
                  <c:v>Programado 4to trimestre </c:v>
                </c:pt>
              </c:strCache>
            </c:strRef>
          </c:tx>
          <c:spPr>
            <a:solidFill>
              <a:schemeClr val="accent1"/>
            </a:solidFill>
            <a:ln>
              <a:noFill/>
            </a:ln>
            <a:effectLst/>
          </c:spPr>
          <c:invertIfNegative val="0"/>
          <c:cat>
            <c:strRef>
              <c:f>Tablas!$A$55</c:f>
              <c:strCache>
                <c:ptCount val="1"/>
                <c:pt idx="0">
                  <c:v>1. Dirección</c:v>
                </c:pt>
              </c:strCache>
            </c:strRef>
          </c:cat>
          <c:val>
            <c:numRef>
              <c:f>Tablas!$B$55</c:f>
              <c:numCache>
                <c:formatCode>0%</c:formatCode>
                <c:ptCount val="1"/>
                <c:pt idx="0">
                  <c:v>1</c:v>
                </c:pt>
              </c:numCache>
            </c:numRef>
          </c:val>
          <c:extLst xmlns:c16r2="http://schemas.microsoft.com/office/drawing/2015/06/chart">
            <c:ext xmlns:c16="http://schemas.microsoft.com/office/drawing/2014/chart" uri="{C3380CC4-5D6E-409C-BE32-E72D297353CC}">
              <c16:uniqueId val="{00000000-32D8-48CE-8260-D7D94092C267}"/>
            </c:ext>
          </c:extLst>
        </c:ser>
        <c:ser>
          <c:idx val="1"/>
          <c:order val="1"/>
          <c:tx>
            <c:strRef>
              <c:f>Tablas!$C$54</c:f>
              <c:strCache>
                <c:ptCount val="1"/>
                <c:pt idx="0">
                  <c:v>Avance Ponderado 4to tri.</c:v>
                </c:pt>
              </c:strCache>
            </c:strRef>
          </c:tx>
          <c:spPr>
            <a:solidFill>
              <a:schemeClr val="accent2"/>
            </a:solidFill>
            <a:ln>
              <a:noFill/>
            </a:ln>
            <a:effectLst/>
          </c:spPr>
          <c:invertIfNegative val="0"/>
          <c:cat>
            <c:strRef>
              <c:f>Tablas!$A$55</c:f>
              <c:strCache>
                <c:ptCount val="1"/>
                <c:pt idx="0">
                  <c:v>1. Dirección</c:v>
                </c:pt>
              </c:strCache>
            </c:strRef>
          </c:cat>
          <c:val>
            <c:numRef>
              <c:f>Tablas!$C$55</c:f>
              <c:numCache>
                <c:formatCode>0%</c:formatCode>
                <c:ptCount val="1"/>
                <c:pt idx="0">
                  <c:v>1</c:v>
                </c:pt>
              </c:numCache>
            </c:numRef>
          </c:val>
          <c:extLst xmlns:c16r2="http://schemas.microsoft.com/office/drawing/2015/06/chart">
            <c:ext xmlns:c16="http://schemas.microsoft.com/office/drawing/2014/chart" uri="{C3380CC4-5D6E-409C-BE32-E72D297353CC}">
              <c16:uniqueId val="{00000001-32D8-48CE-8260-D7D94092C267}"/>
            </c:ext>
          </c:extLst>
        </c:ser>
        <c:ser>
          <c:idx val="2"/>
          <c:order val="2"/>
          <c:tx>
            <c:strRef>
              <c:f>Tablas!$D$54</c:f>
              <c:strCache>
                <c:ptCount val="1"/>
                <c:pt idx="0">
                  <c:v>Promedio de Cumplimiento</c:v>
                </c:pt>
              </c:strCache>
            </c:strRef>
          </c:tx>
          <c:spPr>
            <a:solidFill>
              <a:schemeClr val="accent3"/>
            </a:solidFill>
            <a:ln>
              <a:noFill/>
            </a:ln>
            <a:effectLst/>
          </c:spPr>
          <c:invertIfNegative val="0"/>
          <c:cat>
            <c:strRef>
              <c:f>Tablas!$A$55</c:f>
              <c:strCache>
                <c:ptCount val="1"/>
                <c:pt idx="0">
                  <c:v>1. Dirección</c:v>
                </c:pt>
              </c:strCache>
            </c:strRef>
          </c:cat>
          <c:val>
            <c:numRef>
              <c:f>Tablas!$D$55</c:f>
              <c:numCache>
                <c:formatCode>0%</c:formatCode>
                <c:ptCount val="1"/>
                <c:pt idx="0">
                  <c:v>1</c:v>
                </c:pt>
              </c:numCache>
            </c:numRef>
          </c:val>
          <c:extLst xmlns:c16r2="http://schemas.microsoft.com/office/drawing/2015/06/chart">
            <c:ext xmlns:c16="http://schemas.microsoft.com/office/drawing/2014/chart" uri="{C3380CC4-5D6E-409C-BE32-E72D297353CC}">
              <c16:uniqueId val="{00000002-32D8-48CE-8260-D7D94092C267}"/>
            </c:ext>
          </c:extLst>
        </c:ser>
        <c:dLbls>
          <c:showLegendKey val="0"/>
          <c:showVal val="0"/>
          <c:showCatName val="0"/>
          <c:showSerName val="0"/>
          <c:showPercent val="0"/>
          <c:showBubbleSize val="0"/>
        </c:dLbls>
        <c:gapWidth val="219"/>
        <c:axId val="131242856"/>
        <c:axId val="131242464"/>
      </c:barChart>
      <c:catAx>
        <c:axId val="131242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1242464"/>
        <c:crosses val="autoZero"/>
        <c:auto val="1"/>
        <c:lblAlgn val="ctr"/>
        <c:lblOffset val="100"/>
        <c:noMultiLvlLbl val="0"/>
      </c:catAx>
      <c:valAx>
        <c:axId val="131242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1242856"/>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ES"/>
    </a:p>
  </c:txPr>
  <c:printSettings>
    <c:headerFooter/>
    <c:pageMargins b="0.75" l="0.7" r="0.7" t="0.75" header="0.3" footer="0.3"/>
    <c:pageSetup orientation="portrait"/>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BU$19" lockText="1"/>
</file>

<file path=xl/ctrlProps/ctrlProp2.xml><?xml version="1.0" encoding="utf-8"?>
<formControlPr xmlns="http://schemas.microsoft.com/office/spreadsheetml/2009/9/main" objectType="CheckBox" checked="Checked" fmlaLink="$BU$20" lockText="1"/>
</file>

<file path=xl/drawings/_rels/drawing1.xml.rels><?xml version="1.0" encoding="UTF-8" standalone="yes"?>
<Relationships xmlns="http://schemas.openxmlformats.org/package/2006/relationships"><Relationship Id="rId2" Type="http://schemas.openxmlformats.org/officeDocument/2006/relationships/hyperlink" Target="#'Actividades Plan de Desarrol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7.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2" Type="http://schemas.openxmlformats.org/officeDocument/2006/relationships/hyperlink" Target="#'PLAN DE ACCI&#211;N 2018'!A1"/><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76201</xdr:rowOff>
    </xdr:from>
    <xdr:to>
      <xdr:col>5</xdr:col>
      <xdr:colOff>1809750</xdr:colOff>
      <xdr:row>5</xdr:row>
      <xdr:rowOff>95251</xdr:rowOff>
    </xdr:to>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790574" y="266701"/>
          <a:ext cx="10077451"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ACCIÓN INSTITUCIONAL 2018</a:t>
          </a:r>
          <a:endParaRPr lang="es-CO" sz="2400">
            <a:solidFill>
              <a:srgbClr val="FFFF00"/>
            </a:solidFill>
            <a:effectLst/>
          </a:endParaRPr>
        </a:p>
      </xdr:txBody>
    </xdr:sp>
    <xdr:clientData/>
  </xdr:twoCellAnchor>
  <xdr:twoCellAnchor editAs="oneCell">
    <xdr:from>
      <xdr:col>6</xdr:col>
      <xdr:colOff>180975</xdr:colOff>
      <xdr:row>1</xdr:row>
      <xdr:rowOff>52521</xdr:rowOff>
    </xdr:from>
    <xdr:to>
      <xdr:col>8</xdr:col>
      <xdr:colOff>2058853</xdr:colOff>
      <xdr:row>4</xdr:row>
      <xdr:rowOff>56714</xdr:rowOff>
    </xdr:to>
    <xdr:pic>
      <xdr:nvPicPr>
        <xdr:cNvPr id="4" name="3 Imagen">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87125" y="243021"/>
          <a:ext cx="4487728" cy="602907"/>
        </a:xfrm>
        <a:prstGeom prst="rect">
          <a:avLst/>
        </a:prstGeom>
      </xdr:spPr>
    </xdr:pic>
    <xdr:clientData/>
  </xdr:twoCellAnchor>
  <xdr:twoCellAnchor>
    <xdr:from>
      <xdr:col>9</xdr:col>
      <xdr:colOff>1251857</xdr:colOff>
      <xdr:row>2</xdr:row>
      <xdr:rowOff>13606</xdr:rowOff>
    </xdr:from>
    <xdr:to>
      <xdr:col>10</xdr:col>
      <xdr:colOff>1938616</xdr:colOff>
      <xdr:row>3</xdr:row>
      <xdr:rowOff>156881</xdr:rowOff>
    </xdr:to>
    <xdr:sp macro="" textlink="">
      <xdr:nvSpPr>
        <xdr:cNvPr id="3" name="2 Rectángulo redondeado">
          <a:hlinkClick xmlns:r="http://schemas.openxmlformats.org/officeDocument/2006/relationships" r:id="rId2"/>
          <a:extLst>
            <a:ext uri="{FF2B5EF4-FFF2-40B4-BE49-F238E27FC236}">
              <a16:creationId xmlns="" xmlns:a16="http://schemas.microsoft.com/office/drawing/2014/main" id="{00000000-0008-0000-0000-000003000000}"/>
            </a:ext>
          </a:extLst>
        </xdr:cNvPr>
        <xdr:cNvSpPr/>
      </xdr:nvSpPr>
      <xdr:spPr>
        <a:xfrm>
          <a:off x="17085769" y="405812"/>
          <a:ext cx="2793465" cy="356187"/>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200" b="1"/>
            <a:t>CLIC</a:t>
          </a:r>
          <a:r>
            <a:rPr lang="es-CO" sz="1200" b="1" baseline="0"/>
            <a:t> = Actividades Plan de Desarrollo</a:t>
          </a:r>
          <a:endParaRPr lang="es-CO" sz="1200" b="1"/>
        </a:p>
      </xdr:txBody>
    </xdr:sp>
    <xdr:clientData/>
  </xdr:twoCellAnchor>
  <xdr:twoCellAnchor>
    <xdr:from>
      <xdr:col>16</xdr:col>
      <xdr:colOff>78441</xdr:colOff>
      <xdr:row>3</xdr:row>
      <xdr:rowOff>89647</xdr:rowOff>
    </xdr:from>
    <xdr:to>
      <xdr:col>16</xdr:col>
      <xdr:colOff>481853</xdr:colOff>
      <xdr:row>5</xdr:row>
      <xdr:rowOff>11206</xdr:rowOff>
    </xdr:to>
    <xdr:sp macro="" textlink="">
      <xdr:nvSpPr>
        <xdr:cNvPr id="5" name="4 Flecha abajo">
          <a:extLst>
            <a:ext uri="{FF2B5EF4-FFF2-40B4-BE49-F238E27FC236}">
              <a16:creationId xmlns="" xmlns:a16="http://schemas.microsoft.com/office/drawing/2014/main" id="{00000000-0008-0000-0000-000005000000}"/>
            </a:ext>
          </a:extLst>
        </xdr:cNvPr>
        <xdr:cNvSpPr/>
      </xdr:nvSpPr>
      <xdr:spPr>
        <a:xfrm>
          <a:off x="26625176" y="694765"/>
          <a:ext cx="403412"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1681443</xdr:colOff>
      <xdr:row>16</xdr:row>
      <xdr:rowOff>12472</xdr:rowOff>
    </xdr:from>
    <xdr:to>
      <xdr:col>11</xdr:col>
      <xdr:colOff>357468</xdr:colOff>
      <xdr:row>40</xdr:row>
      <xdr:rowOff>15127</xdr:rowOff>
    </xdr:to>
    <xdr:grpSp>
      <xdr:nvGrpSpPr>
        <xdr:cNvPr id="4" name="Grupo 3">
          <a:extLst>
            <a:ext uri="{FF2B5EF4-FFF2-40B4-BE49-F238E27FC236}">
              <a16:creationId xmlns="" xmlns:a16="http://schemas.microsoft.com/office/drawing/2014/main" id="{00000000-0008-0000-0100-000004000000}"/>
            </a:ext>
          </a:extLst>
        </xdr:cNvPr>
        <xdr:cNvGrpSpPr/>
      </xdr:nvGrpSpPr>
      <xdr:grpSpPr>
        <a:xfrm>
          <a:off x="7269443" y="3822472"/>
          <a:ext cx="7362825" cy="4587355"/>
          <a:chOff x="6090677" y="375616"/>
          <a:chExt cx="7203385" cy="4377183"/>
        </a:xfrm>
      </xdr:grpSpPr>
      <xdr:graphicFrame macro="">
        <xdr:nvGraphicFramePr>
          <xdr:cNvPr id="3" name="Gráfico 2">
            <a:extLst>
              <a:ext uri="{FF2B5EF4-FFF2-40B4-BE49-F238E27FC236}">
                <a16:creationId xmlns="" xmlns:a16="http://schemas.microsoft.com/office/drawing/2014/main" id="{00000000-0008-0000-0100-000003000000}"/>
              </a:ext>
            </a:extLst>
          </xdr:cNvPr>
          <xdr:cNvGraphicFramePr/>
        </xdr:nvGraphicFramePr>
        <xdr:xfrm>
          <a:off x="6090677" y="392420"/>
          <a:ext cx="7203385" cy="4360379"/>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 xmlns:a16="http://schemas.microsoft.com/office/drawing/2014/main" id="{00000000-0008-0000-0100-000001580000}"/>
                  </a:ext>
                </a:extLst>
              </xdr:cNvPr>
              <xdr:cNvSpPr/>
            </xdr:nvSpPr>
            <xdr:spPr bwMode="auto">
              <a:xfrm>
                <a:off x="10781058" y="375616"/>
                <a:ext cx="799271" cy="27871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Productos</a:t>
                </a:r>
              </a:p>
            </xdr:txBody>
          </xdr:sp>
        </mc:Choice>
        <mc:Fallback/>
      </mc:AlternateContent>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 xmlns:a16="http://schemas.microsoft.com/office/drawing/2014/main" id="{00000000-0008-0000-0100-000002580000}"/>
                  </a:ext>
                </a:extLst>
              </xdr:cNvPr>
              <xdr:cNvSpPr/>
            </xdr:nvSpPr>
            <xdr:spPr bwMode="auto">
              <a:xfrm>
                <a:off x="11778282" y="392182"/>
                <a:ext cx="781465" cy="2704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ea typeface="Segoe UI"/>
                    <a:cs typeface="Segoe UI"/>
                  </a:rPr>
                  <a:t>Actividades</a:t>
                </a:r>
              </a:p>
            </xdr:txBody>
          </xdr:sp>
        </mc:Choice>
        <mc:Fallback/>
      </mc:AlternateContent>
    </xdr:grpSp>
    <xdr:clientData/>
  </xdr:twoCellAnchor>
  <xdr:twoCellAnchor>
    <xdr:from>
      <xdr:col>1</xdr:col>
      <xdr:colOff>60879</xdr:colOff>
      <xdr:row>44</xdr:row>
      <xdr:rowOff>123826</xdr:rowOff>
    </xdr:from>
    <xdr:to>
      <xdr:col>2</xdr:col>
      <xdr:colOff>2362200</xdr:colOff>
      <xdr:row>51</xdr:row>
      <xdr:rowOff>28575</xdr:rowOff>
    </xdr:to>
    <xdr:graphicFrame macro="">
      <xdr:nvGraphicFramePr>
        <xdr:cNvPr id="2" name="Gráfico 1">
          <a:extLst>
            <a:ext uri="{FF2B5EF4-FFF2-40B4-BE49-F238E27FC236}">
              <a16:creationId xmlns=""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81</xdr:col>
      <xdr:colOff>1656521</xdr:colOff>
      <xdr:row>18</xdr:row>
      <xdr:rowOff>11596</xdr:rowOff>
    </xdr:from>
    <xdr:to>
      <xdr:col>87</xdr:col>
      <xdr:colOff>140804</xdr:colOff>
      <xdr:row>32</xdr:row>
      <xdr:rowOff>87796</xdr:rowOff>
    </xdr:to>
    <xdr:graphicFrame macro="">
      <xdr:nvGraphicFramePr>
        <xdr:cNvPr id="5" name="Gráfico 4">
          <a:extLst>
            <a:ext uri="{FF2B5EF4-FFF2-40B4-BE49-F238E27FC236}">
              <a16:creationId xmlns=""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83</xdr:col>
      <xdr:colOff>447261</xdr:colOff>
      <xdr:row>21</xdr:row>
      <xdr:rowOff>8282</xdr:rowOff>
    </xdr:from>
    <xdr:to>
      <xdr:col>85</xdr:col>
      <xdr:colOff>273326</xdr:colOff>
      <xdr:row>29</xdr:row>
      <xdr:rowOff>0</xdr:rowOff>
    </xdr:to>
    <xdr:sp macro="" textlink="$CF$17">
      <xdr:nvSpPr>
        <xdr:cNvPr id="6" name="Elipse 5">
          <a:extLst>
            <a:ext uri="{FF2B5EF4-FFF2-40B4-BE49-F238E27FC236}">
              <a16:creationId xmlns="" xmlns:a16="http://schemas.microsoft.com/office/drawing/2014/main" id="{00000000-0008-0000-0100-000006000000}"/>
            </a:ext>
          </a:extLst>
        </xdr:cNvPr>
        <xdr:cNvSpPr/>
      </xdr:nvSpPr>
      <xdr:spPr>
        <a:xfrm>
          <a:off x="33105587" y="3246782"/>
          <a:ext cx="1499152" cy="15157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524A71-E0CA-49DB-B2D0-776E2AC4A82B}" type="TxLink">
            <a:rPr lang="en-US" sz="1100" b="0" i="0" u="none" strike="noStrike">
              <a:solidFill>
                <a:srgbClr val="000000"/>
              </a:solidFill>
              <a:latin typeface="Calibri"/>
              <a:cs typeface="Calibri"/>
            </a:rPr>
            <a:pPr algn="ctr"/>
            <a:t>79%</a:t>
          </a:fld>
          <a:endParaRPr lang="es-CO" sz="3600"/>
        </a:p>
      </xdr:txBody>
    </xdr:sp>
    <xdr:clientData/>
  </xdr:twoCellAnchor>
  <xdr:twoCellAnchor>
    <xdr:from>
      <xdr:col>5</xdr:col>
      <xdr:colOff>144947</xdr:colOff>
      <xdr:row>5</xdr:row>
      <xdr:rowOff>10353</xdr:rowOff>
    </xdr:from>
    <xdr:to>
      <xdr:col>6</xdr:col>
      <xdr:colOff>190500</xdr:colOff>
      <xdr:row>14</xdr:row>
      <xdr:rowOff>77029</xdr:rowOff>
    </xdr:to>
    <xdr:graphicFrame macro="">
      <xdr:nvGraphicFramePr>
        <xdr:cNvPr id="9" name="9 Gráfico">
          <a:extLst>
            <a:ext uri="{FF2B5EF4-FFF2-40B4-BE49-F238E27FC236}">
              <a16:creationId xmlns=""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830745</xdr:colOff>
      <xdr:row>4</xdr:row>
      <xdr:rowOff>133350</xdr:rowOff>
    </xdr:from>
    <xdr:to>
      <xdr:col>4</xdr:col>
      <xdr:colOff>285750</xdr:colOff>
      <xdr:row>8</xdr:row>
      <xdr:rowOff>533400</xdr:rowOff>
    </xdr:to>
    <mc:AlternateContent xmlns:mc="http://schemas.openxmlformats.org/markup-compatibility/2006" xmlns:a14="http://schemas.microsoft.com/office/drawing/2010/main">
      <mc:Choice Requires="a14">
        <xdr:graphicFrame macro="">
          <xdr:nvGraphicFramePr>
            <xdr:cNvPr id="11" name="Tipo de resultado">
              <a:extLst>
                <a:ext uri="{FF2B5EF4-FFF2-40B4-BE49-F238E27FC236}">
                  <a16:creationId xmlns=""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Tipo de resultado"/>
            </a:graphicData>
          </a:graphic>
        </xdr:graphicFrame>
      </mc:Choice>
      <mc:Fallback xmlns="">
        <xdr:sp macro="" textlink="">
          <xdr:nvSpPr>
            <xdr:cNvPr id="0" name=""/>
            <xdr:cNvSpPr>
              <a:spLocks noTextEdit="1"/>
            </xdr:cNvSpPr>
          </xdr:nvSpPr>
          <xdr:spPr>
            <a:xfrm>
              <a:off x="3631095" y="1466850"/>
              <a:ext cx="2455380" cy="11620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824533</xdr:colOff>
      <xdr:row>9</xdr:row>
      <xdr:rowOff>139562</xdr:rowOff>
    </xdr:from>
    <xdr:to>
      <xdr:col>3</xdr:col>
      <xdr:colOff>428625</xdr:colOff>
      <xdr:row>13</xdr:row>
      <xdr:rowOff>381000</xdr:rowOff>
    </xdr:to>
    <mc:AlternateContent xmlns:mc="http://schemas.openxmlformats.org/markup-compatibility/2006" xmlns:a14="http://schemas.microsoft.com/office/drawing/2010/main">
      <mc:Choice Requires="a14">
        <xdr:graphicFrame macro="">
          <xdr:nvGraphicFramePr>
            <xdr:cNvPr id="12" name="Estado del Producto">
              <a:extLst>
                <a:ext uri="{FF2B5EF4-FFF2-40B4-BE49-F238E27FC236}">
                  <a16:creationId xmlns="" xmlns:a16="http://schemas.microsoft.com/office/drawing/2014/main" id="{00000000-0008-0000-0100-00000C000000}"/>
                </a:ext>
              </a:extLst>
            </xdr:cNvPr>
            <xdr:cNvGraphicFramePr/>
          </xdr:nvGraphicFramePr>
          <xdr:xfrm>
            <a:off x="0" y="0"/>
            <a:ext cx="0" cy="0"/>
          </xdr:xfrm>
          <a:graphic>
            <a:graphicData uri="http://schemas.microsoft.com/office/drawing/2010/slicer">
              <sle:slicer xmlns:sle="http://schemas.microsoft.com/office/drawing/2010/slicer" name="Estado del Producto"/>
            </a:graphicData>
          </a:graphic>
        </xdr:graphicFrame>
      </mc:Choice>
      <mc:Fallback xmlns="">
        <xdr:sp macro="" textlink="">
          <xdr:nvSpPr>
            <xdr:cNvPr id="0" name=""/>
            <xdr:cNvSpPr>
              <a:spLocks noTextEdit="1"/>
            </xdr:cNvSpPr>
          </xdr:nvSpPr>
          <xdr:spPr>
            <a:xfrm>
              <a:off x="3624883" y="2806562"/>
              <a:ext cx="2023442" cy="1003438"/>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723900</xdr:colOff>
      <xdr:row>4</xdr:row>
      <xdr:rowOff>180975</xdr:rowOff>
    </xdr:from>
    <xdr:to>
      <xdr:col>10</xdr:col>
      <xdr:colOff>95250</xdr:colOff>
      <xdr:row>14</xdr:row>
      <xdr:rowOff>85725</xdr:rowOff>
    </xdr:to>
    <xdr:graphicFrame macro="">
      <xdr:nvGraphicFramePr>
        <xdr:cNvPr id="14" name="Gráfico 1">
          <a:extLst>
            <a:ext uri="{FF2B5EF4-FFF2-40B4-BE49-F238E27FC236}">
              <a16:creationId xmlns=""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409575</xdr:colOff>
      <xdr:row>1</xdr:row>
      <xdr:rowOff>9525</xdr:rowOff>
    </xdr:from>
    <xdr:to>
      <xdr:col>17</xdr:col>
      <xdr:colOff>337776</xdr:colOff>
      <xdr:row>3</xdr:row>
      <xdr:rowOff>105688</xdr:rowOff>
    </xdr:to>
    <xdr:pic>
      <xdr:nvPicPr>
        <xdr:cNvPr id="15" name="Imagen 14">
          <a:extLst>
            <a:ext uri="{FF2B5EF4-FFF2-40B4-BE49-F238E27FC236}">
              <a16:creationId xmlns="" xmlns:a16="http://schemas.microsoft.com/office/drawing/2014/main" id="{00000000-0008-0000-01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096750" y="771525"/>
          <a:ext cx="4119200" cy="477163"/>
        </a:xfrm>
        <a:prstGeom prst="rect">
          <a:avLst/>
        </a:prstGeom>
      </xdr:spPr>
    </xdr:pic>
    <xdr:clientData/>
  </xdr:twoCellAnchor>
  <xdr:twoCellAnchor>
    <xdr:from>
      <xdr:col>1</xdr:col>
      <xdr:colOff>5043</xdr:colOff>
      <xdr:row>0</xdr:row>
      <xdr:rowOff>95250</xdr:rowOff>
    </xdr:from>
    <xdr:to>
      <xdr:col>12</xdr:col>
      <xdr:colOff>323850</xdr:colOff>
      <xdr:row>3</xdr:row>
      <xdr:rowOff>180975</xdr:rowOff>
    </xdr:to>
    <xdr:sp macro="" textlink="">
      <xdr:nvSpPr>
        <xdr:cNvPr id="16" name="16 Rectángulo">
          <a:extLst>
            <a:ext uri="{FF2B5EF4-FFF2-40B4-BE49-F238E27FC236}">
              <a16:creationId xmlns="" xmlns:a16="http://schemas.microsoft.com/office/drawing/2014/main" id="{00000000-0008-0000-0100-000010000000}"/>
            </a:ext>
          </a:extLst>
        </xdr:cNvPr>
        <xdr:cNvSpPr/>
      </xdr:nvSpPr>
      <xdr:spPr>
        <a:xfrm>
          <a:off x="352425" y="95250"/>
          <a:ext cx="13575366"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GENERALES PLAN DE ACCIÓN INSTITUCIONAL 4to TRIMESTRE DE 2019</a:t>
          </a:r>
        </a:p>
      </xdr:txBody>
    </xdr:sp>
    <xdr:clientData/>
  </xdr:twoCellAnchor>
  <xdr:twoCellAnchor editAs="oneCell">
    <xdr:from>
      <xdr:col>1</xdr:col>
      <xdr:colOff>38099</xdr:colOff>
      <xdr:row>4</xdr:row>
      <xdr:rowOff>114300</xdr:rowOff>
    </xdr:from>
    <xdr:to>
      <xdr:col>2</xdr:col>
      <xdr:colOff>600074</xdr:colOff>
      <xdr:row>13</xdr:row>
      <xdr:rowOff>542925</xdr:rowOff>
    </xdr:to>
    <mc:AlternateContent xmlns:mc="http://schemas.openxmlformats.org/markup-compatibility/2006" xmlns:a14="http://schemas.microsoft.com/office/drawing/2010/main">
      <mc:Choice Requires="a14">
        <xdr:graphicFrame macro="">
          <xdr:nvGraphicFramePr>
            <xdr:cNvPr id="17" name="DEPENDENCIA">
              <a:extLst>
                <a:ext uri="{FF2B5EF4-FFF2-40B4-BE49-F238E27FC236}">
                  <a16:creationId xmlns="" xmlns:a16="http://schemas.microsoft.com/office/drawing/2014/main" id="{00000000-0008-0000-0100-000011000000}"/>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438149" y="1447800"/>
              <a:ext cx="2962275"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333375</xdr:colOff>
      <xdr:row>15</xdr:row>
      <xdr:rowOff>123824</xdr:rowOff>
    </xdr:from>
    <xdr:to>
      <xdr:col>5</xdr:col>
      <xdr:colOff>1457325</xdr:colOff>
      <xdr:row>39</xdr:row>
      <xdr:rowOff>133349</xdr:rowOff>
    </xdr:to>
    <xdr:graphicFrame macro="">
      <xdr:nvGraphicFramePr>
        <xdr:cNvPr id="18" name="Gráfico 1">
          <a:extLst>
            <a:ext uri="{FF2B5EF4-FFF2-40B4-BE49-F238E27FC236}">
              <a16:creationId xmlns=""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178687</xdr:colOff>
      <xdr:row>39</xdr:row>
      <xdr:rowOff>188410</xdr:rowOff>
    </xdr:from>
    <xdr:ext cx="2995435" cy="405432"/>
    <xdr:sp macro="" textlink="">
      <xdr:nvSpPr>
        <xdr:cNvPr id="8" name="Rectángulo 7">
          <a:extLst>
            <a:ext uri="{FF2B5EF4-FFF2-40B4-BE49-F238E27FC236}">
              <a16:creationId xmlns="" xmlns:a16="http://schemas.microsoft.com/office/drawing/2014/main" id="{00000000-0008-0000-0100-000008000000}"/>
            </a:ext>
          </a:extLst>
        </xdr:cNvPr>
        <xdr:cNvSpPr/>
      </xdr:nvSpPr>
      <xdr:spPr>
        <a:xfrm>
          <a:off x="578737" y="8379910"/>
          <a:ext cx="2995435"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INDICADORES</a:t>
          </a:r>
          <a:r>
            <a:rPr lang="es-ES" sz="2000" b="0" cap="none" spc="0" baseline="0">
              <a:ln w="0"/>
              <a:solidFill>
                <a:schemeClr val="tx1"/>
              </a:solidFill>
              <a:effectLst>
                <a:outerShdw blurRad="38100" dist="19050" dir="2700000" algn="tl" rotWithShape="0">
                  <a:schemeClr val="dk1">
                    <a:alpha val="40000"/>
                  </a:schemeClr>
                </a:outerShdw>
              </a:effectLst>
            </a:rPr>
            <a:t> </a:t>
          </a:r>
          <a:r>
            <a:rPr lang="es-ES" sz="1400" b="0" cap="none" spc="0" baseline="0">
              <a:ln w="0"/>
              <a:solidFill>
                <a:schemeClr val="tx1"/>
              </a:solidFill>
              <a:effectLst>
                <a:outerShdw blurRad="38100" dist="19050" dir="2700000" algn="tl" rotWithShape="0">
                  <a:schemeClr val="dk1">
                    <a:alpha val="40000"/>
                  </a:schemeClr>
                </a:outerShdw>
              </a:effectLst>
            </a:rPr>
            <a:t>(despliegue lista)</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1</xdr:col>
      <xdr:colOff>0</xdr:colOff>
      <xdr:row>120</xdr:row>
      <xdr:rowOff>0</xdr:rowOff>
    </xdr:from>
    <xdr:to>
      <xdr:col>1</xdr:col>
      <xdr:colOff>1024217</xdr:colOff>
      <xdr:row>128</xdr:row>
      <xdr:rowOff>48904</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8"/>
        <a:stretch>
          <a:fillRect/>
        </a:stretch>
      </xdr:blipFill>
      <xdr:spPr>
        <a:xfrm>
          <a:off x="403412" y="38010353"/>
          <a:ext cx="1024217" cy="1572904"/>
        </a:xfrm>
        <a:prstGeom prst="rect">
          <a:avLst/>
        </a:prstGeom>
      </xdr:spPr>
    </xdr:pic>
    <xdr:clientData/>
  </xdr:twoCellAnchor>
  <xdr:twoCellAnchor editAs="oneCell">
    <xdr:from>
      <xdr:col>1</xdr:col>
      <xdr:colOff>1288676</xdr:colOff>
      <xdr:row>120</xdr:row>
      <xdr:rowOff>33619</xdr:rowOff>
    </xdr:from>
    <xdr:to>
      <xdr:col>5</xdr:col>
      <xdr:colOff>2552520</xdr:colOff>
      <xdr:row>128</xdr:row>
      <xdr:rowOff>88620</xdr:rowOff>
    </xdr:to>
    <xdr:pic>
      <xdr:nvPicPr>
        <xdr:cNvPr id="10" name="Imagen 9">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9"/>
        <a:stretch>
          <a:fillRect/>
        </a:stretch>
      </xdr:blipFill>
      <xdr:spPr>
        <a:xfrm>
          <a:off x="1692088" y="38043972"/>
          <a:ext cx="7236579" cy="1579001"/>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chemeClr val="tx2"/>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chemeClr val="tx2"/>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chemeClr val="tx2"/>
            </a:solidFill>
            <a:latin typeface="Verdana" pitchFamily="34" charset="0"/>
            <a:ea typeface="Verdana" pitchFamily="34" charset="0"/>
            <a:cs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19051</xdr:colOff>
      <xdr:row>0</xdr:row>
      <xdr:rowOff>123825</xdr:rowOff>
    </xdr:from>
    <xdr:to>
      <xdr:col>7</xdr:col>
      <xdr:colOff>1485901</xdr:colOff>
      <xdr:row>4</xdr:row>
      <xdr:rowOff>0</xdr:rowOff>
    </xdr:to>
    <xdr:sp macro="" textlink="">
      <xdr:nvSpPr>
        <xdr:cNvPr id="2" name="16 Rectángulo">
          <a:extLst>
            <a:ext uri="{FF2B5EF4-FFF2-40B4-BE49-F238E27FC236}">
              <a16:creationId xmlns="" xmlns:a16="http://schemas.microsoft.com/office/drawing/2014/main" id="{00000000-0008-0000-0200-000002000000}"/>
            </a:ext>
          </a:extLst>
        </xdr:cNvPr>
        <xdr:cNvSpPr/>
      </xdr:nvSpPr>
      <xdr:spPr>
        <a:xfrm>
          <a:off x="333376" y="123825"/>
          <a:ext cx="13944600" cy="63817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4to TRIMESTRE DE 2019 - </a:t>
          </a:r>
          <a:r>
            <a:rPr lang="es-CO" sz="2200" b="1">
              <a:solidFill>
                <a:srgbClr val="FFFF00"/>
              </a:solidFill>
            </a:rPr>
            <a:t>PRODUCTOS</a:t>
          </a:r>
        </a:p>
      </xdr:txBody>
    </xdr:sp>
    <xdr:clientData/>
  </xdr:twoCellAnchor>
  <xdr:twoCellAnchor editAs="oneCell">
    <xdr:from>
      <xdr:col>1</xdr:col>
      <xdr:colOff>0</xdr:colOff>
      <xdr:row>88</xdr:row>
      <xdr:rowOff>0</xdr:rowOff>
    </xdr:from>
    <xdr:to>
      <xdr:col>1</xdr:col>
      <xdr:colOff>1024217</xdr:colOff>
      <xdr:row>96</xdr:row>
      <xdr:rowOff>48904</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12964" y="77397429"/>
          <a:ext cx="1024217" cy="1572904"/>
        </a:xfrm>
        <a:prstGeom prst="rect">
          <a:avLst/>
        </a:prstGeom>
      </xdr:spPr>
    </xdr:pic>
    <xdr:clientData/>
  </xdr:twoCellAnchor>
  <xdr:twoCellAnchor editAs="oneCell">
    <xdr:from>
      <xdr:col>1</xdr:col>
      <xdr:colOff>1265464</xdr:colOff>
      <xdr:row>88</xdr:row>
      <xdr:rowOff>13607</xdr:rowOff>
    </xdr:from>
    <xdr:to>
      <xdr:col>4</xdr:col>
      <xdr:colOff>1018114</xdr:colOff>
      <xdr:row>96</xdr:row>
      <xdr:rowOff>68608</xdr:rowOff>
    </xdr:to>
    <xdr:pic>
      <xdr:nvPicPr>
        <xdr:cNvPr id="4" name="Imagen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578428" y="77411036"/>
          <a:ext cx="7236579" cy="1579001"/>
        </a:xfrm>
        <a:prstGeom prst="rect">
          <a:avLst/>
        </a:prstGeom>
      </xdr:spPr>
    </xdr:pic>
    <xdr:clientData/>
  </xdr:twoCellAnchor>
  <xdr:twoCellAnchor editAs="oneCell">
    <xdr:from>
      <xdr:col>7</xdr:col>
      <xdr:colOff>1708897</xdr:colOff>
      <xdr:row>0</xdr:row>
      <xdr:rowOff>154082</xdr:rowOff>
    </xdr:from>
    <xdr:to>
      <xdr:col>10</xdr:col>
      <xdr:colOff>38711</xdr:colOff>
      <xdr:row>3</xdr:row>
      <xdr:rowOff>186416</xdr:rowOff>
    </xdr:to>
    <xdr:pic>
      <xdr:nvPicPr>
        <xdr:cNvPr id="5" name="Imagen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86765" y="154082"/>
          <a:ext cx="4633122" cy="6206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23380</xdr:colOff>
      <xdr:row>0</xdr:row>
      <xdr:rowOff>155865</xdr:rowOff>
    </xdr:from>
    <xdr:to>
      <xdr:col>8</xdr:col>
      <xdr:colOff>1598469</xdr:colOff>
      <xdr:row>3</xdr:row>
      <xdr:rowOff>270165</xdr:rowOff>
    </xdr:to>
    <xdr:sp macro="" textlink="">
      <xdr:nvSpPr>
        <xdr:cNvPr id="2" name="16 Rectángulo">
          <a:extLst>
            <a:ext uri="{FF2B5EF4-FFF2-40B4-BE49-F238E27FC236}">
              <a16:creationId xmlns="" xmlns:a16="http://schemas.microsoft.com/office/drawing/2014/main" id="{00000000-0008-0000-0300-000002000000}"/>
            </a:ext>
          </a:extLst>
        </xdr:cNvPr>
        <xdr:cNvSpPr/>
      </xdr:nvSpPr>
      <xdr:spPr>
        <a:xfrm>
          <a:off x="369744" y="155865"/>
          <a:ext cx="14581043" cy="685800"/>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4to TRIMESTRE DE 2019- </a:t>
          </a:r>
          <a:r>
            <a:rPr lang="es-CO" sz="2200" b="1">
              <a:solidFill>
                <a:srgbClr val="FFFF00"/>
              </a:solidFill>
            </a:rPr>
            <a:t>ACTIVIDADES</a:t>
          </a:r>
        </a:p>
      </xdr:txBody>
    </xdr:sp>
    <xdr:clientData/>
  </xdr:twoCellAnchor>
  <xdr:twoCellAnchor>
    <xdr:from>
      <xdr:col>20</xdr:col>
      <xdr:colOff>445180</xdr:colOff>
      <xdr:row>1</xdr:row>
      <xdr:rowOff>168088</xdr:rowOff>
    </xdr:from>
    <xdr:to>
      <xdr:col>20</xdr:col>
      <xdr:colOff>930089</xdr:colOff>
      <xdr:row>3</xdr:row>
      <xdr:rowOff>375906</xdr:rowOff>
    </xdr:to>
    <xdr:sp macro="" textlink="">
      <xdr:nvSpPr>
        <xdr:cNvPr id="3" name="Flecha abajo 2">
          <a:extLst>
            <a:ext uri="{FF2B5EF4-FFF2-40B4-BE49-F238E27FC236}">
              <a16:creationId xmlns="" xmlns:a16="http://schemas.microsoft.com/office/drawing/2014/main" id="{00000000-0008-0000-0300-000003000000}"/>
            </a:ext>
          </a:extLst>
        </xdr:cNvPr>
        <xdr:cNvSpPr/>
      </xdr:nvSpPr>
      <xdr:spPr>
        <a:xfrm>
          <a:off x="39867474" y="358588"/>
          <a:ext cx="484909" cy="588818"/>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802749</xdr:colOff>
      <xdr:row>1</xdr:row>
      <xdr:rowOff>168088</xdr:rowOff>
    </xdr:from>
    <xdr:to>
      <xdr:col>23</xdr:col>
      <xdr:colOff>1287658</xdr:colOff>
      <xdr:row>3</xdr:row>
      <xdr:rowOff>375906</xdr:rowOff>
    </xdr:to>
    <xdr:sp macro="" textlink="">
      <xdr:nvSpPr>
        <xdr:cNvPr id="4" name="Flecha abajo 3">
          <a:extLst>
            <a:ext uri="{FF2B5EF4-FFF2-40B4-BE49-F238E27FC236}">
              <a16:creationId xmlns="" xmlns:a16="http://schemas.microsoft.com/office/drawing/2014/main" id="{00000000-0008-0000-0300-000004000000}"/>
            </a:ext>
          </a:extLst>
        </xdr:cNvPr>
        <xdr:cNvSpPr/>
      </xdr:nvSpPr>
      <xdr:spPr>
        <a:xfrm>
          <a:off x="45312514" y="358588"/>
          <a:ext cx="484909" cy="5888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24</xdr:col>
      <xdr:colOff>926625</xdr:colOff>
      <xdr:row>2</xdr:row>
      <xdr:rowOff>22412</xdr:rowOff>
    </xdr:from>
    <xdr:to>
      <xdr:col>24</xdr:col>
      <xdr:colOff>1411534</xdr:colOff>
      <xdr:row>3</xdr:row>
      <xdr:rowOff>382631</xdr:rowOff>
    </xdr:to>
    <xdr:sp macro="" textlink="">
      <xdr:nvSpPr>
        <xdr:cNvPr id="5" name="Flecha abajo 4">
          <a:extLst>
            <a:ext uri="{FF2B5EF4-FFF2-40B4-BE49-F238E27FC236}">
              <a16:creationId xmlns="" xmlns:a16="http://schemas.microsoft.com/office/drawing/2014/main" id="{00000000-0008-0000-0300-000005000000}"/>
            </a:ext>
          </a:extLst>
        </xdr:cNvPr>
        <xdr:cNvSpPr/>
      </xdr:nvSpPr>
      <xdr:spPr>
        <a:xfrm>
          <a:off x="47688772" y="403412"/>
          <a:ext cx="484909" cy="5507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0</xdr:colOff>
      <xdr:row>258</xdr:row>
      <xdr:rowOff>0</xdr:rowOff>
    </xdr:from>
    <xdr:to>
      <xdr:col>1</xdr:col>
      <xdr:colOff>1024217</xdr:colOff>
      <xdr:row>266</xdr:row>
      <xdr:rowOff>48904</xdr:rowOff>
    </xdr:to>
    <xdr:pic>
      <xdr:nvPicPr>
        <xdr:cNvPr id="6" name="Imagen 5">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394607" y="243717536"/>
          <a:ext cx="1024217" cy="1572904"/>
        </a:xfrm>
        <a:prstGeom prst="rect">
          <a:avLst/>
        </a:prstGeom>
      </xdr:spPr>
    </xdr:pic>
    <xdr:clientData/>
  </xdr:twoCellAnchor>
  <xdr:twoCellAnchor editAs="oneCell">
    <xdr:from>
      <xdr:col>1</xdr:col>
      <xdr:colOff>1306286</xdr:colOff>
      <xdr:row>258</xdr:row>
      <xdr:rowOff>27215</xdr:rowOff>
    </xdr:from>
    <xdr:to>
      <xdr:col>4</xdr:col>
      <xdr:colOff>383527</xdr:colOff>
      <xdr:row>266</xdr:row>
      <xdr:rowOff>82216</xdr:rowOff>
    </xdr:to>
    <xdr:pic>
      <xdr:nvPicPr>
        <xdr:cNvPr id="7" name="Imagen 6">
          <a:extLst>
            <a:ext uri="{FF2B5EF4-FFF2-40B4-BE49-F238E27FC236}">
              <a16:creationId xmlns="" xmlns:a16="http://schemas.microsoft.com/office/drawing/2014/main" id="{00000000-0008-0000-0300-000007000000}"/>
            </a:ext>
          </a:extLst>
        </xdr:cNvPr>
        <xdr:cNvPicPr>
          <a:picLocks noChangeAspect="1"/>
        </xdr:cNvPicPr>
      </xdr:nvPicPr>
      <xdr:blipFill>
        <a:blip xmlns:r="http://schemas.openxmlformats.org/officeDocument/2006/relationships" r:embed="rId2"/>
        <a:stretch>
          <a:fillRect/>
        </a:stretch>
      </xdr:blipFill>
      <xdr:spPr>
        <a:xfrm>
          <a:off x="1700893" y="243744751"/>
          <a:ext cx="7236579" cy="1579001"/>
        </a:xfrm>
        <a:prstGeom prst="rect">
          <a:avLst/>
        </a:prstGeom>
      </xdr:spPr>
    </xdr:pic>
    <xdr:clientData/>
  </xdr:twoCellAnchor>
  <xdr:twoCellAnchor editAs="oneCell">
    <xdr:from>
      <xdr:col>9</xdr:col>
      <xdr:colOff>121227</xdr:colOff>
      <xdr:row>1</xdr:row>
      <xdr:rowOff>0</xdr:rowOff>
    </xdr:from>
    <xdr:to>
      <xdr:col>10</xdr:col>
      <xdr:colOff>2647643</xdr:colOff>
      <xdr:row>3</xdr:row>
      <xdr:rowOff>239643</xdr:rowOff>
    </xdr:to>
    <xdr:pic>
      <xdr:nvPicPr>
        <xdr:cNvPr id="8" name="Imagen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70727" y="190500"/>
          <a:ext cx="4639235" cy="6206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485777</xdr:colOff>
      <xdr:row>440</xdr:row>
      <xdr:rowOff>142874</xdr:rowOff>
    </xdr:from>
    <xdr:to>
      <xdr:col>5</xdr:col>
      <xdr:colOff>2190751</xdr:colOff>
      <xdr:row>454</xdr:row>
      <xdr:rowOff>9525</xdr:rowOff>
    </xdr:to>
    <xdr:graphicFrame macro="">
      <xdr:nvGraphicFramePr>
        <xdr:cNvPr id="2" name="9 Gráfico">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1062036</xdr:colOff>
      <xdr:row>43</xdr:row>
      <xdr:rowOff>161924</xdr:rowOff>
    </xdr:from>
    <xdr:to>
      <xdr:col>7</xdr:col>
      <xdr:colOff>2466975</xdr:colOff>
      <xdr:row>63</xdr:row>
      <xdr:rowOff>685799</xdr:rowOff>
    </xdr:to>
    <xdr:graphicFrame macro="">
      <xdr:nvGraphicFramePr>
        <xdr:cNvPr id="3" name="Gráfico 1">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147</xdr:row>
      <xdr:rowOff>0</xdr:rowOff>
    </xdr:from>
    <xdr:to>
      <xdr:col>0</xdr:col>
      <xdr:colOff>1024217</xdr:colOff>
      <xdr:row>154</xdr:row>
      <xdr:rowOff>182254</xdr:rowOff>
    </xdr:to>
    <xdr:pic>
      <xdr:nvPicPr>
        <xdr:cNvPr id="5" name="Imagen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3"/>
        <a:stretch>
          <a:fillRect/>
        </a:stretch>
      </xdr:blipFill>
      <xdr:spPr>
        <a:xfrm>
          <a:off x="0" y="45796200"/>
          <a:ext cx="1024217" cy="1572904"/>
        </a:xfrm>
        <a:prstGeom prst="rect">
          <a:avLst/>
        </a:prstGeom>
      </xdr:spPr>
    </xdr:pic>
    <xdr:clientData/>
  </xdr:twoCellAnchor>
  <xdr:twoCellAnchor editAs="oneCell">
    <xdr:from>
      <xdr:col>0</xdr:col>
      <xdr:colOff>1162050</xdr:colOff>
      <xdr:row>147</xdr:row>
      <xdr:rowOff>38100</xdr:rowOff>
    </xdr:from>
    <xdr:to>
      <xdr:col>5</xdr:col>
      <xdr:colOff>1197729</xdr:colOff>
      <xdr:row>155</xdr:row>
      <xdr:rowOff>26426</xdr:rowOff>
    </xdr:to>
    <xdr:pic>
      <xdr:nvPicPr>
        <xdr:cNvPr id="6" name="Imagen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4"/>
        <a:stretch>
          <a:fillRect/>
        </a:stretch>
      </xdr:blipFill>
      <xdr:spPr>
        <a:xfrm>
          <a:off x="1162050" y="45834300"/>
          <a:ext cx="7236579" cy="1579001"/>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100,0%</a:t>
          </a:fld>
          <a:endParaRPr lang="es-CO" sz="1800" b="1">
            <a:solidFill>
              <a:srgbClr val="A8FAC9"/>
            </a:solidFill>
            <a:latin typeface="Verdana" pitchFamily="34" charset="0"/>
            <a:ea typeface="Verdana" pitchFamily="34" charset="0"/>
            <a:cs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6</xdr:col>
      <xdr:colOff>657679</xdr:colOff>
      <xdr:row>0</xdr:row>
      <xdr:rowOff>0</xdr:rowOff>
    </xdr:from>
    <xdr:to>
      <xdr:col>9</xdr:col>
      <xdr:colOff>501370</xdr:colOff>
      <xdr:row>2</xdr:row>
      <xdr:rowOff>97893</xdr:rowOff>
    </xdr:to>
    <xdr:pic>
      <xdr:nvPicPr>
        <xdr:cNvPr id="2" name="1 Imagen">
          <a:extLst>
            <a:ext uri="{FF2B5EF4-FFF2-40B4-BE49-F238E27FC236}">
              <a16:creationId xmlns=""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7926161" y="0"/>
          <a:ext cx="5168619" cy="687536"/>
        </a:xfrm>
        <a:prstGeom prst="rect">
          <a:avLst/>
        </a:prstGeom>
      </xdr:spPr>
    </xdr:pic>
    <xdr:clientData/>
  </xdr:twoCellAnchor>
  <xdr:twoCellAnchor>
    <xdr:from>
      <xdr:col>0</xdr:col>
      <xdr:colOff>285750</xdr:colOff>
      <xdr:row>0</xdr:row>
      <xdr:rowOff>209550</xdr:rowOff>
    </xdr:from>
    <xdr:to>
      <xdr:col>5</xdr:col>
      <xdr:colOff>479150</xdr:colOff>
      <xdr:row>2</xdr:row>
      <xdr:rowOff>209550</xdr:rowOff>
    </xdr:to>
    <xdr:sp macro="" textlink="">
      <xdr:nvSpPr>
        <xdr:cNvPr id="3" name="2 Rectángulo">
          <a:extLst>
            <a:ext uri="{FF2B5EF4-FFF2-40B4-BE49-F238E27FC236}">
              <a16:creationId xmlns="" xmlns:a16="http://schemas.microsoft.com/office/drawing/2014/main" id="{00000000-0008-0000-0500-000003000000}"/>
            </a:ext>
          </a:extLst>
        </xdr:cNvPr>
        <xdr:cNvSpPr/>
      </xdr:nvSpPr>
      <xdr:spPr>
        <a:xfrm>
          <a:off x="285750" y="209550"/>
          <a:ext cx="10080350"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2018</a:t>
          </a:r>
          <a:endParaRPr lang="es-CO" sz="2400">
            <a:solidFill>
              <a:srgbClr val="FFFF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5168165" cy="683907"/>
    <xdr:pic>
      <xdr:nvPicPr>
        <xdr:cNvPr id="2" name="1 Imagen">
          <a:extLst>
            <a:ext uri="{FF2B5EF4-FFF2-40B4-BE49-F238E27FC236}">
              <a16:creationId xmlns=""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390525" y="0"/>
          <a:ext cx="5168165" cy="683907"/>
        </a:xfrm>
        <a:prstGeom prst="rect">
          <a:avLst/>
        </a:prstGeom>
      </xdr:spPr>
    </xdr:pic>
    <xdr:clientData/>
  </xdr:oneCellAnchor>
  <xdr:twoCellAnchor>
    <xdr:from>
      <xdr:col>2</xdr:col>
      <xdr:colOff>3876676</xdr:colOff>
      <xdr:row>4</xdr:row>
      <xdr:rowOff>38101</xdr:rowOff>
    </xdr:from>
    <xdr:to>
      <xdr:col>3</xdr:col>
      <xdr:colOff>1981200</xdr:colOff>
      <xdr:row>5</xdr:row>
      <xdr:rowOff>95251</xdr:rowOff>
    </xdr:to>
    <xdr:sp macro="" textlink="">
      <xdr:nvSpPr>
        <xdr:cNvPr id="3" name="2 Rectángulo redondeado">
          <a:hlinkClick xmlns:r="http://schemas.openxmlformats.org/officeDocument/2006/relationships" r:id="rId2"/>
          <a:extLst>
            <a:ext uri="{FF2B5EF4-FFF2-40B4-BE49-F238E27FC236}">
              <a16:creationId xmlns="" xmlns:a16="http://schemas.microsoft.com/office/drawing/2014/main" id="{00000000-0008-0000-0600-000003000000}"/>
            </a:ext>
          </a:extLst>
        </xdr:cNvPr>
        <xdr:cNvSpPr/>
      </xdr:nvSpPr>
      <xdr:spPr>
        <a:xfrm>
          <a:off x="5048251" y="800101"/>
          <a:ext cx="2000249"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CLIC</a:t>
          </a:r>
          <a:r>
            <a:rPr lang="es-CO" sz="1100" b="1" baseline="0"/>
            <a:t> = Plan de acción 2018</a:t>
          </a:r>
          <a:endParaRPr lang="es-CO"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SG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eno/Documents/AMORENO/2017/PLAN%20DE%20ACCION/FORMATO%20PLAN%20DE%20AC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colas%20Casallas/Downloads/Plan%20de%20Acci&#243;n%20Institucional%202019%20Final%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Instrumento%20de%20Planeaci&#243;n%202019%20-Captura%20(mejora%20continu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Plan%20de%20Accion%202019%20Riesgos%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Instrumento%20de%20Planeaci&#243;n%202019%20-%20Subdirecci&#243;n%20de%20Gesti&#243;n%20Humana%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sheetName val="SELECCIÓN"/>
      <sheetName val="INSTRUCTIVO"/>
      <sheetName val="Hoja1"/>
    </sheetNames>
    <sheetDataSet>
      <sheetData sheetId="0" refreshError="1"/>
      <sheetData sheetId="1">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2">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19 Producto"/>
      <sheetName val="PLAN DE ACCIÓN 2019 Actividades"/>
      <sheetName val="listas"/>
      <sheetName val="PLAN DE DESARROLLO 2019 Matriz"/>
      <sheetName val="INSTRUCTIVO"/>
      <sheetName val="Actividades Plan de Desarrollo"/>
    </sheetNames>
    <sheetDataSet>
      <sheetData sheetId="0"/>
      <sheetData sheetId="1"/>
      <sheetData sheetId="2" refreshError="1"/>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ennifer Daniela Campos Rozo" refreshedDate="43860.671286574077" createdVersion="6" refreshedVersion="6" minRefreshableVersion="3" recordCount="72">
  <cacheSource type="worksheet">
    <worksheetSource ref="B6:AA78" sheet="PLAN DE ACCIÓN 2019 Producto"/>
  </cacheSource>
  <cacheFields count="27">
    <cacheField name="Pilar o Eje Transversal" numFmtId="0">
      <sharedItems count="2">
        <s v="7. Gobierno Legítimo, fortalecimiento Local y eficiencia"/>
        <s v="3.  Construcción de comunidad y cultura ciudadana"/>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sharedItems>
    </cacheField>
    <cacheField name="No." numFmtId="0">
      <sharedItems containsSemiMixedTypes="0" containsString="0" containsNumber="1" containsInteger="1" minValue="1" maxValue="16"/>
    </cacheField>
    <cacheField name="Nombre del producto" numFmtId="0">
      <sharedItems count="134" longText="1">
        <s v="Revista virtual: &quot;Bomberos Hoy el Magazzine&quot;."/>
        <s v="Noticiero &quot;Bomberos Hoy&quot;"/>
        <s v="Periódico virtual &quot;El Hidrante!"/>
        <s v="Reportaje: Bomberos en acción"/>
        <s v="La foto de la semana"/>
        <s v="Crónica: Historias en Bomberos Bogotá"/>
        <s v="Plan anual de auditoria vigencia 2019"/>
        <s v="Plan de adecuación del Modelo Integrado de Planeación y Gestión - MIPG - y el Sistema Integrado de Gestión."/>
        <s v="Integracion de los procesos de SIG-MIPG"/>
        <s v="Diagramas de flujo de proceso"/>
        <s v="Ventanilla única de atención ciudadano. "/>
        <s v="Diseño, desarrollo e implementación de la nueva intranet para la UAECOB"/>
        <s v="Transición de la Estrategia de Gobierno en linea a la implementacion de la Política de Gobierno Digital "/>
        <s v="Aplicación móvil para el sistema de información Misional Implementada"/>
        <s v="Herramienta tecnológica para la creación y administración de cursos virtuales en la UEA implementada"/>
        <s v="Herramienta tecnológica para la administración y gestión documental de la UAECOB Implementada."/>
        <s v="Levantamiento de inventario de activos de Información de Software, hardware y servicios, cuadro de caracterización documental actualizados"/>
        <s v="Diseño, desarrollo e implementación del nuevo Sistema de Información Misional para la UAECOB"/>
        <s v="Guía de Buenas Prácticas UAECOB 2019"/>
        <s v="Portafolio de Servicios UAECOB 2019"/>
        <s v="Jornadas de articulación con la Academia"/>
        <s v="Modelo de caracterización del relacionamiento de la UAECOB con sus grupos de interés"/>
        <s v="Seguimiento y control de los Planes e Indicadores que Gestiona la Entidad"/>
        <s v="Construcción de bases de datos de contratos"/>
        <s v="Creación de matriz de control y seguimiento de aprobación garantías"/>
        <s v="Revisión de formatos y procedimientos de contratación "/>
        <s v="Creación de protocolo para la puesta en marcha de medios alternativos de solución de conflictos"/>
        <s v="Documento diagnostico frente a escenarios de aglomeraciones de público permanentes (Teatros y Cinemas)"/>
        <s v="Proyecto virtualización capacitación normativa aplicada a revisiones técnicas"/>
        <s v="Identificación de nuevos requerimientos en el Sistema de Información Misional - Sub-módulo Revisiones Técnicas y Auto revisiones"/>
        <s v="Guía de riesgos comunes y asociados a incendios"/>
        <s v="Sistematización del procedimiento de capacitación a brigadas contra incendio empresarial"/>
        <s v="Actualización de Módulos de Capacitación Comunitaria"/>
        <s v="Proyecto de virtualización de capacitación a brigadas contra incendio empresarial"/>
        <s v="Actualizar la estrategia &quot;campañas de reducción del riesgo relacionadas con la prevención y mitigación de riesgos de incendio, matpel y otras  emergencias competencia de la UAECOB&quot; - IMER"/>
        <s v="Desarrollar jornadas de capacitación en las estaciones en pedagogía para las actividades del Club Bomberitos "/>
        <s v="Desarrollar Actividades de la estrategia del Club Bomberitos en el marco del mes de la prevención (Caravanas de la Prevención)"/>
        <s v="Implementación proyecto de prevención y autoprotección  comunitaria ante incendios forestales (fase 2)."/>
        <s v="Actualizar, publicar y seguimiento a la estrategia de cambio climático de la UAECOB"/>
        <s v="cartografía social en localidad de puente Aranda para materiales peligrosos"/>
        <s v="Divulgación de una campaña de gestión del riesgo en las 20 localidades "/>
        <s v="Diseñar y Gestionar una estrategia para la gestión del riesgo por incendios forestales en la localidad de Sumapaz"/>
        <s v="Insumo para Campaña de Prevención por incendios en el hogar "/>
        <s v="Curso Bomberitos _x000a_&quot;Nicolas Quevedo Rizo&quot;"/>
        <s v="Actualización del árbol de servicios"/>
        <s v="Información  estadística de las emergencias atendidas por la UAECOB."/>
        <s v="Simulacro de comunicaciones en emergencias"/>
        <s v="Revisión de hidrantes en Bogotá"/>
        <s v="Plan para el Fortalecimiento de la Gestión Integral de los Servicios Logísticos"/>
        <s v="_x000a_Plan de Mantenimiento Preventivo y Correctivo de Parque Automotor _x000a_"/>
        <s v="_x000a_Plan de Mantenimiento Preventivo y Correctivo de  Equipo Menor_x000a__x000a__x000a_"/>
        <s v="Diagnostico Integral de Archivos"/>
        <s v="Dar cumplimiento a la Política de Cero Papel en la Entidad, de conformidad con la Resolución 730 de 2013."/>
        <s v="Realizar Seguimiento a la implementación del PIGA"/>
        <s v="Realizar charlas comunicativas a los servidores públicos y/o contratistas del Edificio comando, en lo relacionado a las funciones del Defensor de la Ciudadanía de la UAECOB, para generar importancia frente a la oportunidad y coherencia de los requerimientos ciudadanos"/>
        <s v="Socializar a los funcionarios de la Línea 195, sobre la información de los trámites y servicios con los que cuenta la UAECOB."/>
        <s v=" Desarrollo académico de socialización y prevención disciplinaria a través del proceso de inducción y reinducción Coordinado por la OCDI"/>
        <s v="Capacitar en  el marco normativo contable para entidades de Gobierno (NMNCEG) aplicables a la UAE Cuerpo Oficial de Bomberos."/>
        <s v="Auditores internos entrenados"/>
        <s v="Cambio de la Cultura del Sistema Integrado de Gestión- MIPG"/>
        <s v="Certificación ISO 9001-2015"/>
        <s v="Gestionar la adquisición de un predio para la elaboración de estudios, diseños y construcción de una (1) Escuela de Formación Bomberil y una (1) estación de Bomberos."/>
        <s v="Aprobación de Estudios, Diseños y Estudios Previos para la adecuación y ampliación de la Estación de Bomberos de Marichuela - B10."/>
        <s v="Desarrollar un programa que garantice el 100% del mantenimiento de la infraestructura física de las Estaciones de Bomberos y el Edificio Comando"/>
        <s v="Gestionar la adquisición de un (1) predio para la implementación de una (1) estación de Bomberos"/>
        <s v="Implementación de (1) estación satélite forestal de bomberos sujeta al proyecto del sendero ambiental en los cerros orientales)"/>
        <s v="Elaboración de los estudios y diseños para la adecuación de la Estación de Bomberos de Ferias - B7."/>
        <s v="Implementar una Biblioteca virtual para la Unidad administrativa especial cuerpo oficial de bomberos Bogotá."/>
        <s v="Diseñar un programa de capacitación para ascenso de oficiales y suboficiales adaptado a la misionalidad de la entidad "/>
        <s v="Realizar un programa de capacitación y reentrenamiento a mínimo dos grupos especializados durante dos jornadas "/>
        <s v="Realizar seguimiento a la implementación del subsistema de Seguridad y Salud en el Trabajo"/>
        <s v="Realizar las acciones necesarias para la Formalización de la Escuela de Formación Bomberil de la UAECOB ante las autoridades competentes"/>
        <s v=" Capacitación Básica de investigación de incendios " u="1"/>
        <s v=" Desarrollar e implementar un programa para la prevención de Desórdenes Musculoesqueléticos" u="1"/>
        <s v="*Continuación - Ventanilla única de atención ciudadano. " u="1"/>
        <s v="Adopción SECOP II en los  procesos, formatos y procedimientos de contratación que se realizan en la Oficina Asesora Jurídica" u="1"/>
        <s v="Realizar jornadas de sensibilización en las 17 estaciones para el personal uniformado de los cambios normativos en  revisiones técnicas y aglomeración de publico" u="1"/>
        <s v="Socialización y distribución del Portafolio de servicios de la UAECOB" u="1"/>
        <s v="*Continuación -Dotación Tecnológica para la Estación de Bomberos de Bosa B-8 implementada" u="1"/>
        <s v="Flujo de procesos con la integración de los estándares de Gestión de Calidad, Ambiental y Seguridad y Salud en el Trabajo en los Procesos." u="1"/>
        <s v="*Continuación - Herramienta tecnológica para la administración y gestión documental de la UAECOB Implementada." u="1"/>
        <s v="Documento con el contenido de la ficha técnica del sistema de información requerido para la administración del proceso de Inventarios." u="1"/>
        <s v="Creación de procedimiento de pago de sentencias judiciales y conciliaciones" u="1"/>
        <s v="Modificación de la ruta de la calidad" u="1"/>
        <s v="Formulación y/o Actualización de la Guía Técnica de Pirotecnia y efectos especiales." u="1"/>
        <s v="Charlas, conversatorios, exposiciones con entidades del Distrito que sean referentes del Sistema Integrado de Gestión" u="1"/>
        <s v="Dar estricto cumplimiento a los objetivos y programas del Plan Institucional de Gestión Ambiental PIGA." u="1"/>
        <s v="Revisión y ajuste de la Estrategia de  Sensibilización Y Educación En Prevención De Incendios Y Emergencias Conexas- Club Bomberitos" u="1"/>
        <s v="Realizar una actividad de conocimiento  y/o Reducción en riesgos en incendios, búsqueda y rescate y materiales peligrosos incluida en el plan de acción de  los CLGR-CC (Consejos locales de gestión del riesgo y cambio climático)." u="1"/>
        <s v="Actividad de lanzamiento y socialización Guía Buenas Prácticas Saber Hacer Cuerpo Oficial Bomberos de Bogotá" u="1"/>
        <s v="Realización de Plan Específico de Respuesta (PER) por incendio en entidades públicas distritales o Grandes Superficies o empresas industriales y/o comerciales" u="1"/>
        <s v="Crónica: Bomberos de corazón." u="1"/>
        <s v="Ejercicio de aseguramiento de agua en edificios de gran altura." u="1"/>
        <s v="Simulacro de rescate vehicular " u="1"/>
        <s v="Plan anual de auditoria vigencia 2018" u="1"/>
        <s v="Capacitaciones documentales " u="1"/>
        <s v="Ejecución de las inspecciones técnicas  de seguridad humana y sistemas de protección contra incendios, solicitadas por los establecimientos, clasificados como riesgo moderado y alto." u="1"/>
        <s v="Sensibilización del equipo de investigación de incendios  en las 17 estaciones de la UAECOB." u="1"/>
        <s v="Simulacro de rescate vertical" u="1"/>
        <s v="Implementación proyecto de prevención y autoprotección  comunitaria ante incendios forestales." u="1"/>
        <s v="Formular Estructura Funcional para la Subdirección Logística" u="1"/>
        <s v="Socialización sobre articulación del nuevo Modelo de Planeación y Gestión- MIPG y el Sistema Integrado de Gestión." u="1"/>
        <s v="Foto de la semana" u="1"/>
        <s v="Creación Procedimientos de Acuerdo Marco de Precios, Otros Instrumentos de agregación de Demanda y Grandes Superficies" u="1"/>
        <s v="Ejercicio IEC INSARAG " u="1"/>
        <s v="*Continuación - Herramienta tecnológica para la creación y administración de cursos virtuales en la UEA implementada" u="1"/>
        <s v="*Continuación - Entornos de virtualización para la UAECOB Implementados" u="1"/>
        <s v="Socialización del árbol de servicios de emergencias de la UAECOB." u="1"/>
        <s v="Garantizar el Manejo integral de los Residuos que se generan en las dependencias de la UAECOB en cumplimiento a los Programas del PIGA" u="1"/>
        <s v="Socialización de tramites y servicios  de la entidad en las 20 localidades._x000a_" u="1"/>
        <s v="Implementación del  proyecto de prevención y autoprotección  comunitaria ante incedios forestales." u="1"/>
        <s v="Proceso de clasificación en el marco de la estrategia de búsqueda y rescate de la DNBC" u="1"/>
        <s v="Desarrollo e Implementación de un programa orientado a promover la práctica de actividad física en el personal de la UAECOB" u="1"/>
        <s v="*Continuación - Aplicación móvil para el sistema de información Misional Implementada" u="1"/>
        <s v="Curso Bomberitos &quot;Nicolas Quevedo Rizo&quot;" u="1"/>
        <s v="*Continuación -Levantamiento de inventario de activos de Información de Software, hardware y servicios, cuadro de caracterización documental actualizados" u="1"/>
        <s v="Actualización Manual de Contratación y  Supervisión" u="1"/>
        <s v="Capacitar en lenguaje de señas a los servidores que ejecuten acciones directas de atención a la ciudadanía" u="1"/>
        <s v="Simulacro de rescate por extensión" u="1"/>
        <s v="Bomberos Hoy el Informativo." u="1"/>
        <s v="proyectar las acciones necesarias para la  implementación de  una Biblioteca Virtual para la UAE Cuerpo Oficial de Bomberos Bogotá." u="1"/>
        <s v="Socialización de la estrategia de Cambio Climático UAECOB" u="1"/>
        <s v="realizar las acciones necesarias para la aprobación del PEI de la escuela de Formación Bomberil de la UAECOB ante las autoridades competentes " u="1"/>
        <s v="Planeación y organización de un evento de intercambio de experiencias con otros cuerpos de bomberos de Colombia sobre la implementación de la resolución 0358 de 2014 de la DNBC" u="1"/>
        <s v="Acciones Bomberiles. " u="1"/>
        <s v="Feria Expo académica para la articulación de oferta educativa en la ciudad con los funcionarios de la entidad" u="1"/>
        <s v="Definición y formulación de los insumos necesarios para establecer un sistema de información Logístico " u="1"/>
        <s v="Gestionar la realización de un curso para la investigación de incendios forestales para la entidad con entidades externas" u="1"/>
        <s v="Actividad de prevención en el marco de los programas del club bomberitos." u="1"/>
        <s v="Actualización del material de referencia para  los curso de investigación  de Incendio Básico e Intermedio" u="1"/>
        <s v="Implementar un plan de reentrenamiento de tres días para servidores de los cargos bombero y cabo" u="1"/>
        <s v="Simulacro de búsqueda y rescate con caninos en media montaña" u="1"/>
        <s v="Organización del III Congreso Internacional del Cuerpo Oficial Bomberos de Bogotá" u="1"/>
        <s v="Auditores internos en normas actualizadas, con formación certificada por organismos externos " u="1"/>
      </sharedItems>
    </cacheField>
    <cacheField name="% Ponderación Producto" numFmtId="0">
      <sharedItems containsSemiMixedTypes="0" containsString="0" containsNumber="1" minValue="6.25E-2" maxValue="1"/>
    </cacheField>
    <cacheField name="Meta Anual" numFmtId="0">
      <sharedItems containsSemiMixedTypes="0" containsString="0" containsNumber="1" minValue="0" maxValue="100"/>
    </cacheField>
    <cacheField name="Unidad Medida" numFmtId="0">
      <sharedItems/>
    </cacheField>
    <cacheField name="Descripción Meta" numFmtId="0">
      <sharedItems longText="1"/>
    </cacheField>
    <cacheField name="Responsable Producto" numFmtId="0">
      <sharedItems/>
    </cacheField>
    <cacheField name="1° TRIM" numFmtId="0">
      <sharedItems containsBlank="1" containsMixedTypes="1" containsNumber="1" minValue="0" maxValue="50"/>
    </cacheField>
    <cacheField name="2° TRIM" numFmtId="0">
      <sharedItems containsString="0" containsBlank="1" containsNumber="1" minValue="0.1" maxValue="100"/>
    </cacheField>
    <cacheField name="3° TRIM" numFmtId="0">
      <sharedItems containsString="0" containsBlank="1" containsNumber="1" minValue="0" maxValue="90"/>
    </cacheField>
    <cacheField name="4° TRIM" numFmtId="0">
      <sharedItems containsString="0" containsBlank="1" containsNumber="1" minValue="0.2" maxValue="100"/>
    </cacheField>
    <cacheField name="META 4° TRIM_x000a_(celda O)" numFmtId="0">
      <sharedItems containsString="0" containsBlank="1" containsNumber="1" minValue="0.2" maxValue="100"/>
    </cacheField>
    <cacheField name="Programado 4to trimestre" numFmtId="9">
      <sharedItems containsString="0" containsBlank="1" containsNumber="1" minValue="6.25E-2" maxValue="1"/>
    </cacheField>
    <cacheField name="AVANCE 4° TRIM" numFmtId="0">
      <sharedItems containsString="0" containsBlank="1" containsNumber="1" minValue="0" maxValue="100"/>
    </cacheField>
    <cacheField name="Descripción Avance y/o justificación del incumplimiento" numFmtId="0">
      <sharedItems longText="1"/>
    </cacheField>
    <cacheField name="Evidencia" numFmtId="0">
      <sharedItems containsBlank="1" longText="1"/>
    </cacheField>
    <cacheField name="Acción de mejora _x000a_*aplica si no se presentó avance" numFmtId="0">
      <sharedItems containsBlank="1"/>
    </cacheField>
    <cacheField name="Cumplimiento" numFmtId="9">
      <sharedItems containsSemiMixedTypes="0" containsString="0" containsNumber="1" minValue="0" maxValue="1"/>
    </cacheField>
    <cacheField name="Tipo de resultado" numFmtId="9">
      <sharedItems containsBlank="1" count="10">
        <s v="EXCELENTE"/>
        <s v="BUENO"/>
        <s v="MALO"/>
        <s v="REGULAR"/>
        <m u="1"/>
        <s v="No aplica" u="1"/>
        <s v="CUMPLIDO" u="1"/>
        <s v="SIN EJECUTAR" u="1"/>
        <s v="NA" u="1"/>
        <s v="EJECUTADO" u="1"/>
      </sharedItems>
    </cacheField>
    <cacheField name="Estado del Producto" numFmtId="0">
      <sharedItems containsBlank="1" count="6">
        <s v="EN EJECUCIÓN"/>
        <s v="EJECUTADO"/>
        <s v="SIN EJECUTAR"/>
        <m u="1"/>
        <s v="CUMPLIDO" u="1"/>
        <s v="NA" u="1"/>
      </sharedItems>
    </cacheField>
    <cacheField name="AVENCE PONDERADO" numFmtId="9">
      <sharedItems containsSemiMixedTypes="0" containsString="0" containsNumber="1" minValue="0" maxValue="1"/>
    </cacheField>
    <cacheField name="Cumplimiento 1er tri." numFmtId="0" formula="IFERROR(('AVENCE PONDERADO'/#NAME?),0)"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Jennifer Daniela Campos Rozo" refreshedDate="43860.671289814818" createdVersion="6" refreshedVersion="6" minRefreshableVersion="3" recordCount="247">
  <cacheSource type="worksheet">
    <worksheetSource ref="B5:Y252" sheet="PLAN DE ACCIÓN 2019 Actividades"/>
  </cacheSource>
  <cacheFields count="25">
    <cacheField name="Pilar o Eje Transversal" numFmtId="0">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ntainsBlank="1" count="10">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m u="1"/>
      </sharedItems>
    </cacheField>
    <cacheField name="No." numFmtId="0">
      <sharedItems containsString="0" containsBlank="1" containsNumber="1" containsInteger="1" minValue="1" maxValue="16"/>
    </cacheField>
    <cacheField name="Nombre del producto" numFmtId="0">
      <sharedItems longText="1"/>
    </cacheField>
    <cacheField name="% Ponderación Producto" numFmtId="0">
      <sharedItems containsSemiMixedTypes="0" containsString="0" containsNumber="1" minValue="6.25E-2" maxValue="1"/>
    </cacheField>
    <cacheField name="Meta Anual" numFmtId="0">
      <sharedItems containsSemiMixedTypes="0" containsString="0" containsNumber="1" minValue="0.2" maxValue="100"/>
    </cacheField>
    <cacheField name="Unidad Medida" numFmtId="0">
      <sharedItems containsBlank="1"/>
    </cacheField>
    <cacheField name="Descripción Meta" numFmtId="0">
      <sharedItems containsBlank="1" longText="1"/>
    </cacheField>
    <cacheField name="Responsable Producto" numFmtId="0">
      <sharedItems/>
    </cacheField>
    <cacheField name="No.2" numFmtId="0">
      <sharedItems containsSemiMixedTypes="0" containsString="0" containsNumber="1" containsInteger="1" minValue="1" maxValue="9"/>
    </cacheField>
    <cacheField name="ACTIVIDADES DEL PRODUCTO" numFmtId="0">
      <sharedItems longText="1"/>
    </cacheField>
    <cacheField name="% Ponderación Actividades" numFmtId="9">
      <sharedItems containsSemiMixedTypes="0" containsString="0" containsNumber="1" minValue="0.05" maxValue="1"/>
    </cacheField>
    <cacheField name="Fecha Inicio" numFmtId="14">
      <sharedItems containsSemiMixedTypes="0" containsNonDate="0" containsDate="1" containsString="0" minDate="2019-01-01T00:00:00" maxDate="2020-01-01T00:00:00"/>
    </cacheField>
    <cacheField name="Fecha fin" numFmtId="14">
      <sharedItems containsSemiMixedTypes="0" containsNonDate="0" containsDate="1" containsString="0" minDate="2019-01-30T00:00:00" maxDate="2020-01-01T00:00:00"/>
    </cacheField>
    <cacheField name="Reponderación actividad calculo en el periodo" numFmtId="9">
      <sharedItems containsSemiMixedTypes="0" containsString="0" containsNumber="1" minValue="6.2500000000000003E-3" maxValue="0.25"/>
    </cacheField>
    <cacheField name="Responsable Actividad" numFmtId="0">
      <sharedItems/>
    </cacheField>
    <cacheField name="Avance % _x000a_*En escala de 1 a 100%" numFmtId="0">
      <sharedItems containsString="0" containsBlank="1" containsNumber="1" minValue="0" maxValue="1"/>
    </cacheField>
    <cacheField name="Descripción avance y/o justificación del incumplimiento" numFmtId="0">
      <sharedItems containsBlank="1" longText="1"/>
    </cacheField>
    <cacheField name="CUMPLIMIENTO ACTIVIDADES" numFmtId="9">
      <sharedItems containsSemiMixedTypes="0" containsString="0" containsNumber="1" minValue="0" maxValue="1"/>
    </cacheField>
    <cacheField name="AVANCE PONDERADO PERIODO EVALUADO PA" numFmtId="9">
      <sharedItems containsSemiMixedTypes="0" containsString="0" containsNumber="1" minValue="0" maxValue="1"/>
    </cacheField>
    <cacheField name="AVANCE PONDERADO ACUMULADO PA" numFmtId="165">
      <sharedItems containsSemiMixedTypes="0" containsString="0" containsNumber="1" minValue="0" maxValue="0.25"/>
    </cacheField>
    <cacheField name="Cumplimiento Acti." numFmtId="0" formula="'AVANCE PONDERADO PERIODO EVALUADO PA'/'Reponderación actividad calculo en el periodo'"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x v="0"/>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3"/>
    <n v="6"/>
    <n v="9"/>
    <n v="12"/>
    <n v="12"/>
    <n v="0.2"/>
    <n v="12"/>
    <s v="Durante el cuarto trimestre se realizaron 3 Ediciones de la Revista Bomberos Hoy, del mes de octubre, noviembre y diciembre, los cuales fueron emitidos en el mes siguiente a su finalización. La edición de diciembre se emitió el último día hábil del mes, con el fin de cumplir con la meta."/>
    <s v="Revista de octubre de 2019_x000a_https://mail.google.com/mail/u/0/#search/hidrante+oct/KtbxLwgdgGHMpBzSRpLwpBzsWBhXgLzkkL_x000a__x000a_Revista de noviembre de 2019_x000a_https://mail.google.com/mail/u/0/#search/REVISTA++23/FMfcgxwGCGtjtcrrZzPSHQtVtRJHrlCN_x000a__x000a_Revista 31 de diciembre de 2019_x000a_https://mail.google.com/mail/u/0/#search/REVISTA+/FMfcgxwGCbDZPstfQZmGlLCsBbFjqrpq"/>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x v="1"/>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2"/>
    <n v="25"/>
    <n v="38"/>
    <n v="50"/>
    <n v="50"/>
    <n v="0.2"/>
    <n v="50"/>
    <s v="Durante el trimestre se realizaron 12 Ediciones del Noticiero &quot;Bomberos Hoy&quot;"/>
    <s v="4 octubre 2019 : https://www.youtube.com/watch?v=mRdIiwCAeA4_x000a__x000a_11 octubre 2019 https://www.youtube.com/watch?v=Mg-euAvnV6U_x000a__x000a_18 octubre 2019 https://www.youtube.com/watch?v=t8ZH5TNF45g_x000a__x000a_25 octubre 2019 https://www.youtube.com/watch?v=_CHHh5mzFDA&amp;t=276s_x000a__x000a_1 noviembre: https://www.youtube.com/watch?v=1kKNpgTGnm0&amp;t=144s_x000a__x000a_8 noviembre  https://www.youtube.com/watch?v=3GqK56XfK2k&amp;t=299s_x000a__x000a_15 noviembre https://www.youtube.com/watch?v=LXiXuXQrZ2c_x000a__x000a_22 noviembre https://www.youtube.com/watch?v=Z986oz1Zl2s&amp;t=544s_x000a__x000a_29 noviembre https://www.youtube.com/watch?v=pzwohbt5M1k&amp;t=4s_x000a__x000a_6 diciembre  https://www.youtube.com/watch?v=k9ERuqvy6dk_x000a__x000a_13 diciembre https://www.youtube.com/watch?v=2UKAPu64rNw&amp;t=10s_x000a__x000a_20 diciembre  https://www.youtube.com/watch?v=qZNtLM7NV_k&amp;t=10s_x000a_"/>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x v="2"/>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2"/>
    <n v="25"/>
    <n v="38"/>
    <n v="50"/>
    <n v="50"/>
    <n v="0.15"/>
    <n v="50"/>
    <s v="Durante el trimestre se realizaron 12 Ediciones de El Hidrante periódico digital, el cual fue enviado a través de correo electrónico a la entidad."/>
    <s v="OCTUBRE_x000a_Hidrante 3 de octubre https://mail.google.com/mail/u/0/#search/hidrante+oct/FMfcgxwDrbtjzGbwpLcltlvTcnmXqQzq_x000a__x000a_Hidrante 10 de octubre_x000a_https://mail.google.com/mail/u/0/#search/hidrante+oct/FMfcgxwDrlRLFPTpjSNpWVBDSFchSXfm_x000a__x000a_Hidrante 17 de octubre_x000a_https://mail.google.com/mail/u/0/#search/el+hidrante+17+/FMfcgxwDrlbPzCmkPXQhQktThTshrVzn_x000a__x000a_Hidrante 24 de octubre_x000a_https://mail.google.com/mail/u/0/#search/hidrante+oct/FMfcgxwDrtwqcBrPdrpZqNJnVrgBVfTg_x000a__x000a__x000a_NOVIEMBRE_x000a_Hidrante 1 de noviembre_x000a_https://mail.google.com/mail/u/0/#search/hidrante+nov/FMfcgxwDsFWjMFscVDwDpXbhdBTqFpTg_x000a__x000a_Hidrante 7 de noviembre_x000a_https://mail.google.com/mail/u/0/#search/hidrante+nov/FMfcgxwDsFffNskFfLHscbJpSkMgRbrM_x000a__x000a_Hidrante 18 de noviembre_x000a_https://mail.google.com/mail/u/0/#search/hidrante+nov/FMfcgxwGBmsmjxwFZkxPzVmQwtQhkPMM_x000a__x000a_Hidrante 22 de noviembre_x000a_https://mail.google.com/mail/u/0/#search/hidrante+nov/FMfcgxwGBmzXBlSNkDsLWbHQzbFWmQkC_x000a__x000a_DICIEMBRE_x000a_Hidrante 3 de diciembre_x000a_https://mail.google.com/mail/u/0/#search/hidrante+diciembre/FMfcgxwGBwcjvLtGbsbGVrXflCtqZJNs_x000a__x000a_Hidrante 13 de diciembre_x000a_https://mail.google.com/mail/u/0/#search/hidrante+diciembre/FMfcgxwGCHDlwjXgTzfJZkJJSgQxHxnB_x000a__x000a_Hidrante 19 de diciembre_x000a_https://mail.google.com/mail/u/0/#search/hidrante+diciembre/FMfcgxwGCQZFBDbThqSqrPSpDsQhnRXz_x000a__x000a_Hidrante 26 de diciembre_x000a_https://mail.google.com/mail/u/0/#search/hidrante+diciembre/FMfcgxwGCQjJtznNZrbjsgVmVpRFNnnJ"/>
    <m/>
    <n v="1"/>
    <x v="0"/>
    <x v="0"/>
    <n v="0.15"/>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x v="3"/>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2"/>
    <n v="25"/>
    <n v="38"/>
    <n v="50"/>
    <n v="50"/>
    <n v="0.2"/>
    <n v="50"/>
    <s v="Durante el trimestre se realizaron 12 ediciones de Bomberos en Acción, los cuales fueron publicados en las Redes Sociales de la Entidad"/>
    <s v="*31 octubre _x000a_https://twitter.com/BomberosBogota/status/1189941104000602112?s=20_x000a__x000a_*2 Noviembre_x000a_Bomberos de las estación #Ferias, #PuenteAranda, #GarcésNavas, #Central y #Bicentenario controlan un incendio al interior de una bodega ubicada en la  Carrera 56B con 70C. Al momento no hay reporte de personas lesionadas. Se asegura el área._x000a_https://twitter.com/BomberosBogota/status/1190723666050457602?s=20_x000a__x000a_*2 Noviembre_x000a_Bomberos de la estación #Chapinero rescataron y brindaron atención prehospitalaria a un gatico que quedó atrapado en el alternador de un carro particular en la calle 33 con carrera 15. El felino fue entregado a su propietario y llevado a una clínica veterinaria._x000a_https://twitter.com/BomberosBogota/status/1190742165913255937?s=20_x000a__x000a_*3 Noviembre_x000a_Bomberos de la estación #Caobos rescataron a un perrito que se encontraba atrapado en un canal de aguas_x000a_https://twitter.com/BomberosBogota/status/1191079535988629504?s=20_x000a__x000a_*7 Noviembre_x000a_Bomberos de las estaciones #Candelaria, #Bellavista y el Grupo de Materiales Peligrosos, Matpel, controlan una fuga de gas por rotura  de tubería de 5 pulgadas_x000a_https://twitter.com/BomberosBogota/status/1192506136332787712?s=20_x000a__x000a_*8 Noviembre_x000a_Bomberos de la estación #Chapinero controlan una fuga de gas en cilindro de GLP en la calle https://twitter.com/BomberosBogota/status/1192841123548545025?s=20_x000a__x000a_*8Noviembre_x000a_Bomberos de la estación #Kennedy brindan atención prehospitalaria a dos personas luego de que se presentara un choque entre un bus del SITP y una camioneta_x000a_https://twitter.com/BomberosBogota/status/1192870866285142017?s=20_x000a__x000a_*9 Noviembre_x000a_Bomberos de la estación #Chapinero brindan atención prehospitalaria a dos personas luego de ser arrolladas por un vehículo particular_x000a_https://twitter.com/BomberosBogota/status/1193234744512778242?s=20_x000a__x000a_*9 Noviembre_x000a_⚠️Bomberos de la estación #Fontibón brindan atención prehospitalaria a una persona que resultó lesionada por el volcamiento de un furgón_x000a_https://twitter.com/BomberosBogota/status/1193243179136507904?s=20_x000a__x000a_*9 Noviembre_x000a_Bomberos de la estación #Candelaria brindan atención prehospitalaria a una persona luego de que un camión chocara con un poste y terminara volcado_x000a_https://twitter.com/BomberosBogota/status/1193243693463035904?s=20_x000a__x000a__x000a_*9 noviembre_x000a_la Grúa de Bomberos Bogotá retira el vehículo que se volcó en la quebrada la Vieja_x000a_https://twitter.com/BomberosBogota/status/1193278182016860160?s=20_x000a__x000a_*7 diciembre_x000a_Bomberos de la estación #Caobos rescatan y brindan atención prehospitalaria a 4 personas atrapadas por la caída de un árbol y un poste de energía sobre un vehículo particular_x000a_https://twitter.com/BomberosBogota/status/1203468748663017478?s=20_x000a_"/>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x v="4"/>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2"/>
    <n v="25"/>
    <n v="38"/>
    <n v="50"/>
    <n v="50"/>
    <n v="0.1"/>
    <n v="50"/>
    <s v="Durante el trimestre se realizaron 12 ediciones de la Foto de la Semana, la cual fue enviada a través de redes sociales los días viernes."/>
    <s v="*4 de octubre_x000a_https://twitter.com/BomberosBogota/status/1180243610702401536_x000a__x000a_*11 de octubre _x000a_https://twitter.com/BomberosBogota/status/1182804399611097089_x000a__x000a_*18 de octubre_x000a_https://twitter.com/BomberosBogota/status/1185322161600380928_x000a__x000a_*25 de octubre_x000a_https://twitter.com/BomberosBogota/status/1187852466861330434_x000a__x000a_*1 Noviembre_x000a_https://twitter.com/BomberosBogota/status/1190395592557637632?s=20_x000a__x000a_*8 Noviembre_x000a_https://twitter.com/BomberosBogota/status/1192932307801260033?s=20_x000a__x000a_*15 noviembre_x000a_https://twitter.com/BomberosBogota/status/1195475042416676864?s=20_x000a__x000a_*22 noviembre_x000a_https://twitter.com/BomberosBogota/status/1198005778898178048?s=20_x000a__x000a_*29 noviembre._x000a_https://twitter.com/BomberosBogota/status/1200542452743995392?s=20_x000a__x000a_*6 diciembre_x000a_https://twitter.com/BomberosBogota/status/1203083364804300801?s=20_x000a__x000a_*13 diciembre_x000a_https://twitter.com/BomberosBogota/status/1205616942419197954?s=20_x000a__x000a_*20 diciembre_x000a_https://twitter.com/BomberosBogota/status/1208152295810224128?s=20_x000a_"/>
    <m/>
    <n v="1"/>
    <x v="0"/>
    <x v="0"/>
    <n v="0.1"/>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x v="5"/>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2"/>
    <n v="25"/>
    <n v="38"/>
    <n v="50"/>
    <n v="50"/>
    <n v="0.15"/>
    <n v="50"/>
    <s v="Durante el trimestre se realizaron 12 ediciones de videos de historias de Bomberos, entre visitas, entregas y cosas que pasan al interior de cada una de las estaciones de Bomberos."/>
    <s v="*7 Noviembre_x000a_La cooperación internacional es muy importante, ya que compartir experiencia y conocimiento con Bomberos de otros países es muy enriquecedor_x000a_https://twitter.com/BomberosBogota/status/1192594732481990663?s=20_x000a__x000a_*8 Noviembre_x000a_Hoy te contamos un poco más sobre las emergencias con árboles atendidas por nuestros Bomberos_x000a_https://twitter.com/BomberosBogota/status/1192770929610383360?s=20_x000a__x000a_*12 Noviembre_x000a_este es un mensaje importante para la comunidad. Cuando veas a los Bomberos trabajando, ten en cuenta esta recomendación para no poner tu vida en peligro_x000a_https://twitter.com/BomberosBogota/status/1194219081353891841?s=20_x000a__x000a_*13 noviembre_x000a_La tecnología nos permite estrechar los lazos de cooperación y compartir conocimiento valioso para la institución_x000a_https://twitter.com/BomberosBogota/status/1194587191776817152?s=20_x000a__x000a_*13 noviembre _x000a_Nuestros #BomberosBogotá están siempre preparados para atender el llamado de la comunidad y hoy queremos mostrar cómo trabajan para controlar una fuga de gas_x000a_https://twitter.com/BomberosBogota/status/1194743405055623168?s=20_x000a__x000a_*19 noviembre_x000a_Los procesos operativos son de suma importancia a la hora de atender efectivamente una emergencia_x000a_https://twitter.com/BomberosBogota/status/1196918573949693952?s=20_x000a__x000a_*20 noviembre_x000a_Para #BomberosBogotá todos los seres vivos son importantes, por eso hoy queremos contarte un poco más sobre el Grupo De Búsqueda y Rescate de Animales en Emergencias BRAE_x000a_https://twitter.com/BomberosBogota/status/1197284736219176960?s=20_x000a__x000a_*25 noviembre_x000a_Así trabajaron en equipo nuestros #BomberosBogotá y diferentes entidades del distrito, para controlar esta emergencia que tardó varias horas en ser controlada_x000a_https://twitter.com/BomberosBogota/status/1198926806381998080?s=20_x000a__x000a_*25 noviembre_x000a_Cada capacitación a la que acuden nuestros uniformados, les brinda herramientas y conocimientos para realizar mejor su trabajo día a día_x000a_https://twitter.com/BomberosBogota/status/1199112979532439558?s=20_x000a__x000a_*26 noviembre_x000a_Acompañamos a nuestro Grupo de Materiales Peligrosos (MATPEL) a una emergencia para que veas, muy de cerca, como trabajan para salvar vidas_x000a_https://twitter.com/BomberosBogota/status/1199287591947980800?s=20_x000a__x000a_*5 diciembre_x000a_Los #BomberosBogotá utilizan diferentes herramientas a la hora de una emergencia, hoy te mostramos un poco más de las cuerdas que usan_x000a_https://twitter.com/BomberosBogota/status/1202750616273068037?s=20_x000a__x000a_*6 diciembre_x000a_Así son los protocolos para qué #BomberosBogotá pueda hacer uso de la vía exclusiva de Transmilenio, en situación de emergencia https://twitter.com/BomberosBogota/status/1202942555970777090?s=20_x000a_"/>
    <m/>
    <n v="1"/>
    <x v="0"/>
    <x v="0"/>
    <n v="0.15"/>
  </r>
  <r>
    <x v="0"/>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x v="6"/>
    <n v="1"/>
    <n v="100"/>
    <s v="Porcentaje"/>
    <s v="Cumplir el 100% de las actividades programadas en el Plan Anual de Auditorías para la vigencia"/>
    <s v="Oficina de Control Interno"/>
    <n v="0.25"/>
    <n v="0.5"/>
    <n v="0.75"/>
    <n v="1"/>
    <n v="1"/>
    <n v="1"/>
    <n v="1"/>
    <s v="Para el trimestre, se planearon 18 actividades, las cuales se cumplieron en su totalidad; para la vigencia 2019, el plan anual de auditorías contenía 101 actividades, las cuales se ejecutaron en su totalidad. _x000a_Se presentaron dos modificaciones al plan, cambiando fechas de ejecución a algunas actividades y el cambio de nombre de la auditoria del Calidad (pre certificación); la eficiencia del plan culminó en el 91%, de las 101 actividades se cumplieron en términos 92._x000a_"/>
    <s v="Plan Anual de auditorías con el seguimiento de su cumplimiento, informes entregados por Controldoc, correos electrónicos, presentaciones en PowerPoint, publicaciones en los medios de comunicación de la entidad (ruta de la Calidad, Hidrante, papel tapiz, carteleras, entre otros)."/>
    <s v="No aplica realizar acción de mejora, debido al resultado del 100% del indicador."/>
    <n v="1"/>
    <x v="0"/>
    <x v="0"/>
    <n v="1"/>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1"/>
    <x v="7"/>
    <n v="6.25E-2"/>
    <n v="100"/>
    <s v="Porcentaje"/>
    <s v="100% Actividades cumplidas del plan de adecuación. En los estándares definidos en el Sistema Integrado de Gestión a los requerimientos del MIPG"/>
    <s v="Responsable del Sistema de Gestión de Calidad"/>
    <n v="0.5"/>
    <n v="1"/>
    <m/>
    <m/>
    <m/>
    <m/>
    <m/>
    <s v="Se cumplió en el segundo trimestre del año en un 81%."/>
    <s v="Resolución 306 de 2019_x000a_Matriz responsables y participantes politicas MIPG_x000a_Evaluaciones y listados de asistencia 3 sesiones de socialización SIG-MIPG"/>
    <m/>
    <n v="0.81"/>
    <x v="1"/>
    <x v="1"/>
    <n v="5.0625000000000003E-2"/>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2"/>
    <x v="8"/>
    <n v="6.25E-2"/>
    <n v="12"/>
    <s v="Caracterizaciones de proceso publicadas"/>
    <s v="Actualizar el 100% de las caracterizaciones de proceso de la UAECOB"/>
    <s v="Responsable del Sistema de Gestión de Calidad"/>
    <n v="6"/>
    <n v="12"/>
    <m/>
    <m/>
    <m/>
    <m/>
    <m/>
    <s v="Se cumplió en el segundo trimestre del año. *Se cumplio con la actualizacion de las 12 caracterizaciones."/>
    <s v="Ruta de la Calidad "/>
    <m/>
    <n v="1"/>
    <x v="0"/>
    <x v="1"/>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3"/>
    <x v="9"/>
    <n v="6.25E-2"/>
    <n v="15"/>
    <s v="Diagrama de flujo de procesos publicados"/>
    <s v="Documentar los diagramas de flujo de proceso de acuerdo con las actualizaciones realizadas al mapa de proceso"/>
    <s v="Responsable del Sistema de Gestión de Calidad"/>
    <n v="0"/>
    <n v="7"/>
    <n v="15"/>
    <m/>
    <m/>
    <m/>
    <m/>
    <s v="Los Diagramas de Flujo fueron realizados en su totalidad."/>
    <m/>
    <m/>
    <n v="1"/>
    <x v="0"/>
    <x v="1"/>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4"/>
    <x v="10"/>
    <n v="6.25E-2"/>
    <n v="100"/>
    <s v="Porcentaje"/>
    <s v="Implementación de un servicio y/o tramite en la ventanilla única de Atención al Ciudadano."/>
    <s v="Líder Área de Tecnología OAP - Mariano Garrido"/>
    <n v="0.5"/>
    <n v="0.75"/>
    <n v="0.85"/>
    <n v="1"/>
    <n v="1"/>
    <n v="6.25E-2"/>
    <n v="0.1"/>
    <s v="1) Tramite liquidador Sistema de Liquidador Misional (SLM)_x000a_Se diseñó, se desarrolló y se programó la aplicación Sistema de Liquidador Misional (SLM)._x000a_Justificación: Para poder publicar en la web, el Sistema Liquidador Misional para el concepto de revisiones técnicas requiere de la resolución de cobros de servicios de la entidad, para así respaldar la formulación implementada en el software; sin esa resolución aprobada por el área jurídica y firmada por la dirección no es posible lanzar el producto en la web._x000a_2) Tramite en Línea Aglomeraciones Y Capacitación Comunitaria_x000a_Se realizó el diseñó, desarrollo, programación de los formularios en línea de aglomeraciones y capacitación comunitaria._x000a_Justificación: Para poderlos publicar en línea se requiere un convenio interadministrativo entre la Alta Consejería y la UAECOB; por temas de derechos de autor dichos formularios se encuentran listos para pasar a producción. _x000a_"/>
    <s v="Radicado de ControlDoc No 2019I007319. _x000a_http://201.245.188.149/Liquidadores _x000a_(URL Interna)_x000a_Formularios para la ciudadanía http://172.16.92.18/Formulario.php_x000a_Formulario para la administración http://172.16.92.18/argentum.html_x000a__x000a_  (URL Publica)_x000a_Formularios para la ciudadanía  http://201.245.188.146/Formulario.php_x000a_Formulario para la administración http://201.245.188.146/argentum.html  _x000a_ _x000a_"/>
    <s v="Se efectuará el seguimiento respectivo, para que se agilice su publicación puesto que nos encontramos en una transición."/>
    <n v="0.1"/>
    <x v="2"/>
    <x v="0"/>
    <n v="6.2500000000000003E-3"/>
  </r>
  <r>
    <x v="0"/>
    <s v="92. Optimizar sistemas de información implementados y optimizados"/>
    <s v="4. Fortalecer la capacidad de gestión y desarrollo institucional e interinstitucional, para consolidar la modernización de la UAECOB y llevarla a la excelencia"/>
    <s v="Gestión Tecnológica"/>
    <x v="2"/>
    <n v="5"/>
    <x v="11"/>
    <n v="6.25E-2"/>
    <n v="100"/>
    <s v="Porcentaje"/>
    <s v="Realizar el diseño, desarrollo de la nueva Intranet para la UAECOB"/>
    <s v="Líder Área de Tecnología OAP - Mariano Garrido"/>
    <n v="0.25"/>
    <n v="0.5"/>
    <n v="0.75"/>
    <n v="1"/>
    <n v="1"/>
    <n v="6.25E-2"/>
    <n v="0.95"/>
    <s v="Se realizó el diseño, desarrollo de la nueva intranet de la UAECOB; se elaboraron los diseños y la programación de los módulos de la plataforma. _x000a_Se programó el módulo de la Ruta de la Calidad, teniendo en cuenta la Auditoria no era viable sacar a producción la Intranet para no desinformar a los funcionarios y contratistas; adicionalmente, por el cambio de administración se debe cambiar los colores de la intranet debido a que la página web de la Entidad se debió ajustar y quedaron del mismo color y por institucionalidad y posicionamiento no deben quedar igual, se espera realizar el lanzamiento en el 1er trimestre del año 2020.   _x000a_"/>
    <s v="http://172.16.92.27/intranet/"/>
    <m/>
    <n v="0.95"/>
    <x v="0"/>
    <x v="0"/>
    <n v="5.9374999999999997E-2"/>
  </r>
  <r>
    <x v="0"/>
    <s v="92. Optimizar sistemas de información implementados y optimizados"/>
    <s v="4. Fortalecer la capacidad de gestión y desarrollo institucional e interinstitucional, para consolidar la modernización de la UAECOB y llevarla a la excelencia"/>
    <s v="Gestión Tecnológica"/>
    <x v="2"/>
    <n v="6"/>
    <x v="12"/>
    <n v="6.25E-2"/>
    <n v="100"/>
    <s v="Porcentaje"/>
    <s v="Diseño, Revision, estructutacion e implementacion  de la Politica de Gobierno Digital al interior de la UAECOB   "/>
    <s v="Líder Área de Tecnología OAP - Mariano Garrido"/>
    <n v="0.25"/>
    <n v="0.5"/>
    <n v="0.75"/>
    <n v="1"/>
    <n v="1"/>
    <n v="6.25E-2"/>
    <n v="0.88"/>
    <s v="Se realizaron los seguimientos de las actividades de la implementación de Gobierno Digital en la UAECOB basado en la herramienta de autodiagnóstico de la Alta Consejería y se empieza a estructurar e implementar los primeros trámites en línea de la UAECOB: Tramite en línea SIREP:  http://www.bomberosbogota.gov.co/?q=content/sirep_x000a_Para los tramites en línea de Capacitación Comunitaria y Acompañamientos en Simulacros se espera poner en producción en el 2do trimestre del año 2020 debido que se debe realizar un convenio interadministrativo entre la Alta Consejería y la UAECOB para la apropiación del código fuente del formulario en línea._x000a_"/>
    <s v="(URL Interna) Tramites Enlinea_x000a_http://172.16.92.18/Formulario.php_x000a_http://172.16.92.18/argentum.html_x000a__x000a_  (URL Publica)_x000a_Tramites Enlinea_x000a_http://201.245.188.146/Formulario.php_x000a_http://201.245.188.146/argentum.html  "/>
    <m/>
    <n v="0.88"/>
    <x v="1"/>
    <x v="0"/>
    <n v="5.5E-2"/>
  </r>
  <r>
    <x v="0"/>
    <s v="92. Optimizar sistemas de información implementados y optimizados"/>
    <s v="4. Fortalecer la capacidad de gestión y desarrollo institucional e interinstitucional, para consolidar la modernización de la UAECOB y llevarla a la excelencia"/>
    <s v="Gestión Tecnológica"/>
    <x v="2"/>
    <n v="7"/>
    <x v="13"/>
    <n v="6.25E-2"/>
    <n v="100"/>
    <s v="Porcentaje"/>
    <s v="Una aplicación móvil para la gestión de los incidentes atendidos por el personal operativo del UEACOP."/>
    <s v="Líder Área de Tecnología OAP - Mariano Garrido"/>
    <n v="0.5"/>
    <n v="1"/>
    <m/>
    <m/>
    <m/>
    <m/>
    <m/>
    <s v="Se cumplió en el segundo trimestre del año. *Se entregan las tablet y se evidencia en memorando del 30 de mayo del 2019 con numero radicado 2019I008626 donde se da inicio a unas modific aciones y mejoras a las mismas"/>
    <s v="1, Memorando 2019I008626._x000a_2,correo del 28 de mayo del 2019_x000a_3, Tablet Et1"/>
    <m/>
    <n v="1"/>
    <x v="0"/>
    <x v="1"/>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8"/>
    <x v="14"/>
    <n v="6.25E-2"/>
    <n v="100"/>
    <s v="Porcentaje"/>
    <s v="Herramienta implementada"/>
    <s v="Líder Área de Tecnología OAP - Mariano Garrido"/>
    <n v="1"/>
    <m/>
    <m/>
    <m/>
    <m/>
    <m/>
    <m/>
    <s v="Se Cumplió en el primer trimestre del año. *La herramienta  CMS Moodle se encuentra implementada,instalada y configurada en un servidor de la UAECOB su objetivo  era incorporar  unicamente cursos virtuales del área de SGR, se implemento un curso virtual que cuenta con un avance importante  pero no salio a producción debido a que no se entrego por parte de SGR la  totalidad de los insumos del curso. Por otro lado, la Entidad adquirio el LMS Docebo en enero del 2019  como herramienta tecnológica para la creación y administración de los cursos virtuales dicha plataforma se encuentra instalada y configurada, en este sentido, se   configuraran y crearan paulatinamente los cursos que propongan y entregen contenidos de las áreas interesadas de la Entidad y se realizara la migración de lo que se tiene del curso de SGR en Moodle a Docebo."/>
    <s v="1, Reunion Seguimiento virtualizacion capacitacion brigadas contra incendios._x000a_2, Acta de reunion 2019 curso virtual SGR._x000a_3, Correo Socializacion iniciar la etapa de alistamiento de cabecera._x000a_4, correo 2 videos en mp4 para subtitularlos.Proyecto cursao virtual SGR._x000a_5, Correo curso virtual brigadas._x000a_6, Levantamiento de informacion seguimiento Enero._x000a_7,Correo insumos pendientes SGR _x000a_8,Prototipo del producto LMS Moodle ._x000a_9, Prueba Usuario_CMS servidor_x000a_10.Servidor Moodlewin CMS._x000a_11, Acta de reunion Docebo 2 de abril del 2019,_x000a_12 Acta de reunion docebo 3 de Abril._x000a_13 Acta de reunion docebo 1 de abril._x000a_14. Acta reunion docebo 4 de abril._x000a_"/>
    <m/>
    <n v="1"/>
    <x v="0"/>
    <x v="1"/>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9"/>
    <x v="15"/>
    <n v="6.25E-2"/>
    <n v="100"/>
    <s v="Porcentaje"/>
    <s v="Implementar una herramienta tecnológica que soporte  la gestión documental en la entidad, bajo la administración de la Subdirección Corporativa."/>
    <s v="Líder Área de Tecnología OAP - Mariano Garrido"/>
    <n v="1"/>
    <m/>
    <m/>
    <m/>
    <m/>
    <m/>
    <m/>
    <s v="Se Cumplió en el primer trimestre del año. *Con base al objeto del Contrato de Prestación de Servicios No. 431 de 2017 “IMPLEMENTACIÓN DEL SISTEMA DE GESTIÓN DOCUMENTAL DE LA UAE CUERPO OFICIAL DE BOMBEROS” a través del cual se realizó  la implementación del Software CONTROLDOC® que permite radicar, producir, tramitar y hacer seguimiento a comunicaciones oficiales de la entidad,  esta herramienta Documental salio a producción el 18 de Marzo del 2019 en la Entidad."/>
    <s v="1, Evidencias entregadas docebo primer pago factura No 1074_x000a_2, Cronograma ultimas capacitaciones Gestor documental control doc._x000a_3, Correo salida a produccion control doc._x000a_"/>
    <m/>
    <n v="1"/>
    <x v="0"/>
    <x v="1"/>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10"/>
    <x v="16"/>
    <n v="6.25E-2"/>
    <n v="100"/>
    <s v="Porcentaje"/>
    <s v="Cuadro de caracterización documental de los procedimientos actualizados."/>
    <s v="Líder Área de Tecnología OAP - Mariano Garrido"/>
    <n v="0.25"/>
    <n v="0.5"/>
    <n v="0"/>
    <n v="1"/>
    <n v="1"/>
    <n v="6.25E-2"/>
    <n v="1"/>
    <s v="Las tablas de valoración documental estructuradas por el área de gestión documental dependen directamente de publicación de procedimientos, razón por la cual quedarán al 100% el 30 de octubre. _x000a_Una vez se tengan completas se podrá terminar el proceso por parte de planeación y gestión documental y se podrán pasar a la Oficina Asesora Jurídica para que ellos determinen la confidencialidad de los activos (Pública, Reservada o Confidencial)._x000a_Se envía correo a gestión documental para que revisen de forma definitiva y den su aprobación para ser enviado a jurídica para que ellos determinen la confidencialidad de los activos (Pública, Reservada o Confidencial)._x000a_"/>
    <s v="Correo electrónico enviado a frubiano@bomberosbogota.gov.co (archivo adjunto-inventario de activos actualizado)._x000a_Carpeta en Drive compartida con jcampos@bomberosbogota.gov.co con las evidencias correspondientes (Carpeta Drive PLAN DE ACCIÓN 2019)._x000a_"/>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11"/>
    <x v="17"/>
    <n v="6.25E-2"/>
    <n v="100"/>
    <s v="Porcentaje"/>
    <s v="Realizar la contratación de un proveedor para el diseño y desarrollo del Nuevo Sistema de Información Misional para la Entidad"/>
    <s v="Líder Área de Tecnología OAP - Mariano Garrido"/>
    <n v="0.25"/>
    <n v="0.5"/>
    <n v="0.75"/>
    <n v="1"/>
    <n v="1"/>
    <n v="6.25E-2"/>
    <n v="1"/>
    <s v="Es sustancial su contratación dado que se realizó la adquisición e implementación del sistema misional para la UAECOB, con el fin de mejorar los procesos y procedimientos en el manejo de las emergencias."/>
    <s v="C.P.S. N° 427/19 DIS3TECH SAS: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2"/>
    <x v="18"/>
    <n v="6.25E-2"/>
    <n v="100"/>
    <s v="Porcentaje"/>
    <s v="Se actualizará la guía de Buenas Prácticas UAECOB con la datos e información de resultados de 2018, así como se identificarán nuevas buenas prácticas"/>
    <s v="Grupo Cooperación Internacional y Alianzas Estratégicas"/>
    <n v="0.45"/>
    <n v="1"/>
    <m/>
    <m/>
    <m/>
    <m/>
    <m/>
    <s v="Se cumplió en el segundo trimestre del año. *Se actualizó la guía de Buenas Prácticas UAECOB con la datos e información de resultados de 2018, así como se identificaron 2 nuevas buenas prácticas: Prevención en Incendios forestales con la comunidad y Grupo de Investigación de incendios _x000a_"/>
    <s v="Documento en word con la Guía de Buenas Practicas actualizada"/>
    <m/>
    <n v="1"/>
    <x v="0"/>
    <x v="1"/>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3"/>
    <x v="19"/>
    <n v="6.25E-2"/>
    <n v="100"/>
    <s v="Porcentaje"/>
    <s v="Se actualizará el Portafolio de Servicios de la UAECOB con la información de 2018, así como se identificarán las nuevas líneas de servicios brindadas por la entidad"/>
    <s v="Grupo Cooperación Internacional y Alianzas Estratégicas"/>
    <n v="0.45"/>
    <n v="1"/>
    <m/>
    <m/>
    <m/>
    <m/>
    <m/>
    <s v="Se cumplió en el segundo trimestre del año. *Se actualizó el Portafolio de Servicios  UAECOB con la datos e información de resultados de 2018."/>
    <s v="Documento en word con el Portafolio de Servicios actualizado"/>
    <m/>
    <n v="1"/>
    <x v="0"/>
    <x v="1"/>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4"/>
    <x v="20"/>
    <n v="6.25E-2"/>
    <n v="4"/>
    <s v="Und"/>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0"/>
    <n v="1"/>
    <n v="0"/>
    <n v="1"/>
    <n v="1"/>
    <n v="6.25E-2"/>
    <n v="1"/>
    <s v="Se realizó la segunda jornada de articulación con la academia el 24 de octubre:  conversatorio adaptación al cambio climático como estrategia para la reducción del riesgo. "/>
    <s v="Se verifica la correspondiente evidencia en la reunión reportada en el acta de verificación."/>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5"/>
    <x v="21"/>
    <n v="6.25E-2"/>
    <n v="100"/>
    <s v="Porcentaje"/>
    <s v="Se entregará un modelo que describa los elementos fundamentales bajo los cuales se desarrolla la articulación de la UAECOB con sus aliados estratégicos"/>
    <s v="Grupo Cooperación Internacional y Alianzas Estratégicas"/>
    <n v="0.25"/>
    <n v="0.85"/>
    <n v="1"/>
    <m/>
    <m/>
    <m/>
    <m/>
    <s v="Se Identificaron los  grupos de Interes del equipo de cooperación de la UAECOB externos y aliados, se recopiló y evaluó  la información encontrada y se diseñó un modelo Canvas adaptado. La publicación del modelo Canvas  se llevó a cabo en Noviembre de 2019 "/>
    <s v="Modelo Canvas adaptado en documento en word y anexo de mapa de grupo de interes en documento word "/>
    <m/>
    <n v="1"/>
    <x v="0"/>
    <x v="1"/>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6"/>
    <x v="22"/>
    <n v="6.25E-2"/>
    <n v="100"/>
    <s v="Porcentaje"/>
    <s v="Generar los Informes trimestrales con los resultados de los planes e indicadores que gestiona la Entidad "/>
    <s v="Area de Planeación y Gestión Estrategica - OAP"/>
    <n v="0.25"/>
    <n v="0.5"/>
    <n v="0.75"/>
    <n v="1"/>
    <n v="1"/>
    <n v="6.25E-2"/>
    <n v="1"/>
    <s v="Se generaron los informes trimestrales con los resultados de los planes e indicadores."/>
    <s v="Documentos."/>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x v="23"/>
    <n v="0.25"/>
    <n v="100"/>
    <s v="Porcentaje"/>
    <s v="Base de datos estructurada y revisada"/>
    <s v="Jefe Oficina Asesora Jurídica - Giohana Catarine Gonzalez Turizo"/>
    <n v="0.25"/>
    <n v="0.5"/>
    <n v="0.75"/>
    <n v="1"/>
    <n v="1"/>
    <n v="0.25"/>
    <n v="1"/>
    <s v="Se construyó las bases de todos los contratos de la UAECOB y se actualizó durante todo el año 2019 bajo la información correspondiente de cada contrato.   "/>
    <s v="Se encuentran guardada en el escritorio del computador asignado en la oficina de jurídica."/>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x v="24"/>
    <n v="0.25"/>
    <n v="100"/>
    <s v="Porcentaje"/>
    <s v="Matriz control y seguimiento de aprobación de garantías"/>
    <s v="Jefe Oficina Asesora Jurídica - Giohana Catarine Gonzalez Turizo"/>
    <n v="0.4"/>
    <n v="0.8"/>
    <n v="0.9"/>
    <n v="1"/>
    <n v="1"/>
    <n v="0.25"/>
    <n v="1"/>
    <s v="Se consolida la matriz de control y seguimiento de aprobación de garantías por mes de acuerdo con la información suministrada por cada una de las abogadas conforme a las pólizas aprobadas en el mes. "/>
    <s v="Se encuentran guardados en: c:\users\dbarrera.uaecob\documents\institucional\2019-institucional\matriz seguimiento garantías del computador asignado Prof. especializado cód. 222 grado 24-contratación.se envía copia de los archivos de (octubre-noviembre-diciembre) Johanna Camacho."/>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x v="25"/>
    <n v="0.25"/>
    <n v="100"/>
    <s v="Porcentaje"/>
    <s v="Actas de reunión de la Jefe de la OAJ con el grupo de contratación "/>
    <s v="Jefe Oficina Asesora Jurídica - Giohana Catarine Gonzalez Turizo"/>
    <n v="0"/>
    <n v="0.5"/>
    <n v="1"/>
    <m/>
    <m/>
    <m/>
    <m/>
    <s v="Se cumplió en el tercer trimestre del año. *Se realizaron dos (02) reuniones mensuales con el equipo de contratación de la OAJ, realizándose la revisión de formatos y procedimientos de contratación, de conformidad a las actas que hacen parte del mismo."/>
    <s v="Las actas de reunión se encuentran en poder de Johanna Camacho - base de datos."/>
    <m/>
    <n v="1"/>
    <x v="0"/>
    <x v="1"/>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x v="26"/>
    <n v="0.25"/>
    <n v="100"/>
    <s v="Porcentaje"/>
    <s v="Aplicación de protocolo para la puesta en marcha de medios alternativos de solución de conflictos. "/>
    <s v="Jefe Oficina Asesora Jurídica - Giohana Catarine Gonzalez Turizo"/>
    <n v="0.35"/>
    <n v="0.7"/>
    <n v="0.85"/>
    <n v="1"/>
    <n v="1"/>
    <n v="0.25"/>
    <n v="1"/>
    <s v="Se realizó la socialización del protocolo para la puesta en marcha de medios alternativos de solución de conflictos en la UAECOB, el día 30 de diciembre de 2019, tal como consta en el acta respectiva."/>
    <s v="El acta se encuentra en poder de Johanna Camacho -base de datos."/>
    <m/>
    <n v="1"/>
    <x v="0"/>
    <x v="0"/>
    <n v="0.25"/>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Conocimiento del Riesgo"/>
    <x v="4"/>
    <n v="1"/>
    <x v="27"/>
    <n v="6.25E-2"/>
    <n v="100"/>
    <s v="Porcentual"/>
    <s v="Realizar el documento diagnostico del cumplimiento técnico normativo de escenarios de aglomeración permanente de Bogotá  (Teatros y Cinemas)"/>
    <s v="Jorge Alberto Pardo Torres"/>
    <n v="0.25"/>
    <n v="0.5"/>
    <n v="0.75"/>
    <n v="1"/>
    <n v="1"/>
    <n v="6.25E-2"/>
    <n v="1"/>
    <s v="Se realizó el documento diagnóstico del cumplimiento técnico normativo de escenarios de aglomeración permanente de Bogotá (Teatros y Cinemas)."/>
    <s v="Documento elaborad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2"/>
    <x v="28"/>
    <n v="6.25E-2"/>
    <n v="100"/>
    <s v="Porcentual"/>
    <s v="Documento &quot;Proyecto virtualización capacitación normativa aplicada a revisiones técnicas&quot;"/>
    <s v="Jorge Alberto Pardo Torres"/>
    <n v="0.25"/>
    <n v="0.5"/>
    <n v="0.75"/>
    <n v="1"/>
    <n v="1"/>
    <n v="6.25E-2"/>
    <n v="1"/>
    <s v="Se realizó el documento &quot;Proyecto virtualización capacitación normativa aplicada a revisiones técnicas&quot;._x000a_Se culmina con el documento Proyecto virtualización capacitación normativa aplicada a revisiones técnicas._x000a_"/>
    <s v="Documento elaborad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3"/>
    <x v="29"/>
    <n v="6.25E-2"/>
    <n v="100"/>
    <s v="Porcentual"/>
    <s v="Realizar 1 proceso de mantenimiento evolutivo del Sistema de Información Misional sub-módulo de Revisiones Técnicas y auto revisiones"/>
    <s v="Jorge Alberto Pardo Torres"/>
    <n v="0.25"/>
    <n v="0.5"/>
    <n v="0.75"/>
    <n v="1"/>
    <n v="1"/>
    <n v="6.25E-2"/>
    <n v="1"/>
    <s v="Se realizó el proceso de mesas de trabajo, levantamiento de necesidades y priorización de requerimientos para el SIM."/>
    <s v="Actas de reunión.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4"/>
    <x v="30"/>
    <n v="6.25E-2"/>
    <n v="100"/>
    <s v="Porcentual"/>
    <s v="Documento &quot;Guía de riesgos comunes y asociados a incendios&quot;"/>
    <s v="Jorge Alberto Pardo Torres"/>
    <n v="0.25"/>
    <n v="0.5"/>
    <n v="0.75"/>
    <n v="1"/>
    <n v="1"/>
    <n v="6.25E-2"/>
    <n v="1"/>
    <s v="Se elaboró el documento “Guía de riesgos comunes y asociados a incendios&quot; publicado en la ruta de la calidad._x000a_"/>
    <s v="Documento elaborad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5"/>
    <x v="31"/>
    <n v="6.25E-2"/>
    <n v="6"/>
    <s v="Número de mesas de trabajo "/>
    <s v="Realizar el seguimiento del avance del proceso de sistematización del capacitación a brigadas contra incendio empresarial"/>
    <s v="Jorge Alberto Pardo Torres"/>
    <s v="-"/>
    <n v="2"/>
    <n v="4"/>
    <n v="6"/>
    <n v="6"/>
    <n v="6.25E-2"/>
    <n v="6"/>
    <s v="Se realizaron las mesas de trabajo al proceso de sistematización de la capacitación a brigadas contra incendio empresarial del cual se obtuvo un primer prototipo del mismo."/>
    <s v="Actas de reunión.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6"/>
    <x v="32"/>
    <n v="6.25E-2"/>
    <n v="100"/>
    <s v="Porcentual"/>
    <s v="Realizar la actualización de los módulos de capacitación comunitaria "/>
    <s v="Jorge Alberto Pardo Torres"/>
    <n v="0.25"/>
    <n v="0.5"/>
    <n v="0.75"/>
    <n v="1"/>
    <n v="1"/>
    <n v="6.25E-2"/>
    <n v="1"/>
    <s v="Se actualizaron los módulos de capacitación comunitaria 1, Preparación ante la emergencia y 2 Protéjase ante los incendios publicados en la ruta de la calidad. "/>
    <s v="Módulos actualizados."/>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7"/>
    <x v="33"/>
    <n v="6.25E-2"/>
    <n v="100"/>
    <s v="Porcentual"/>
    <s v="Elaboración del documento &quot;Virtualización de capacitación a brigadas empresariales&quot;"/>
    <s v="Jorge Alberto Pardo Torres"/>
    <n v="0.25"/>
    <n v="0.5"/>
    <n v="0.75"/>
    <n v="1"/>
    <n v="1"/>
    <n v="6.25E-2"/>
    <n v="1"/>
    <s v="Se elaboraron los módulos de la capacitación a brigadas empresariales del proyecto de virtualización de capacitación y se consolidaron en el documento final para la entrega."/>
    <s v="Documento elaborado. "/>
    <m/>
    <n v="1"/>
    <x v="0"/>
    <x v="0"/>
    <n v="6.25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8"/>
    <x v="34"/>
    <n v="6.25E-2"/>
    <n v="100"/>
    <s v="Porcentual"/>
    <s v="Actualizar el documento de la estrategia de las campañas de reducción del riesgo relacionadas con la prevención y mitigación de riesgos de incendio, matpel y otras  emergencias competencia de la UAECOB"/>
    <s v="Jorge Alberto Pardo Torres"/>
    <n v="0.25"/>
    <n v="0.5"/>
    <n v="0.75"/>
    <n v="1"/>
    <n v="1"/>
    <n v="6.25E-2"/>
    <n v="1"/>
    <s v="Se elaboró el documento de la estrategia para las campañas de reducción del riesgo relacionadas con la prevención y mitigación de riesgos de incendio, matpel y otras emergencias competencia de la UAECOB."/>
    <s v="Documento elaborado. "/>
    <m/>
    <n v="1"/>
    <x v="0"/>
    <x v="0"/>
    <n v="6.25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9"/>
    <x v="35"/>
    <n v="6.25E-2"/>
    <n v="100"/>
    <s v="Porcentual"/>
    <s v="17 estaciones con personal capacitado en pedagogía para desarrollo de las actividades del club Bomberitos "/>
    <s v="Jorge Alberto Pardo Torres"/>
    <n v="0.25"/>
    <n v="0.5"/>
    <n v="0.75"/>
    <n v="1"/>
    <n v="1"/>
    <n v="6.25E-2"/>
    <n v="1"/>
    <s v="Se realizó la capacitación en las 17 estaciones."/>
    <s v="Actas de reunión. "/>
    <m/>
    <n v="1"/>
    <x v="0"/>
    <x v="0"/>
    <n v="6.25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10"/>
    <x v="36"/>
    <n v="6.25E-2"/>
    <n v="100"/>
    <s v="Porcentual"/>
    <s v="Desarrollar 4 Actividades de la estrategia del Club Bomberitos en el marco del mes de la prevención (Caravanas de la Prevención)"/>
    <s v="Jorge Alberto Pardo Torres"/>
    <m/>
    <m/>
    <n v="0.5"/>
    <n v="1"/>
    <n v="1"/>
    <n v="6.25E-2"/>
    <n v="1"/>
    <s v="Se realizaron las actividades planificadas en el marco del mes de la prevención."/>
    <s v="Actas de reunión.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1"/>
    <x v="37"/>
    <n v="6.25E-2"/>
    <n v="100"/>
    <s v="Porcentual"/>
    <s v="Desarrollar el 100% del proyecto de prevención y autoprotección  comunitaria ante incendios forestales. (fase 2)"/>
    <s v="Jorge Alberto Pardo Torres"/>
    <n v="0.25"/>
    <n v="0.5"/>
    <n v="0.75"/>
    <n v="1"/>
    <n v="1"/>
    <n v="6.25E-2"/>
    <n v="1"/>
    <s v="Se desarrollaron las actividades contempladas en el proyecto de prevención y autoprotección comunitaria ante incendios forestales (fase 2) con las localidades y barrios planificados."/>
    <s v="Actas de reunión y documento final.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2"/>
    <x v="38"/>
    <n v="6.25E-2"/>
    <n v="100"/>
    <s v="Porcentual"/>
    <s v="Actualizar el 100% de la estrategia de cambio climático de la UAECOB"/>
    <s v="Jorge Alberto Pardo Torres"/>
    <n v="0.2"/>
    <n v="0.4"/>
    <n v="0.6"/>
    <n v="1"/>
    <n v="1"/>
    <n v="6.25E-2"/>
    <n v="1"/>
    <s v="Se actualizo la estrategia de cambio climático de la UAECOB."/>
    <s v="Documento elaborado.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3"/>
    <x v="39"/>
    <n v="6.25E-2"/>
    <n v="100"/>
    <s v="Porcentual"/>
    <s v="Desarrollar 1 piloto en la localidad de puente Aranda de cartografía social  para materiales peligrosos"/>
    <s v="Jorge Alberto Pardo Torres"/>
    <n v="0.25"/>
    <n v="0.5"/>
    <n v="0.75"/>
    <n v="1"/>
    <n v="1"/>
    <n v="6.25E-2"/>
    <n v="1"/>
    <s v="Se realizó y socializo la cartografía social en la localidad de Puente Aranda."/>
    <s v="Documento elaborado.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4"/>
    <x v="40"/>
    <n v="6.25E-2"/>
    <n v="100"/>
    <s v="Porcentual"/>
    <s v="Divulgar en las 20 localidades una campaña de Gestión del Riesgo"/>
    <s v="Jorge Alberto Pardo Torres"/>
    <n v="0.25"/>
    <n v="0.5"/>
    <n v="0.75"/>
    <n v="1"/>
    <n v="1"/>
    <n v="6.25E-2"/>
    <n v="1"/>
    <s v="Se desarrollan diferentes campañas de prevención como la “FERIA DE LA SEGURIDAD CAMPAÑA DE PREVENCIÓN”, “CAMPAÑA BOMBEROS EN TU LOCALIDAD”, “CAMPAÑA BOMBEROS EN TU CENTRO COMERCIAL”, “CAMPAÑA SHUT DE BASURAS”, “CAMPAÑA EDIFICACIONES DE GRAN ALTURA” y “CAMPAÑA ÉPOCA DE VIENTOS”. _x000a_Las campañas se realizaron en las 20 localidades del distrito._x000a_"/>
    <s v="Registro Fotográfico y actas de reunión. "/>
    <m/>
    <n v="1"/>
    <x v="0"/>
    <x v="0"/>
    <n v="6.2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15"/>
    <x v="41"/>
    <n v="6.25E-2"/>
    <n v="100"/>
    <s v="Porcentual"/>
    <s v="Gestionar  una estrategia para la gestión del riesgo por incendios forestales en la localidad de Sumapaz"/>
    <s v="Jorge Alberto Pardo Torres"/>
    <n v="0.15"/>
    <n v="0.4"/>
    <n v="0.7"/>
    <n v="1"/>
    <n v="1"/>
    <n v="6.25E-2"/>
    <n v="1"/>
    <s v="Se realizó una actividad de prevención como resultado de la estrategia para la gestión del riesgo por incendios forestales en la localidad de Sumapaz."/>
    <s v="Documento elaborado. "/>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16"/>
    <x v="42"/>
    <n v="6.25E-2"/>
    <n v="100"/>
    <s v="Porcentual"/>
    <s v="Realizar un Insumo para una Campaña de Prevención por incendios en el hogar. Con la información Interna del equipo de Investigación de incendios "/>
    <s v="Jorge Alberto Pardo Torres"/>
    <n v="0.25"/>
    <n v="0.5"/>
    <n v="0.75"/>
    <n v="1"/>
    <n v="1"/>
    <n v="6.25E-2"/>
    <n v="1"/>
    <s v="Se presentó documento de insumo para una Campaña de Prevención por incendios en el hogar, con la información Interna del equipo de Investigación de incendios._x000a_"/>
    <s v="Documento elaborado. "/>
    <m/>
    <n v="1"/>
    <x v="0"/>
    <x v="0"/>
    <n v="6.25E-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x v="43"/>
    <n v="0.2"/>
    <n v="0"/>
    <s v="Unidad"/>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Comandantes de la cinco compañías y jefes de estaciones."/>
    <n v="0"/>
    <n v="1"/>
    <n v="0"/>
    <n v="2"/>
    <n v="2"/>
    <n v="0.2"/>
    <n v="2"/>
    <s v="Se realizó durante el último trimestre de 2019, el curso de Bomberitos &quot;Nicolás Quevedo Rizo&quot; en las 17 estaciones de la UAECOB, en el marco de los programas de la estrategia de sensibilización y educación en prevención de incendios y emergencias conexas- Club Bomberitos en apoyo a la S.G.R._x000a_Las actividades que se realizaron se encuentran descritas en el cronogramas de actividades del curso, dentro de las cuales se  enuncian: convocatoria, inscripción, ejecución (entrega de material, salidas pedagógicas) y clausura._x000a__x000a_El curso tuvo una asistencia total de 795 menores de edad._x000a__x000a_La  clausura se llevó a cabo en el teatro  Jorge Eliécer Gaitán, el 07 de diciembre de 2019, desde las 08:00 horas._x000a__x000a_Finalmente, la Subdirección realizó los informes del curso por compañía respectivamente._x000a_"/>
    <s v="Carpeta compartida en Google Drive."/>
    <m/>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x v="44"/>
    <n v="0.2"/>
    <n v="100"/>
    <s v="Porciento"/>
    <s v="Revisión, ajuste y/o actualización del  árbol de servicios y socialización a personal de las diecisiete  (17) estaciones de la Subdirección Operativa._x000a_(el 100% de la meta equivale una actualización del árbol de servicios realizado durante durante la vigencia)"/>
    <s v="Líder de la Central de Coordinación y Comunicaciones"/>
    <n v="0.25"/>
    <n v="0.75"/>
    <n v="0.85"/>
    <n v="1"/>
    <n v="1"/>
    <n v="0.2"/>
    <n v="1"/>
    <s v="Se completó la actividad el 04 de diciembre de 2019, la cual se evidencia en el radicado No.2019I018163, denominado informe de Plan de Acción 2019, responsable el Centro de Coordinación y Comunicaciones."/>
    <s v="Carpeta compartida en Google Drive."/>
    <m/>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x v="45"/>
    <n v="0.2"/>
    <n v="4"/>
    <s v="Publicaciones "/>
    <s v="Publicación trimestral de la información estadística de emergencias atendidas por la  UAECOB, en la página web de la entidad. (trimestre vencido)."/>
    <s v="Profesional de Subdirección Operativa a cargo de la información estadística"/>
    <n v="1"/>
    <n v="2"/>
    <n v="3"/>
    <n v="4"/>
    <n v="4"/>
    <n v="0.2"/>
    <n v="4"/>
    <s v="Se realizó el envío de la estadística correspondiente al cuarto trimestre de 2019 a la OAP de la entidad la cual se encuentra en trámite para la publicación respectiva."/>
    <s v="Carpeta compartida en Google Drive."/>
    <m/>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x v="46"/>
    <n v="0.2"/>
    <n v="1"/>
    <s v="Unidad"/>
    <s v="Realización un simulacro de comunicaciones en emergencias para validar la capacidad de respuesta ante un fallo en la infraestructura de comunicaciones troncalizadas."/>
    <s v="Líder de la Central de Coordinación y Comunicaciones"/>
    <n v="0"/>
    <n v="1"/>
    <m/>
    <m/>
    <m/>
    <m/>
    <m/>
    <s v="Se cumplió en el tercer trimestre del año. *El simulacro se realizó el 13 de julio de 2019, en las instalaciones de la Cámara de Comercio, Sede Salitre (Av. El Dorado No.68D-35), el cual estuvo liderado por el equipo de la Central de Radio de la Subdirección Operativa."/>
    <s v="Carpeta compartida en Google Drive."/>
    <m/>
    <n v="1"/>
    <x v="0"/>
    <x v="1"/>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x v="47"/>
    <n v="0.2"/>
    <n v="100"/>
    <s v="Porciento"/>
    <s v="Revisión del 10%  de hidrantes de Bogotá según las jurisdicciones de cada una de las 17 estaciones._x000a__x000a_(el 10% de la meta equivale al 100% de la gestión durante la vigencia)"/>
    <s v="Comandantes de la cinco compañías y jefes de estaciones."/>
    <n v="0"/>
    <n v="0.65"/>
    <n v="0.75"/>
    <n v="1"/>
    <n v="1"/>
    <n v="0.2"/>
    <n v="1"/>
    <s v="Se realizó la revisión del 10% de los hidrantes, mediante la revisión física y funcional de los hidrantes en cada estación, conforme a la jurisdicción; evidenciado mediante los  informes estadísticos realizados a corte del último trimestre de 2019."/>
    <s v="Carpeta compartida en Google Drive."/>
    <m/>
    <n v="1"/>
    <x v="0"/>
    <x v="0"/>
    <n v="0.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x v="48"/>
    <n v="0.5"/>
    <n v="100"/>
    <s v="Porcentaje"/>
    <s v="Formalizar y Actualizar el Plan  para el fortalecimiento de  la Gestion Integral de los servicios Logisticos _x000a__x000a_"/>
    <s v="Subdireccion Logistica"/>
    <n v="50"/>
    <n v="100"/>
    <m/>
    <m/>
    <m/>
    <m/>
    <m/>
    <s v="Se cumplió en el segundo trimestre del año. * La profesional Adriana Salom quien esta a cargo del Plan para el fortalecimiento de  la Gestion Integral de los servicios Logisticos, socializo, presento  y formailzo el Plan por medio de reunion con el Director Pedro Manosalva, avanzando en  el 10% de la actividad que daba pendiente._x000a__x000a_Adriana Salom actualiza el Plan  para el fortalecimiento de  la Gestion Integral de los servicios Logisticos "/>
    <s v="_x000a_Acta de reunion de la Socializaciòn del Plan  para el fortalecimiento de  la Gestion Integral de los servicios Logisticos con el Director Pedro Andres Manosalva_x000a__x000a_Archivo actualizado del Plan para el Fortalecimiento de la Gestión Integral de los Servicios Logísticos ubicado en PC de la Profesional Adriana Salom en la ruta:_x000a__x000a_Evidencias ubicadas en el PC de la profesional  Adriana Salon en la ruta ubicada en:_x000a__x000a_C:\ASV\LOGISTICA\PlanEstrategicOperativo\PlanVer_x000a_C:\Users\Ldiaz\Documents\INSTITUCIONAL\PLAN DE ACCION\PLAN DE ACCION 2019\AVANCES PLAN DE ACCION 2019\1. PLAN\2do TRIMESTRE"/>
    <m/>
    <n v="1"/>
    <x v="0"/>
    <x v="1"/>
    <n v="0.5"/>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x v="49"/>
    <n v="0.25"/>
    <n v="100"/>
    <s v="Porcentaje"/>
    <s v="Documentar  Plan de Mantenimiento Preventivo y Correctivo de Parque Automotor _x000a_"/>
    <s v="Subdireccion Logistica"/>
    <n v="10"/>
    <n v="30"/>
    <n v="60"/>
    <n v="100"/>
    <n v="100"/>
    <n v="0.25"/>
    <n v="100"/>
    <s v="1. Verificación Fichas Técnicas de Parque Automotor _x000a_Se Revisaron las fichas técnicas de las maquinas Freightliner, HME, Rosenbauer, Spartan, Pierce Arrow; con el fin de identificar los parámetros que  sugiere el fabricante para   el proceso  del plan de mantenimiento preventivo para cada vehículo._x000a__x000a_2. Revisar el  100% y Alinear el 45% de las Hojas de vidas de Parque Automotor de acuerdo al procedimiento de Gestión Documental de la entidad._x000a__x000a_Se efectuó la verificación y revisión del 100% de las hojas de vida de Parque Automotor, y se realizó la alineación de 60  hojas de vida  que equivale al 45%; las Hojas de vida en físico  reposan en el Edificio Comando bajo la custodia de la Subdirección Logística._x000a__x000a_3. Documentar Plan de Mantenimiento Preventivo y Correctivo de  Parque Automotor _x000a__x000a_Se elabora el Plan de Mantenimiento Preventivo  para el parque Automotor de la UAECOB,  donde el plan está dividido en 7 tareas que se deben realizar cada 10,000 km; en donde se debe revisar cada sistema como lo indica el plan, los cuales son: mecánico, eléctrico, cabina y carrocería, bomba y tanque de agua, frenos y llantas. En donde la documentación se avanzó en un equivalente al 100%, teniendo en cuenta lo escrito anteriormente._x000a_"/>
    <s v="1. Verificación Fichas Técnicas de Parque Automotor _x000a__x000a_Cada unidad vehicular posee hoja de vida donde podemos encontrar  la  ficha técnica de cada una de las partes de cada máquina , ubicado en el archivo del parque automotor en el Edificio Comando.   _x000a_Acta de verificación de las fichas técnicas_x000a__x000a_Ubicada en PC de Ingeniero Omar Castellanos  en la Ruta:_x000a_C:\Users\omarenrique\Desktop\PLAN DE MANTENIMIENTO P.A_x000a__x000a_2. Revisar el  100% y Alinear el 45% de las Hojas de vidas de Parque Automotor de acuerdo al procedimiento de Gestión Documental de la entidad._x000a_Las Hojas de vida en físico  del Parque Automotor reposan en carpetas ubicadas en el archivo del Edificio Comando bajo la custodia de la Subdirección Logística._x000a__x000a_Archivos en Excel de las Hojas de Vida ubicadas en el PC del Ingeniero Omar Castellanos  en la ruta:_x000a_C:\Users\omarenrique\Desktop\PLAN DE MANTENIMIENTO P.A_x000a__x000a_3. Documentar Plan de Mantenimiento Preventivo y Correctivo de  Parque Automotor _x000a__x000a_Base  para generar un plan de mantenimiento preventivo del parque automotor_x000a_Plan de Mantenimiento Parque Automotor_x000a_Ubicada en PC de Ingeniero Omar Castellanos  en la Ruta:_x000a_C:\Users\omarenrique\Desktop\PLAN DE MANTENIMIENTO P.A_x000a_C:\Users\Ldiaz\Documents\INSTITUCIONAL\PLAN DE ACCION 2019\2-PLAN MTO PA_x000a_"/>
    <m/>
    <n v="1"/>
    <x v="0"/>
    <x v="0"/>
    <n v="0.25"/>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x v="50"/>
    <n v="0.25"/>
    <n v="100"/>
    <s v="Porcentaje"/>
    <s v="_x000a__x000a_Documentar Plan de Mantenimiento Preventivo y Correctivo de Equipo Menor _x000a__x000a_"/>
    <s v="Subdireccion Logistica"/>
    <n v="10"/>
    <n v="30"/>
    <n v="60"/>
    <n v="100"/>
    <n v="100"/>
    <n v="0.25"/>
    <n v="99"/>
    <s v="1. Verificación Fichas Técnicas de Equipo Menor: _x000a__x000a_Se realizó la verificación de las fichas técnicas de los equipos que hacen parte del equipo menor de la UAECOB, dentro de esta verificación se observaron cuáles son las rutinas de mantenimiento  preventivo que tienen los fabricantes y los contratistas que actualmente tienen los contratos de mantenimientos de estos equipos; esta información es insumo del plan de mantenimiento._x000a__x000a_2. Revisar el 100 % y Alinear el 15% de las Hojas de vidas de Equipo Menor de acuerdo al procedimiento de Gestión Documental de la entidad. _x000a__x000a_* Se realizó capacitación a los contratistas encargados de realizar la alimentación y manejo de las hojas de vida del equipo menor de la UAECOB._x000a__x000a_*Se efectuó la verificación y revisión del 100% de las hojas de vida, en donde, se alinearon 129  hojas de vida de equipo menor que equivale al 14,33%; en la actualidad se encuentran en las instalaciones de B-3 alrededor de 900 hojas de vida que reposan en el archivo de equipo menor. _x000a__x000a_3. Documentar el Plan de Mantenimiento Preventivo y Correctivo de Equipo Menor_x000a__x000a_Se elaboró el Plan de Mantenimiento de equipo menor, en este documento se encuentra plasmado la operación y las rutinas de mantenimiento basados en las recomendaciones del fabricante. _x000a__x000a_Se genera Documento final con la información de motosierras, motobombas y guadañadoras._x000a_"/>
    <s v="Evidencias ubicadas en la ruta:_x000a__x000a_1. Verificación Fichas Técnicas de Equipo Menor_x000a__x000a_Fichas técnicas de equipo menor, actas de reunión de verificación de fichas técnicas y fotografías de archivo de B-3 con carpetas ubicada en el PC del Profesional Juan Pablo Cárdenas _x000a__x000a_C:\Documents and Settings\jcardenas\Escritorio\PLAN DE ACCIÓN_x000a_C:\Users\Ldiaz\Documents\INSTITUCIONAL\PLAN DE ACCION 2019\3-PLAN MTO EM\EVIDENCIAS_x000a__x000a_2. Hojas de vidas de Equipo Menor_x000a__x000a_Archivo con Hojas de vida del equipo menor por estaciones  - archivos con la verificación realizada a las hojas de vida de equipo menor, ubicadas en  PC en el escritorio del Profesional Juan Pablo Cárdenas_x000a_Acta de capacitación al personal de B-3._x000a__x000a_C:\Documents and Settings\jcardenas\Escritorio\PLAN DE ACCIÓN_x000a_C:\Users\Ldiaz\Documents\INSTITUCIONAL\PLAN DE ACCION 2019\3-PLAN MTO EM\EVIDENCIAS_x000a__x000a_3. Documentar el Plan de Mantenimiento Preventivo y Correctivo de Equipo Menor_x000a__x000a_Documento Final del Plan de Mantenimiento Preventivo y Correctivo de Equipo Menor con  información de motosierras, motobombas y guadañadoras.  Archivo ubicado en  PC del Profesional Juan Pablo Cárdenas_x000a_ _x000a_C:\Documents and Settings\jcardenas\Escritorio\PLAN DE ACCIÓN_x000a_C:\Users\Ldiaz\Documents\INSTITUCIONAL\PLAN DE ACCION 2019\3-PLAN MTO EM\EVIDENCIAS_x000a_"/>
    <m/>
    <n v="0.99"/>
    <x v="0"/>
    <x v="0"/>
    <n v="0.2475"/>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1"/>
    <x v="51"/>
    <n v="6.25E-2"/>
    <n v="100"/>
    <s v="Porcentaje"/>
    <s v="El Diagnostico Integral de Archivo es el instrumento que permite identificar la problemática, fortalezas y necesidades de la gestión documental de la Entidad."/>
    <s v="Coordinador Sistema de Gestión Documental- Francisco Rubiano"/>
    <n v="25"/>
    <n v="50"/>
    <n v="75"/>
    <n v="100"/>
    <n v="100"/>
    <n v="6.25E-2"/>
    <n v="75"/>
    <s v="Se aplicó la encuesta de manera simultánea con el proceso de la transferencia No. 10 donde se identificaron los aspectos generales, archivísticos, de organización documental, de depósito y áreas de archivo, de conservación y preservación documental y de salud ocupacional, así mismo se tomaron registros fotográficos de los archivos."/>
    <s v="Encuestas Diagnóstico Integral de Archivos diligenciadas y registro fotográfico."/>
    <m/>
    <n v="0.75"/>
    <x v="3"/>
    <x v="0"/>
    <n v="4.687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2"/>
    <x v="52"/>
    <n v="6.25E-2"/>
    <n v="0.2"/>
    <s v="Porcentaje"/>
    <s v="Sensibilización en el  consumo de papel responsable en las 17 Estaciones y el Edificio Comando de la UAECOB"/>
    <s v="Coordinador Sistema de Gestión ambiental - Jesús Rojas"/>
    <n v="0.05"/>
    <n v="0.1"/>
    <n v="0.15"/>
    <n v="0.2"/>
    <n v="0.2"/>
    <n v="6.25E-2"/>
    <n v="0.2"/>
    <s v="En coordinación con la Oficina Asesora de Comunicación, se continuo articulando el fortalecimiento de la campaña de ahorro de papel en la dependencias para lo cual se estableció la campaña a través de fondos de pantalla  y  correo institucional._x000a_Se realizaron jornadas de sensibilización  y capacitación en cada una de las  17 Estaciones y el Edificio Comando de la UAECOB en el mes de octubre y noviembre de 2019 de los temas de ahorro de papel en cumplimiento de la política cero papel._x000a_"/>
    <s v="Actas de visita en cada estación._x000a_Actas de reunión 21 de octubre con la Oficina Asesora de Comunicaciones._x000a_Correos alusivos a la campaña durante los meses de octubre y noviembre._x000a_ _x000a_"/>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3"/>
    <x v="53"/>
    <n v="6.25E-2"/>
    <n v="0.51"/>
    <s v="Visitas"/>
    <s v="Se realizará una visita trimestral a cada estación, para hacer seguimiento a la implementación del PIGA"/>
    <s v="Coordinador Sistema de Gestión ambiental - Jesús Rojas"/>
    <n v="0"/>
    <n v="17"/>
    <n v="17"/>
    <n v="17"/>
    <n v="17"/>
    <n v="6.25E-2"/>
    <n v="17"/>
    <s v="Se desarrolló el contenido de la visita de seguimiento y la planeación de las visitas  de seguimiento al cumplimiento de los programas del PIGA."/>
    <s v="Cronograma de visitas y actas de las visitas realizadas en octubre y noviembre_x000a_C:\Users\Ycadena\Documents\INSTITUCIONAL\Plan de Acción- Plan de Desarrollo\Primer Seguimiento 2019\Ambiental_x000a_"/>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4"/>
    <x v="54"/>
    <n v="6.25E-2"/>
    <n v="4"/>
    <s v="socializaciones"/>
    <s v="Fortalecer la figura del Defensor del Ciudadano al interior de la entidad, divulgando  las funciones y responsabilidades ente los usurios que solicitan trámites o servicios en realizando 4 charlas durante el año"/>
    <s v="Servicio a la Ciudadanía - Cesar Augusto Zea Arévalo"/>
    <n v="1"/>
    <n v="2"/>
    <n v="3"/>
    <n v="4"/>
    <n v="4"/>
    <n v="6.25E-2"/>
    <n v="4"/>
    <s v="Se realizó una jornada de sensibilización en el edificio comando sobre las funciones del defensor del ciudadano, para ello se remite correo a la UAECOB complementando la socialización durante la jornada del IV trimestre 2019 con fecha 12/12/2019."/>
    <s v="Presentación Institucional._x000a_Actas de reunión._x000a_Correo institucional UAECOB._x000a_"/>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5"/>
    <x v="55"/>
    <n v="6.25E-2"/>
    <n v="2"/>
    <s v="Capacitaciones"/>
    <s v="Fortalecimiento el Chat Distrital de la Línea 195, teniendo en cuenta que la Entidad genera información a la ciudadanía a través de este medio"/>
    <s v="Servicio a la Ciudadanía - Cesar Augusto Zea Arévalo"/>
    <n v="0"/>
    <n v="1"/>
    <n v="0"/>
    <n v="2"/>
    <n v="2"/>
    <n v="6.25E-2"/>
    <n v="2"/>
    <s v="Se realizó la última jornada de sensibilización ante la Línea 195 el pasado 15 de noviembre de 2019, con un total de 25 servidores."/>
    <s v="Presentación Institucional._x000a_Actas de asistencia._x000a_Evaluación._x000a_"/>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x v="56"/>
    <n v="6.25E-2"/>
    <n v="5"/>
    <s v="Capacitaciones"/>
    <s v="Realizar durante la vigencia 2019, cinco (05) capacitaciones dirigidas a los funcionarios de la UAECOB, las cuales se adelantaran por compañías."/>
    <s v="Coordinador Oficina de Control Disciplinario Interno - Blanca Irene Delgadillo"/>
    <n v="0"/>
    <n v="2"/>
    <n v="4"/>
    <n v="5"/>
    <n v="5"/>
    <n v="6.25E-2"/>
    <n v="5"/>
    <s v="Se realizaron tres (3) capacitaciones referentes a las faltas disciplinarias los días 30 de septiembre, 7 y 8 de octubre, en las estaciones B1, B4 y en la UAECOB. Así mismo se cumple con la actividad planteada de las 4 capacitaciones."/>
    <s v="Presentación de la capacitación, listado de asistencia y evaluación del entendimiento."/>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Financiera"/>
    <x v="7"/>
    <n v="7"/>
    <x v="57"/>
    <n v="6.25E-2"/>
    <n v="4"/>
    <s v="Capacitaciones"/>
    <s v="_x000a_Efectuar cuatro (4) capacitaciones en medición posterior bajo el nuevo marco normativo contable, en el año 2019."/>
    <s v="Jefe de la Oficina Financiera - Hernando Ibagué"/>
    <n v="1"/>
    <n v="2"/>
    <n v="3"/>
    <n v="4"/>
    <n v="4"/>
    <n v="6.25E-2"/>
    <n v="4"/>
    <s v="Se realizo una capacitación el 13 de diciembre 2019 sobre el Nuevo Marco normativo Contable."/>
    <s v="Se evidencia acta de reunión y presentación en PowerPoint"/>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8"/>
    <x v="58"/>
    <n v="6.25E-2"/>
    <n v="100"/>
    <s v="Porcentaje"/>
    <s v="100% de los auditores formados en la Entidad, tengan entrenamiento de mínimo cuatro (4) horas de auditorias SIG"/>
    <s v="Coordinador de Sistema Integrado de Gestión - Jenny Alexandra Peña Padilla"/>
    <n v="50"/>
    <m/>
    <n v="75"/>
    <n v="100"/>
    <n v="100"/>
    <n v="6.25E-2"/>
    <n v="100"/>
    <s v="Se realizaron dos (2) capacitaciones taller sobre ISO, Técnicas de auditoría, implementación cultura de calidad y articulación MIPG realizado los días 16 y 17 de octubre de 2019  a funcionarios y contratistas auditores de la UAECOB._x000a_Se realizó el plan de auditorías teniendo en cuenta los 19 procesos y se incluyó a los auditores formados en la Entidad como Observadores._x000a_Proceso  pre auditoría de certificación realizada desde  el día  10 al 23 de Diciembre de 2019._x000a_"/>
    <s v="Actas de capacitación de los días 16 y 17 de octubre._x000a_Plan de Auditoría._x000a_Actas de reunión con cada proceso auditado._x000a_"/>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9"/>
    <x v="59"/>
    <n v="6.25E-2"/>
    <n v="80"/>
    <s v="Porcentaje"/>
    <s v="Conseguir una eficacia de capacitación del 80 % del personal administrativo y operativo"/>
    <s v="Coordinador de Sistema Integrado de Gestión - Jenny Alexandra Peña Padilla"/>
    <n v="10"/>
    <n v="25"/>
    <n v="75"/>
    <n v="80"/>
    <n v="80"/>
    <n v="6.25E-2"/>
    <n v="80"/>
    <s v="Se realizaron tres (3) capacitaciones en el edificio comando, sobre Sistema Integrado de Gestión -MIPG, los días 23 y 31 de mayo, y el 6 de junio del año en curso."/>
    <s v="Listas de asistencia a las capacitaciones.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10"/>
    <x v="60"/>
    <n v="6.25E-2"/>
    <n v="100"/>
    <s v="Porcentaje"/>
    <s v="Cumplir al 100% del cronograma del Proyecto"/>
    <s v="Coordinador de Sistema Integrado de Gestión - Jenny Alexandra Peña Padilla"/>
    <n v="16"/>
    <n v="34"/>
    <n v="48"/>
    <n v="100"/>
    <n v="100"/>
    <n v="6.25E-2"/>
    <n v="75"/>
    <s v="Se realizó la auditoría a los 19 procesos de la Entidad a partir del día 10 al 13 y del 16 al 20 de diciembre, la cual se finalizó el día 23 de Diciembre de 2019 ._x000a_Se solicita la revisión por la dirección, una vez sea entregado el Informe de  Pre auditoría  día 27 de Diciembre de 2019._x000a_La Auditoría de Certificación cuenta con el contrato No. 410 del 25 de noviembre de 2019 &quot;Prestación de servicios de Auditoría de certificación y fortalecimiento de cultura de calidad para la certificación ISO 9001:2015&quot;_x000a_"/>
    <s v="Actas de reunión con cada proceso auditado._x000a_Minuta de Contrato 410 de 25 de noviembre 2019._x000a_"/>
    <m/>
    <n v="0.75"/>
    <x v="3"/>
    <x v="0"/>
    <n v="4.6875E-2"/>
  </r>
  <r>
    <x v="1"/>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x v="61"/>
    <n v="6.25E-2"/>
    <n v="100"/>
    <s v="Porcentaje"/>
    <s v="Gestionar la compra del predio donde será ubicada la escuela de formación bomberil y una estación de bomberos."/>
    <s v="Coordinador de Infraestructura _x000a_Daniel Vera Ruiz"/>
    <n v="20"/>
    <n v="50"/>
    <n v="75"/>
    <n v="100"/>
    <n v="100"/>
    <n v="6.25E-2"/>
    <n v="5"/>
    <s v="Se realiza prórroga del contrato Interadministrativo No. 363 de 2019 y se recibe el avalúo comercial del predio por un valor de $ 829.451.616. Dichos recursos se deben disponer para iniciar el proceso de compra del predio."/>
    <s v="Contrato Interadministrativo No. 363 de 2019._x000a_Avalúo Comercial Radicado No. 2019EE60678 del 29 de octubre de 2019._x000a_"/>
    <s v="Se deben gestionar los recursos para la compra del predio donde serán ubicadas la academia y la estación de Bomberos B18."/>
    <n v="0.05"/>
    <x v="2"/>
    <x v="0"/>
    <n v="3.1250000000000002E-3"/>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x v="62"/>
    <n v="6.25E-2"/>
    <n v="100"/>
    <s v="Porcentaje"/>
    <s v="Elaboración de los Estudios y diseños para la obtención de la Licencia de Construcción en modalidad de Ampliación y Adecuación de la Estación de Bomberos de Marichuela - B10."/>
    <s v="Coordinador de Infraestructura _x000a_Daniel Vera Ruiz"/>
    <n v="30"/>
    <n v="60"/>
    <n v="80"/>
    <n v="100"/>
    <n v="100"/>
    <n v="6.25E-2"/>
    <n v="70"/>
    <s v="El día 20 de noviembre de 2019 Mediante el mismo radicado No. 11001-3-19-1247 se responden las observaciones presentadas por la Curaduría Urbana No. 3 en relación al trámite de Licencia de Construcción que la UAECOB solicitó. _x000a_Nos encontramos a la espera de la emisión por parte de la Curaduría del valor de las Expensas para pago de la Licencia de Construcción._x000a_"/>
    <s v="Respuesta a las observaciones del radicado No. 11001-3-19-1247 del 20 de Noviembre de 2019."/>
    <s v="Se deben verificar y aprobar los diseños de las instalaciones para certificar el avance de ejecución del 90%, así mismo, se debe continuar gestionando ante curaduría la solicitud de Licencia de Construcción."/>
    <n v="0.7"/>
    <x v="3"/>
    <x v="0"/>
    <n v="4.3749999999999997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x v="63"/>
    <n v="6.25E-2"/>
    <n v="100"/>
    <s v="Porcentaje"/>
    <s v="Ejecutar el Plan de Mantenimiento de la infraestructura física de las 17 estaciones de bomberos."/>
    <s v="Coordinador de Infraestructura _x000a_Daniel Vera Ruiz"/>
    <n v="25"/>
    <n v="50"/>
    <n v="75"/>
    <n v="100"/>
    <n v="100"/>
    <n v="6.25E-2"/>
    <n v="100"/>
    <s v="* Estación de Bomberos Puente Aranda: Se continua con el mejoramiento de los espacios destinados para el Grupo de Búsqueda y Rescate de Animales en Emergencia (BRAE)._x000a_* Estación de Bomberos de Restrepo: Se instala el cielo raso en PVC, se instaló la estructura metálica y cubierta del segundo nivel donde se encuentran ubicados los alojamientos de los bomberos, teniente y sargentos así como en los baños de los alojamientos._x000a_*Estación de Bomberos de Suba: Se instala el cielo raso PVC, la estructura metálica y cubierta, del primer nivel donde se encuentran ubicados los alojamientos de los bomberos, así como en los baños de los alojamientos, sala. comedor y cocina. De igual forma,  se termina la demolición del enchape y aparatos sanitarios en el baño de los alojamientos de los bomberos, se termina el recalce y reforzamiento de los pedestales del cerramiento contiguo a la estación de policía._x000a_*Estación de Bomberos de Bosa: Reparación y reforzamiento de las puertas de la sala de máquinas._x000a_* Mantenimiento preventivo de todas las Plantas Eléctricas instaladas en las estaciones de bomberos y edificio comando de la UAECOB._x000a_"/>
    <s v="Se pueden verificar los trabajos ejecutados en las estaciones de Bomberos mencionadas."/>
    <m/>
    <n v="1"/>
    <x v="0"/>
    <x v="0"/>
    <n v="6.25E-2"/>
  </r>
  <r>
    <x v="1"/>
    <s v="118. Aumentar en 2 las estaciones de Bomberos en Bogotá"/>
    <s v="4. Fortalecer la capacidad de gestión y desarrollo institucional e interinstitucional, para consolidar la modernización de la UAECOB y llevarla a la excelencia"/>
    <s v="Gestión de Infraestructura"/>
    <x v="7"/>
    <n v="14"/>
    <x v="64"/>
    <n v="6.25E-2"/>
    <n v="100"/>
    <s v="Porcentaje"/>
    <s v="Gestionar ante el DADEP la entrega de un predio para la implementación de una (1) estación de bomberos"/>
    <s v="Coordinador de Infraestructura _x000a_Daniel Vera Ruiz"/>
    <n v="30"/>
    <n v="60"/>
    <n v="90"/>
    <n v="100"/>
    <n v="100"/>
    <n v="6.25E-2"/>
    <n v="36"/>
    <s v="Para el cuarto trimestre se viene realizando búsqueda de predios en la página electrónica del DADEP, con el fin de encontrar un predio que en cuanto a su ubicación y topografía cumpla con lo establecido en el Decreto 563 de 2007."/>
    <m/>
    <s v="Se debe continuar buscando un predio que cumpla con las características técnicas y de operatividad para una nueva estación de Bomberos."/>
    <n v="0.36"/>
    <x v="2"/>
    <x v="0"/>
    <n v="2.2499999999999999E-2"/>
  </r>
  <r>
    <x v="1"/>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x v="65"/>
    <n v="6.25E-2"/>
    <n v="100"/>
    <s v="Porcentaje"/>
    <s v="Realizar la supervisión del 80% de avance de obra para la Construcción de la Estación de Bomberos de Bellavista - B9."/>
    <s v="Coordinador de Infraestructura _x000a_Daniel Vera Ruiz"/>
    <n v="20"/>
    <n v="50"/>
    <n v="80"/>
    <n v="100"/>
    <n v="100"/>
    <n v="6.25E-2"/>
    <n v="41"/>
    <s v="* El día 18 de Diciembre de 2019 mediante radicado 2019R007929 e ID: 27928 se recibe por parte del contratista de obra el Acta Parcial de Obra No. 1 con corte a 31 de octubre de 2019, en el cual su porcentaje de ejecución es el 5,33%."/>
    <s v="Oficio radicado 2019R007929 e ID: 27928"/>
    <s v="Se debe agilizar a los contratistas de obra e interventoría para acelerar la construcción de la estación de bomberos de Bellavista."/>
    <n v="0.41"/>
    <x v="2"/>
    <x v="0"/>
    <n v="2.5624999999999998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x v="66"/>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n v="20"/>
    <n v="40"/>
    <n v="80"/>
    <n v="100"/>
    <n v="100"/>
    <n v="6.25E-2"/>
    <n v="80"/>
    <s v="* El 29 de noviembre de 2019 se abre la convocatoria pública UAECOB-SAMC-010-2019 cuyo objeto es &quot;Estudios, diseños y obras de la estación de Bomberos las Ferias&quot;, para la cual se presentan dos oferentes, los cuales están en proceso de evaluación. _x000a_Se espera adjudicar el proceso el día 27 de Diciembre de 2019._x000a_"/>
    <s v="Pliegos de condiciones definitivas proceso UAECOB-SAMC-010-2019._x000a__x000a_Resolución de Adjudicación._x000a_"/>
    <s v="Se debe iniciar con el proceso contractual de manera inmediata para iniciar la ejecución de los estudios y diseños."/>
    <n v="0.8"/>
    <x v="3"/>
    <x v="0"/>
    <n v="0.05"/>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x v="67"/>
    <n v="0.2"/>
    <n v="100"/>
    <s v="Porcentaje"/>
    <s v="Desarrollar e implementar una biblioteca virtual para la entidad"/>
    <s v="Líder de Grupo - ACE-SGH"/>
    <n v="0.25"/>
    <n v="0.5"/>
    <n v="0.7"/>
    <n v="1"/>
    <n v="1"/>
    <n v="0.2"/>
    <n v="0.1"/>
    <s v="Se recibió por parte del Sena hojas de vida de postulantes con el fin de ser revisadas y evaluadas de acuerdo a los requerimientos de la UAECOB."/>
    <s v="*Correos electrónicos. "/>
    <m/>
    <n v="0.1"/>
    <x v="2"/>
    <x v="0"/>
    <n v="2.0000000000000004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x v="68"/>
    <n v="0.2"/>
    <n v="100"/>
    <s v="Porcentaje"/>
    <s v="Desarrollar un programa de capacitación para ascenso de oficiales y suboficiales adaptado a nacionalidad de la entidad "/>
    <s v="Líder de Grupo - ACE-SGH"/>
    <n v="0.25"/>
    <n v="0.5"/>
    <n v="0.75"/>
    <n v="1"/>
    <n v="1"/>
    <n v="0.2"/>
    <n v="0"/>
    <s v="De acuerdo a lo descrito en el decreto 256 de 2013, (carrera específica para bombero), no es procedente desarrollar un curso de ascenso dado a que dicho concurso solo puede ser convocado por la Comisión Nacional del Servicio Civil."/>
    <s v="*Documento."/>
    <m/>
    <n v="0"/>
    <x v="2"/>
    <x v="2"/>
    <n v="0"/>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x v="69"/>
    <n v="0.2"/>
    <n v="100"/>
    <s v="Porcentaje"/>
    <s v="Desarrollar e implementar  un programa de capacitación y entrenamiento a mínimo dos grupos especializados durante dos jornadas "/>
    <s v="Líder de Grupo - ACE-SGH"/>
    <n v="0.25"/>
    <n v="0.5"/>
    <n v="0.75"/>
    <n v="1"/>
    <n v="1"/>
    <n v="0.2"/>
    <n v="0"/>
    <s v="Pese a que se realizó acercamientos para realizar el curso de método Arcón para capacitación del Grupo Brae, no fue posible realizarla por la modalidad de contratación que esta requería, al ser una persona natural y no contar con la documentación necesaria."/>
    <s v="*Acta de reunión."/>
    <m/>
    <n v="0"/>
    <x v="2"/>
    <x v="2"/>
    <n v="0"/>
  </r>
  <r>
    <x v="1"/>
    <s v="115. Crear (1) escuela de formación y capacitación de bomberos"/>
    <s v="4. Fortalecer la capacidad de gestión y desarrollo institucional e interinstitucional, para consolidar la modernización de la UAECOB y llevarla a la excelencia"/>
    <s v="Gestión del Talento Humano"/>
    <x v="8"/>
    <n v="4"/>
    <x v="70"/>
    <n v="0.2"/>
    <n v="100"/>
    <s v="Porcentaje"/>
    <s v="Implementar el Subsistema de Gestión en Seguridad y Salud en el Trabajo, cumpliendo la normatividad vigente"/>
    <s v="Líder Grupo Seguridad y Salud en el Trabajo - Ing. William Cabrejo"/>
    <n v="0.25"/>
    <n v="0.5"/>
    <n v="0.75"/>
    <n v="1"/>
    <n v="1"/>
    <n v="0.2"/>
    <n v="1"/>
    <s v="Se realizó la autoevaluación con base a los estándares mínimos definidos por la resolución 312 de 2019, mejorando en cerca de 10 puntos la calificación con respecto a la vigencia 2018. _x000a_El documento se presentó en el COPASST y fue firmado por El Director de la UAECOB, así como por el Subdirector de Gestión Humana (delegado por la Dirección para el SGSYST) y por el responsable de la implementación del SGSYST."/>
    <s v="*Documento de autoevaluación. "/>
    <m/>
    <n v="1"/>
    <x v="0"/>
    <x v="0"/>
    <n v="0.2"/>
  </r>
  <r>
    <x v="1"/>
    <s v="115. Crear (1) escuela de formación y capacitación de bomberos"/>
    <s v="4. Fortalecer la capacidad de gestión y desarrollo institucional e interinstitucional, para consolidar la modernización de la UAECOB y llevarla a la excelencia"/>
    <s v="Gestión del Talento Humano"/>
    <x v="8"/>
    <n v="5"/>
    <x v="71"/>
    <n v="0.2"/>
    <n v="100"/>
    <s v="Porcentaje"/>
    <s v="Formalización de la Escuela de Formación Bomberil "/>
    <s v="Líder de Grupo - ACE-SGH"/>
    <n v="0.25"/>
    <n v="0.5"/>
    <n v="0.75"/>
    <n v="1"/>
    <n v="1"/>
    <n v="0.2"/>
    <n v="0"/>
    <s v="Por tiempos de contratación no fue posible llegar acuerdos para la suscripción de convenios, sin embargo, en este periodo fue posible la obtención de la aprobación de la Escuela de Formación Bomberil."/>
    <s v="*Acta de reunión."/>
    <m/>
    <n v="0"/>
    <x v="2"/>
    <x v="2"/>
    <n v="0"/>
  </r>
</pivotCacheRecords>
</file>

<file path=xl/pivotCache/pivotCacheRecords2.xml><?xml version="1.0" encoding="utf-8"?>
<pivotCacheRecords xmlns="http://schemas.openxmlformats.org/spreadsheetml/2006/main" xmlns:r="http://schemas.openxmlformats.org/officeDocument/2006/relationships" count="247">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s v="Revista virtual: &quot;Bomberos Hoy el Magazzine&quot;."/>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1"/>
    <s v="Gestionar tres ediciones revista virtual. correspondientes al 1er trimestre, realizando la recopilación de la información, diseño y  publicación."/>
    <n v="0.25"/>
    <d v="2019-01-01T00:00:00"/>
    <d v="2019-03-31T00:00:00"/>
    <n v="0.05"/>
    <s v="Oficina Asesora Prensa y Comunicaciones"/>
    <n v="1"/>
    <s v="Durante el trimestre se realizaron 3 Ediciones de la Revista Bomberos, del mes de Enero, Febrero y Marzo,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2"/>
    <s v="Gestionar tres ediciones revista virtual. correspondientes al 2do trimestre, realizando la recopilación de la información, diseño y  publicación."/>
    <n v="0.25"/>
    <d v="2019-04-01T00:00:00"/>
    <d v="2019-06-30T00:00:00"/>
    <n v="0.05"/>
    <s v="Oficina Asesora Prensa y Comunicaciones"/>
    <n v="1"/>
    <s v="Durante el segundo  trimestre se realizaron 3 Ediciones de la Revista Bomberos Hoy, del mes de Abril, Mayo y Junio,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3"/>
    <s v="Gestionar tres ediciones revista virtual. correspondientes al 3er trimestre, realizando la recopilación de la información, diseño y  publicación."/>
    <n v="0.25"/>
    <d v="2019-07-01T00:00:00"/>
    <d v="2019-09-30T00:00:00"/>
    <n v="0.05"/>
    <s v="Oficina Asesora Prensa y Comunicaciones"/>
    <n v="1"/>
    <s v="Durante el tercer trimestre se realizaron 3 Ediciones de la Revista Bomberos Hoy, del mes de Julio, Agosto y Septiembre;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4"/>
    <s v="Gestionar tres ediciones revista virtual. correspondientes al 4to trimestre, realizando la recopilación de la información, diseño y  publicación."/>
    <n v="0.25"/>
    <d v="2019-10-01T00:00:00"/>
    <d v="2019-12-31T00:00:00"/>
    <n v="0.05"/>
    <s v="Oficina Asesora Prensa y Comunicaciones"/>
    <n v="1"/>
    <s v="Durante el cuarto trimestre se realizaron 3 Ediciones de la Revista Bomberos Hoy, del mes de octubre, noviembre y diciembre, los cuales fueron emitidos en el mes siguiente a su finalización. La edición de diciembre se emitió el último día hábil del mes, con el fin de cumplir con la meta."/>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s v="Noticiero &quot;Bomberos Hoy&quot;"/>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
    <s v="Se realizarán 12 noticieros con su respectivas notas y presentaciones, recopilando la información en los diferentes eventos que se realicen en la entidad, se escribirán los textos y se editarán; para finalmente ser emitidos"/>
    <n v="0.25"/>
    <d v="2019-01-01T00:00:00"/>
    <d v="2019-03-31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2"/>
    <s v="Se realizarán 13 noticieros con su respectivas notas y presentaciones, recopilando la información en los diferentes eventos que se realicen en la entidad, se escribirán los textos y se editarán; para finalmente ser emitidos"/>
    <n v="0.25"/>
    <d v="2019-04-01T00:00:00"/>
    <d v="2019-06-30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3"/>
    <s v="Se realizarán 13 noticieros con su respectivas notas y presentaciones, recopilando la información en los diferentes eventos que se realicen en la entidad, se escribirán los textos y se editarán; para finalmente ser emitidos"/>
    <n v="0.25"/>
    <d v="2019-07-01T00:00:00"/>
    <d v="2019-09-30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4"/>
    <s v="Se realizarán 12 noticieros con su respectivas notas y presentaciones, recopilando la información en los diferentes eventos que se realicen en la entidad, se escribirán los textos y se editarán; para finalmente ser emitidos"/>
    <n v="0.25"/>
    <d v="2019-10-01T00:00:00"/>
    <d v="2019-12-31T00:00:00"/>
    <n v="0.05"/>
    <s v="Oficina Asesora Prensa y Comunicaciones"/>
    <n v="1"/>
    <s v="Durante el trimestre se realizaron 12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s v="Periódico virtual &quot;El Hidrante&quot;"/>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01-01T00:00:00"/>
    <d v="2019-03-31T00:00:00"/>
    <n v="3.7499999999999999E-2"/>
    <s v="Oficina Asesora Prensa y Comunicaciones"/>
    <n v="1"/>
    <s v="Durante el trimestre se realizaron 12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2"/>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4-01T00:00:00"/>
    <d v="2019-06-30T00:00:00"/>
    <n v="3.7499999999999999E-2"/>
    <s v="Oficina Asesora Prensa y Comunicaciones"/>
    <n v="1"/>
    <s v="Durante el trimestre se realizaron 13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3"/>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7-01T00:00:00"/>
    <d v="2019-09-30T00:00:00"/>
    <n v="3.7499999999999999E-2"/>
    <s v="Oficina Asesora Prensa y Comunicaciones"/>
    <n v="1"/>
    <s v="Durante el trimestre se realizaron 13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4"/>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10-01T00:00:00"/>
    <d v="2019-12-31T00:00:00"/>
    <n v="3.7499999999999999E-2"/>
    <s v="Oficina Asesora Prensa y Comunicaciones"/>
    <n v="1"/>
    <s v="Durante el trimestre se realizaron 12 ediciones de Bomberos en Acción, los cuales fueron publicados en las Redes Sociales de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s v="Reportaje: Bomberos en acción"/>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
    <s v="Semanalmente se visitarán las estaciones de Bomberos para poder acompañarlos en las emergencias que surjan. Luego se editarán para ser emitidos en el noticiero. Pare este trimestre se tiene una meta de 12 crónicas"/>
    <n v="0.25"/>
    <d v="2019-01-01T00:00:00"/>
    <d v="2019-03-31T00:00:00"/>
    <n v="0.05"/>
    <s v="Oficina Asesora Prensa y Comunicaciones"/>
    <n v="1"/>
    <s v="Se cumplió en su totalidad la actividad. Realizando 24 ediciones del producto denominado Bomberos en Ac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2"/>
    <s v="Semanalmente se visitarán las estaciones de Bomberos para poder acompañarlos en las emergencias que surjan. Luego se editarán para ser emitidos en el noticiero. Pare este trimestre se tiene una meta de 13 crónicas"/>
    <n v="0.25"/>
    <d v="2019-04-01T00:00:00"/>
    <d v="2019-06-30T00:00:00"/>
    <n v="0.05"/>
    <s v="Oficina Asesora Prensa y Comunicaciones"/>
    <n v="1"/>
    <s v="Durante el trimestre se realizaron 13 ediciones de Bomberos en Acción, los cuales fueron publicados en las Redes Sociales de la Entidad"/>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3"/>
    <s v="Semanalmente se visitarán las estaciones de Bomberos para poder acompañarlos en las emergencias que surjan. Luego se editarán para ser emitidos en el noticiero. Pare este trimestre se tiene una meta de 13 crónicas"/>
    <n v="0.25"/>
    <d v="2019-07-01T00:00:00"/>
    <d v="2019-09-30T00:00:00"/>
    <n v="0.05"/>
    <s v="Oficina Asesora Prensa y Comunicaciones"/>
    <n v="1"/>
    <s v="Durante el trimestre se realizaron 13 ediciones de Bomberos en Acción, los cuales fueron publicados en las Redes Sociales de la Entidad"/>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4"/>
    <s v="Semanalmente se visitarán las estaciones de Bomberos para poder acompañarlos en las emergencias que surjan. Luego se editarán para ser emitidos en el noticiero. Pare este trimestre se tiene una meta de 12 crónicas"/>
    <n v="0.25"/>
    <d v="2019-10-01T00:00:00"/>
    <d v="2019-12-31T00:00:00"/>
    <n v="0.05"/>
    <s v="Oficina Asesora Prensa y Comunicaciones"/>
    <n v="1"/>
    <s v="Durante el trimestre se realizaron 12 ediciones de Bomberos en Acción, los cuales fueron publicados en las Redes Sociales de la Entidad."/>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s v="La foto de la semana"/>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01-01T00:00:00"/>
    <d v="2019-03-31T00:00:00"/>
    <n v="2.5000000000000001E-2"/>
    <s v="Oficina Asesora Prensa y Comunicaciones"/>
    <n v="1"/>
    <s v="Se cumplió en su totalidad la actividad.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2"/>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4-01T00:00:00"/>
    <d v="2019-06-30T00:00:00"/>
    <n v="2.5000000000000001E-2"/>
    <s v="Oficina Asesora Prensa y Comunicaciones"/>
    <n v="1"/>
    <s v="Se cumplió en su totalidad la actividad.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3"/>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7-01T00:00:00"/>
    <d v="2019-09-30T00:00:00"/>
    <n v="2.5000000000000001E-2"/>
    <s v="Oficina Asesora Prensa y Comunicaciones"/>
    <n v="1"/>
    <s v="Se cumplió en su totalidad la actividad.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4"/>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10-01T00:00:00"/>
    <d v="2019-12-31T00:00:00"/>
    <n v="2.5000000000000001E-2"/>
    <s v="Oficina Asesora Prensa y Comunicaciones"/>
    <n v="1"/>
    <s v="Se cumplió en su totalidad la actividad.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s v="Crónica: Historias en Bomberos Bogotá"/>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01-01T00:00:00"/>
    <d v="2019-03-31T00:00:00"/>
    <n v="3.7499999999999999E-2"/>
    <s v="Oficina Asesora Prensa y Comunicaciones"/>
    <n v="1"/>
    <s v="Se cumplió en su totalidad la actividad. Realizando 19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2"/>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4-01T00:00:00"/>
    <d v="2019-06-30T00:00:00"/>
    <n v="3.7499999999999999E-2"/>
    <s v="Oficina Asesora Prensa y Comunicaciones"/>
    <n v="1"/>
    <s v="Se cumplió en su totalidad la actividad, realizando 13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3"/>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7-01T00:00:00"/>
    <d v="2019-09-30T00:00:00"/>
    <n v="3.7499999999999999E-2"/>
    <s v="Oficina Asesora Prensa y Comunicaciones"/>
    <n v="1"/>
    <s v="Se cumplió en su totalidad la actividad, realizando 13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4"/>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10-01T00:00:00"/>
    <d v="2019-12-31T00:00:00"/>
    <n v="3.7499999999999999E-2"/>
    <s v="Oficina Asesora Prensa y Comunicaciones"/>
    <n v="1"/>
    <s v="Se cumplió en su totalidad la actividad, realizando 12 videos de historias, acontecimiento o realidades de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s v="Plan anual de auditoria vigencia 2019"/>
    <n v="1"/>
    <n v="1"/>
    <s v="Porcentaje"/>
    <s v="Realizar las diferentes actividades aprobadas y programadas en el Plan Anual de Auditorías para la vigencia 2019"/>
    <s v="Oficina de Control Interno"/>
    <n v="1"/>
    <s v="Gestionar el PAA para el 1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s electrónicos, memorandos, a las partes interesadas. 10%"/>
    <n v="0.25"/>
    <d v="2019-01-01T00:00:00"/>
    <d v="2019-03-31T00:00:00"/>
    <n v="0.25"/>
    <s v="Oficina de Control Interno"/>
    <n v="1"/>
    <s v="La OCI  en cumplimiento del plan anual de auditorias vigencia 2019, planeó  y ejecutó 29 actividades asi:_x000a_-16 seguimientos (SIDEAP, PAAC, Plan de mejoramiento, cumplimiento Directivas, entre otros)_x000a_- 1 CCCI  (secretaría técnica)_x000a_-  7 Informes de Ley ( CI Contable, austeridad, evaluación por dependencias, entre otros)_x000a_- 1 reporte Furag_x000a_-  3 actividades para fortalecer el autocontrol_x000a_- 4 activides respuestas a Entes de Control y requerimientos de partes interesadas_x000a_Se encuentran 4 actividades en ejecución dentro de los términos programados en el Plan Anual de Auditorías cuyo vencimiento es en 2 trimestre de la vigencia, estas actividades se encuentran en la análisis de evidencias para la formulñación de hallazgos u observaciones_x000a_"/>
    <n v="0.25"/>
    <n v="0.25"/>
    <n v="0.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2"/>
    <s v="Gestionar el PAA para el 2d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4-01T00:00:00"/>
    <d v="2019-06-30T00:00:00"/>
    <n v="0.25"/>
    <s v="Oficina de Control Interno"/>
    <n v="0.93"/>
    <s v="Para segundo trimestre se planearon 32 actividades que presentan el siguiente  estado de ejecución :_x000a_-  22 en términos_x000a_-    5 ejecutados fuera de términos _x000a_-    5  en ejecución _x000a_Se realizaron auditorias, seguimientos, acompañmientos, actividades d fortalcimiento del control, respuestas requrerimientos, entre otros. Ls actividade que se encuentran ene ejcución finalizan su ciclo en el mes de julio."/>
    <n v="0.23250000000000001"/>
    <n v="0.21622500000000003"/>
    <n v="0.23250000000000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3"/>
    <s v="Gestionar el PAA para el 3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7-01T00:00:00"/>
    <d v="2019-09-30T00:00:00"/>
    <n v="0.25"/>
    <s v="Oficina de Control Interno"/>
    <n v="0.96"/>
    <s v="La Oci programó ejecutar al corte del tercer trimestre  76 actividades de las cuales se han ejecutado al 100% 73 y tres actividades se encuentran en ejecución. En sesión del 10 de septiembre de 2019 el CCCI aprobó ambio de fechas determinación a seis actividades y eliminar una actividad, es por eso que el cálculo del indicador cambia con respecto a las mediciones de los trimestres anteriores."/>
    <n v="0.24"/>
    <n v="0.23039999999999999"/>
    <n v="0.24"/>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4"/>
    <s v="Gestionar el PAA para el 4t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10-01T00:00:00"/>
    <d v="2019-12-31T00:00:00"/>
    <n v="0.25"/>
    <s v="Oficina de Control Interno"/>
    <n v="1"/>
    <s v="Para el IV trimestre de 2019, se planearon 18 actividades, las cuales se cumplieron en su totalidad. Para la vigencia 2019, el plan anual de auditorías contenía 101 actividades, las cuales se ejecutaron en su totalidad._x000a_Se presentaron dos modificaciones al plan, cambiando fechas de ejecución a algunas actividades y el cambio de nombre de la auditoria del Calidad (pre certificación); la eficiencia del plan culminó en el 91%, de las 101 actividades se cumplieron en términos 92._x000a_"/>
    <n v="0.25"/>
    <n v="0.25"/>
    <n v="0.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1"/>
    <s v="Plan de adecuación del Modelo Integrado de Planeación y Gestión - MIPG - y el Sistema Integrado de Gestión."/>
    <n v="6.25E-2"/>
    <n v="1"/>
    <s v="Porciento"/>
    <s v="100% Actividades cumplidas del plan de adecuación. En los estándares definidos en el Sistema Integrado de Gestión a los requerimientos del MIPG"/>
    <s v="Responsable del Sistema de Gestión de Calidad"/>
    <n v="1"/>
    <s v="Realizar estrategia de socialización del MIPG"/>
    <n v="0.111"/>
    <d v="2019-01-04T00:00:00"/>
    <d v="2019-02-28T00:00:00"/>
    <n v="6.9375000000000001E-3"/>
    <s v="Mejora continua"/>
    <n v="1"/>
    <s v="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2"/>
    <s v="Elaborar el  documento de integración del MIPG y el SIG - UAECOB"/>
    <n v="0.111"/>
    <d v="2019-03-01T00:00:00"/>
    <d v="2019-03-31T00:00:00"/>
    <n v="6.9375000000000001E-3"/>
    <s v="Mejora continua"/>
    <n v="1"/>
    <s v="Se documento la integración de los procesos de la UAECOB con el MIPG en una matriz de excel"/>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3"/>
    <s v="Proyectar  resolución de creación del Comité Institucional de Gestión y Desempeño de la UAECOB, así como su aprobación."/>
    <n v="0.111"/>
    <d v="2019-04-01T00:00:00"/>
    <d v="2019-04-30T00:00:00"/>
    <n v="6.9375000000000001E-3"/>
    <s v="Mejora continua"/>
    <n v="1"/>
    <s v="Se proyectó la resolución con los ajustes propios a la realidad de la entidad y se gestionó la firma de los responsables de cada área.  Esta pendiente la firma de la OAJ y Dirección."/>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4"/>
    <s v="Solicitar a los líderes de cada una de las politicas de MIPG la conformación de los equipos técnicos de gestión y desempeño."/>
    <n v="0.111"/>
    <d v="2019-02-01T00:00:00"/>
    <d v="2019-05-31T00:00:00"/>
    <n v="6.9375000000000001E-3"/>
    <s v="Mejora continua"/>
    <n v="1"/>
    <s v="Los equipos técnicos fueron conformados en el comité de gestión y desempeño con acta número 01."/>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5"/>
    <s v="Elaborar el documento con lineamientos para los equipos técnicos de gestión y desempeño"/>
    <n v="0.111"/>
    <d v="2019-02-01T00:00:00"/>
    <d v="2019-06-01T00:00:00"/>
    <n v="6.9375000000000001E-3"/>
    <s v="Mejora continua"/>
    <n v="0.3"/>
    <s v="Se realizó la identificación de los procesos y subprocesos responsables de las políticas de MIPG en una matriz.  Se encuentra en revisión final para su socialización en el comité institucional de Gestión y Desempeño."/>
    <n v="3.3299999999999996E-2"/>
    <n v="9.9899999999999989E-3"/>
    <n v="2.0812499999999998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6"/>
    <s v="Convocar 4 Sesiones Comité Institucional de Gestión y Desempeño"/>
    <n v="0.111"/>
    <d v="2019-02-01T00:00:00"/>
    <d v="2019-12-31T00:00:00"/>
    <n v="6.9375000000000001E-3"/>
    <s v="Mejora continua"/>
    <n v="0.5"/>
    <s v="A la fecha se han llevado a cabo dos comité institucional de gestión y desmpeño. _x000a_Actas con fechas de 30/07/2019 y 02/09/2019."/>
    <n v="5.5500000000000001E-2"/>
    <n v="2.775E-2"/>
    <n v="3.4687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7"/>
    <s v="Consolidar y reportar la información solicitada por el FURAG"/>
    <n v="0.111"/>
    <d v="2019-02-01T00:00:00"/>
    <d v="2019-06-30T00:00:00"/>
    <n v="6.9375000000000001E-3"/>
    <s v="Mejora continua"/>
    <n v="1"/>
    <s v="Se consolida y reporta la información solicitada por el FURAG"/>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8"/>
    <s v="Coordinar la realización de  los 16 autodiagnósticos para cada una de las políticas  en dos momentos distribuidos en los dos semestres del año"/>
    <n v="0.111"/>
    <d v="2019-02-01T00:00:00"/>
    <d v="2019-12-31T00:00:00"/>
    <n v="6.9375000000000001E-3"/>
    <s v="Mejora continua"/>
    <n v="0.5"/>
    <s v="Se han realizado los siguientes autodiagnósticos:_x000a_1.Autodiagnóstico de integridad_x000a_2.Autodiagnóstico   de Direccionamiento Estratégico y Planeación_x000a_3.Autodiagnóstico de Gobierno Digital_x000a_4.Autodiagnóstico   de Servicio al Ciudadano_x000a_5.Autodiagnóstico   de Trámites_x000a_6.Autodiagnóstico de Participación Ciudadana_x000a_7. Autodiagnóstico de Gestión Documental_x000a_8.Autodiagnóstico   de Control Interno_x000a_9.Autodiagnóstico   de Plan Anticorrupción_x000a_"/>
    <n v="5.5500000000000001E-2"/>
    <n v="2.775E-2"/>
    <n v="3.4687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9"/>
    <s v="Solicitar a los lideres de cada una de las politicas de MIPG la elaboración del Plan de Acción de la política de su competencia"/>
    <n v="0.111"/>
    <d v="2019-02-01T00:00:00"/>
    <d v="2019-06-30T00:00:00"/>
    <n v="6.9375000000000001E-3"/>
    <s v="Mejora continua"/>
    <n v="1"/>
    <s v="Se realizó la identificación de los líderes de cada una de las políticas del MIPG"/>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2"/>
    <s v="Integracion de los procesos de SIG-MIPG"/>
    <n v="6.25E-2"/>
    <n v="12"/>
    <s v="Caracterizaciones de proceso publicadas"/>
    <s v="Actualizar el 100% de las caracterizaciones de proceso de la UAECOB"/>
    <s v="Responsable del Sistema de Gestión de Calidad"/>
    <n v="1"/>
    <s v="Documentar  las Caracterizaciones de los procesos: Gestión Estratégica, Gestión de Comunicaciones y Gestión Integrada. Gestión Administrativa, Gestión Tecnológica, Gestión Financiera."/>
    <n v="0.5"/>
    <d v="2019-02-04T00:00:00"/>
    <d v="2019-03-31T00:00:00"/>
    <n v="3.125E-2"/>
    <s v="Mejora continua"/>
    <n v="1"/>
    <s v="Se han realizado las mesas de trabajo con los procesos para documentar las respectivas caracterizaciones de gestión de comunicaciones, gestión estratégica, gestión integrada y gestión administrativa generando los ajustes correspondientes  "/>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Integracion de los procesos de SIG-MIPG"/>
    <n v="6.25E-2"/>
    <n v="12"/>
    <m/>
    <m/>
    <s v="Responsable del Sistema de Gestión de Calidad"/>
    <n v="2"/>
    <s v="Documentar  las  Caracterización de los procesos: Gestión del Parque Automotor, Gestión de Infraestructura, Gestión Jurídica,  Gestión para la Búsqueda y Rescate, Gestión de Asuntos Disciplinarios, Gestión Logística."/>
    <n v="0.5"/>
    <d v="2019-04-01T00:00:00"/>
    <d v="2019-06-30T00:00:00"/>
    <n v="3.125E-2"/>
    <s v="Mejora continua"/>
    <n v="1"/>
    <s v="Se han realizado las mesas de trabajo con los procesos para documentar las respectivas caracterizaciones de gestión del parque automotor, gestión de infraestructura, gestión jurídica, gestión de búsqueda y rescate, gestión de asuntos disciplinarios y gestión logística, generando los ajustes correspondientes "/>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3"/>
    <s v="Diagramas de Flujo de Proceso"/>
    <n v="6.25E-2"/>
    <n v="15"/>
    <s v="Diagramas de flujo de proceso publicados"/>
    <s v="Documentar los diagramas de flujo de proceso de acuerdo con las actualizaciones realizadas al mapa de proceso"/>
    <s v="Responsable del Sistema de Gestión de Calidad"/>
    <n v="1"/>
    <s v="Documentar  los Diagramas de flujo de proceso de: Gestión Estratégica, Gestión Humana, Gestión de las Comunicaciones, Gestión de Infraestructura,  Gestión Administrativa, Gestión Tecnológica, Gestión Financiera."/>
    <n v="0.5"/>
    <d v="2019-02-04T00:00:00"/>
    <d v="2019-03-31T00:00:00"/>
    <n v="3.125E-2"/>
    <s v="Mejora continua"/>
    <n v="1"/>
    <s v="Se documentaron los diagramas de flujo  en la ruta de calidad de los procesos de Gestión Estratégica, Gestión Humana, Gestión de las Comunicaciones, Gestión de Infraestructura,  Gestión Administrativa, Gestión Tecnológica, Gestión Financiera. "/>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Diagramas de Flujo de Proceso"/>
    <n v="6.25E-2"/>
    <n v="15"/>
    <m/>
    <m/>
    <s v="Responsable del Sistema de Gestión de Calidad"/>
    <n v="2"/>
    <s v="Documentar  los Diagramas de flujo de proceso de: Gestión del Parque Automotor, Asuntos Disciplinarios, Gestión de Asuntos Jurídicos, Gestión para la Búsqueda y Rescate, Gestión MATPEL,  Gestión de Incendios, Reducción del Riesgo"/>
    <n v="0.5"/>
    <d v="2019-04-01T00:00:00"/>
    <d v="2019-06-30T00:00:00"/>
    <n v="3.125E-2"/>
    <s v="Mejora continua"/>
    <n v="1"/>
    <s v="Se documentaron los diagramas de flujo  en la ruta de calidad de los procesos de Gestión del Parque Automotor, Asuntos Disciplinarios, Gestión de Asuntos Jurídicos, Gestión para la Búsqueda y Rescate, Gestión MATPEL,  Gestión de Incendios, Reducción del Riesgo "/>
    <n v="0.5"/>
    <n v="0.5"/>
    <n v="3.1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4"/>
    <s v="Ventanilla única de atención ciudadano. "/>
    <n v="6.25E-2"/>
    <n v="100"/>
    <s v="Porcentaje"/>
    <s v="Implementación de un servicio y/o tramite en la ventanilla única de Atención al Ciudadano."/>
    <s v="Líder Área de Tecnología OAP - Mariano Garrido"/>
    <n v="1"/>
    <s v="Entrega por parte del consorcio de los servicios desarrollados "/>
    <n v="0.3"/>
    <d v="2019-01-01T00:00:00"/>
    <d v="2019-06-30T00:00:00"/>
    <n v="1.8749999999999999E-2"/>
    <s v="Luis Alberto Carmona"/>
    <n v="1"/>
    <s v="Se actualizo la base de datos del liquidador con la estructura que va a recibir la información de los impuestos (ICA) consolidado del año anterior."/>
    <n v="0.3"/>
    <n v="0.3"/>
    <n v="1.8749999999999999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Ventanilla única de atención ciudadano. "/>
    <n v="6.25E-2"/>
    <n v="100"/>
    <m/>
    <m/>
    <s v="Líder Área de Tecnología OAP - Mariano Garrido"/>
    <n v="2"/>
    <s v="Pruebas y ajustes de los servicios desarrollados"/>
    <n v="0.3"/>
    <d v="2019-06-30T00:00:00"/>
    <d v="2019-09-30T00:00:00"/>
    <n v="1.8749999999999999E-2"/>
    <s v="Luis Alberto Carmona"/>
    <n v="1"/>
    <s v="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_x000a__x000a_1. Sistema Administrador Liquidador Misional (SALM): Sistema que permite administrar los usuarios que se les asignan a las empresas para que puedan generar e imprimir y el recibo de liquidación por conceptos de revisiones técnicas._x000a__x000a_2. Sistema Liquidador Misional (SLM): Sistema que le permite a las empresas generar e imprimir el recibo de liquidación por conceptos de revisiones técnicas._x000a__x000a_3. Manuales de Usuarios (SALM) y (SLM)._x000a_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_x000a_"/>
    <n v="0.3"/>
    <n v="0.3"/>
    <n v="1.8749999999999999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Ventanilla única de atención ciudadano. "/>
    <n v="6.25E-2"/>
    <n v="100"/>
    <m/>
    <m/>
    <s v="Líder Área de Tecnología OAP - Mariano Garrido"/>
    <n v="3"/>
    <s v="Publicacion en la pagina web"/>
    <n v="0.4"/>
    <d v="2019-09-30T00:00:00"/>
    <d v="2019-11-30T00:00:00"/>
    <n v="2.5000000000000001E-2"/>
    <s v="Luis Alberto Carmona"/>
    <n v="0.1"/>
    <s v="1) Tramite liquidador Sistema de Liquidador Misional (SLM)_x000a_Se diseñó, se desarrolló y se programó la aplicación Sistema de Liquidador Misional (SLM)._x000a_Justificación: Para poder publicar en la web, el Sistema Liquidador Misional para el concepto de revisiones técnicas requiere de la resolución de cobros de servicios de la entidad, para así respaldar la formulación implementada en el software; sin esa resolución aprobada por el área jurídica y firmada por la dirección no es posible lanzar el producto en la web._x000a_2) Tramite en Línea Aglomeraciones Y Capacitación Comunitaria_x000a_Se realizó el diseñó, desarrollo, programación de los formularios en línea de aglomeraciones y capacitación comunitaria._x000a_Justificación: Para poderlos publicar en línea se requiere un convenio interadministrativo entre la Alta Consejería y la UAECOB; por temas de derechos de autor dichos formularios se encuentran listos para pasar a producción. _x000a_"/>
    <n v="4.0000000000000008E-2"/>
    <n v="4.000000000000001E-3"/>
    <n v="2.5000000000000005E-3"/>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5"/>
    <s v="Diseño, desarrollo e implementación de la nueva intranet para la UAECOB"/>
    <n v="6.25E-2"/>
    <n v="100"/>
    <s v="Porcentaje"/>
    <s v="Realizar el diseño, desarrollo de la nueva Intranet para la UAECOB"/>
    <s v="Líder Área de Tecnología OAP - Mariano Garrido"/>
    <n v="1"/>
    <s v="Diseño de la Intranet"/>
    <n v="0.25"/>
    <d v="2019-01-01T00:00:00"/>
    <d v="2019-06-30T00:00:00"/>
    <n v="1.5625E-2"/>
    <s v="Juan Carlos Camacho"/>
    <n v="1"/>
    <s v="Se hizo las adecuaciones en el servidor http://172.16.92.27, se instala los siguientes componentes: PHP, MYSQL, APACHE y las correspondientes extensiones para el funcionamiento de Drupal como sistema de CMS de la Intranet de UAECOB"/>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2"/>
    <s v="Desarrollo de la Intranet"/>
    <n v="0.25"/>
    <d v="2019-06-30T00:00:00"/>
    <d v="2019-09-30T00:00:00"/>
    <n v="1.5625E-2"/>
    <s v="Juan Carlos Camacho"/>
    <n v="1"/>
    <s v="Se realizó la instalación de los componentes del CMS para la nueva intranet de la UAECOB y se empieza estructurar el desarrollo de sitio en cual se puede verificar en: http://172.16.92.27/intranet"/>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3"/>
    <s v="Implementación y funcionamiento"/>
    <n v="0.25"/>
    <d v="2019-09-30T00:00:00"/>
    <d v="2019-10-30T00:00:00"/>
    <n v="1.5625E-2"/>
    <s v="Juan Carlos Camacho"/>
    <n v="1"/>
    <s v="En  la url http://172.16.92.27/intranet/ se puede encontrar la implementacion y funcionamiento de la nueva intranet de la UAECOB se esta subiendo la información respectiva de los procesos"/>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4"/>
    <s v="Socializacion al interior de la Entidad"/>
    <n v="0.25"/>
    <d v="2019-10-30T00:00:00"/>
    <d v="2019-12-30T00:00:00"/>
    <n v="1.5625E-2"/>
    <s v="Juan Carlos Camacho"/>
    <n v="0.9"/>
    <s v="Se realizó el diseño, desarrollo de la nueva intranet de la UAECOB; se elaboraron los diseños y la programación de los módulos de la plataforma. _x000a_Se programó el módulo de la Ruta de la Calidad, teniendo en cuenta la Auditoria no era viable sacar a producción la Intranet para no desinformar a los funcionarios y contratistas; adicionalmente, por el cambio de administración se debe cambiar los colores de la intranet debido a que la página web de la Entidad se debió ajustar y quedaron del mismo color y por institucionalidad y posicionamiento no deben quedar igual, se espera realizar el lanzamiento en el 1er trimestre del año 2020.   "/>
    <n v="0.22500000000000001"/>
    <n v="0.20250000000000001"/>
    <n v="1.40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6"/>
    <s v="Transición de la Estrategia de Gobierno en linea a la implementacion de la Política de Gobierno Digital "/>
    <n v="6.25E-2"/>
    <n v="100"/>
    <s v="Porcentaje"/>
    <s v="Diseño, Revision, estructutacion e implementacion  de la Politica de Gobierno Digital al interior de la UAECOB   "/>
    <s v="Líder Área de Tecnología OAP - Mariano Garrido"/>
    <n v="1"/>
    <s v="Revisión de la actividades de Gobierno En linea"/>
    <n v="0.33"/>
    <d v="2019-01-01T00:00:00"/>
    <d v="2019-06-30T00:00:00"/>
    <n v="2.0625000000000001E-2"/>
    <s v="Juan Carlos Camacho"/>
    <n v="1"/>
    <s v="Se revisaron las actividades realizadas en Gobierno En línea y con el fin de ajustar a las nuevas actividades para la implementación de Gobierno Digital se realiza la autoevaluación con la herramienta de la Alta Consejería"/>
    <n v="0.33"/>
    <n v="0.33"/>
    <n v="2.0625000000000001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Transición de la Estrategia de Gobierno en linea a la implementacion de la Política de Gobierno Digital "/>
    <n v="6.25E-2"/>
    <n v="100"/>
    <m/>
    <m/>
    <s v="Líder Área de Tecnología OAP - Mariano Garrido"/>
    <n v="2"/>
    <s v="Diseño de las nuevas actividades de Gobierno Digital"/>
    <n v="0.33"/>
    <d v="2019-06-30T00:00:00"/>
    <d v="2019-10-30T00:00:00"/>
    <n v="2.0625000000000001E-2"/>
    <s v="Juan Carlos Camacho"/>
    <n v="1"/>
    <s v="Se da sostenibilidad a los componentes de Gobierno Digital y se empieza a estructurar e implementar los primeros trámites en línea de la UAECOB: Tramite en línea SIREP:  http://www.bomberosbogota.gov.co/?q=content/sirep_x000a_En desarrollo: Capacitación Comunitaria y Acompañamientos en Simulacros: http://172.16.92.18/WEB/  _x000a_"/>
    <n v="0.33"/>
    <n v="0.33"/>
    <n v="2.0625000000000001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Transición de la Estrategia de Gobierno en linea a la implementacion de la Política de Gobierno Digital "/>
    <n v="6.25E-2"/>
    <n v="100"/>
    <m/>
    <m/>
    <s v="Líder Área de Tecnología OAP - Mariano Garrido"/>
    <n v="3"/>
    <s v="Seguimiento de las actividades de Gobierno Digital"/>
    <n v="0.34"/>
    <d v="2019-10-30T00:00:00"/>
    <d v="2019-12-30T00:00:00"/>
    <n v="2.1250000000000002E-2"/>
    <s v="Juan Carlos Camacho"/>
    <n v="0.65"/>
    <s v="Se realizaron los seguimientos de las actividades de la implementación de Gobierno Digital en la UAECOB basado en la herramienta de autodiagnóstico de la Alta Consejería y se empieza a estructurar e implementar los primeros trámites en línea de la UAECOB: Tramite en línea SIREP:  http://www.bomberosbogota.gov.co/?q=content/sirep_x000a_Para los tramites en línea de Capacitación Comunitaria y Acompañamientos en Simulacros se espera poner en producción en el 2do trimestre del año 2020 debido que se debe realizar un convenio interadministrativo entre la Alta Consejería y la UAECOB para la apropiación del código fuente del formulario en línea."/>
    <n v="0.22100000000000003"/>
    <n v="0.14365000000000003"/>
    <n v="1.3812500000000002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7"/>
    <s v="Aplicación móvil para el sistema de información Misional Implementada"/>
    <n v="6.25E-2"/>
    <n v="100"/>
    <s v="Porcentaje"/>
    <s v="Una aplicación móvil para la gestión de los incidentes atendidos por el personal operativo del UEACOP."/>
    <s v="Líder Área de Tecnología OAP - Mariano Garrido"/>
    <n v="1"/>
    <s v="Puesta en producción de la solución desarrollada."/>
    <n v="1"/>
    <d v="2019-01-30T00:00:00"/>
    <d v="2019-04-30T00:00:00"/>
    <n v="6.25E-2"/>
    <s v="Iván Medina"/>
    <n v="1"/>
    <s v="Se entregan las Tablet y se evidencia en memorando del 30 de mayo del 2019 con numero radicado 2019I008626 donde se da inicio a unas modificaciones y mejoras a las mismas"/>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8"/>
    <s v="Herramienta tecnológica para la creación y administración de cursos virtuales en la UEA implementada"/>
    <n v="6.25E-2"/>
    <n v="100"/>
    <s v="Porcentaje"/>
    <s v="Herramienta implementada"/>
    <s v="Líder Área de Tecnología OAP - Mariano Garrido"/>
    <n v="1"/>
    <s v="Puesta en producción de la solución desarrollada."/>
    <n v="1"/>
    <d v="2019-01-01T00:00:00"/>
    <d v="2019-03-30T00:00:00"/>
    <n v="6.25E-2"/>
    <s v="Diana Poveda"/>
    <n v="1"/>
    <s v="La herramienta CMS Moodle se encuentra implementada, instalada y configurada en un servidor de la UAECOB su objetivo era incorporar únicamente cursos virtuales del área de SGR, se implementó un curso virtual que cuenta con un avance importante pero no salió a producción debido a que no se entregó por parte de SGR la totalidad de los insumos del curso. Por otro lado, la Entidad adquirió el LMS Docebo en enero del 2019 como herramienta tecnológica para la creación y administración de los cursos virtuales dicha plataforma se encuentra instalada y configurada, en este sentido, se   configuraran y crearan paulatinamente los cursos que propongan y entreguen contenidos de las áreas interesadas de la Entidad y se realizara la migración de lo que se tiene del curso de SGR en Moodle a Docebo."/>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9"/>
    <s v="Herramienta tecnológica para la administración y gestión documental de la UAECOB Implementada."/>
    <n v="6.25E-2"/>
    <n v="100"/>
    <s v="Porcentaje"/>
    <s v="Implementar una herramienta tecnológica que soporte  la gestión documental en la entidad, bajo la administración de la Subdirección Corporativa."/>
    <s v="Líder Área de Tecnología OAP - Mariano Garrido"/>
    <n v="1"/>
    <s v="Puesta en producción de la solución desarrollada"/>
    <n v="1"/>
    <d v="2019-01-01T00:00:00"/>
    <d v="2019-03-30T00:00:00"/>
    <n v="6.25E-2"/>
    <s v="Diana Poveda"/>
    <n v="1"/>
    <s v="En el marco del Contrato No. 431 de 2017 “IMPLEMENTACIÓN DEL SISTEMA DE GESTIÓN DOCUMENTAL DE LA UAE CUERPO OFICIAL DE BOMBEROS”, se realizó la implementación del Software CONTROLDOC® que permite radicar, producir, tramitar y hacer seguimiento a comunicaciones oficiales de la entidad. Esta herramienta Documental salió a producción el 18 de marzo del 2019 en la Entidad."/>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10"/>
    <s v="Levantamiento de inventario de activos de Información de Software, hardware y servicios"/>
    <n v="6.25E-2"/>
    <n v="100"/>
    <s v="Porcentaje"/>
    <s v="Cuadro de caracterización documental de los procedimientos actualizados."/>
    <s v="Líder Área de Tecnología OAP - Mariano Garrido"/>
    <n v="1"/>
    <s v="Caracterización de cada uno de los activos de información (inventario de activos de Información de Software, hardware y servicios)"/>
    <n v="0.5"/>
    <d v="2019-01-01T00:00:00"/>
    <d v="2019-06-30T00:00:00"/>
    <n v="3.125E-2"/>
    <s v="Andrés Veloza Garibello"/>
    <n v="1"/>
    <s v="Se realizará seguimiento y control al área de gestión documental con el fin de concatenar la información restante mediante memorando"/>
    <n v="0.5"/>
    <n v="0.5"/>
    <n v="3.1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Levantamiento de inventario de activos de Información de Software, hardware y servicios"/>
    <n v="6.25E-2"/>
    <n v="100"/>
    <s v="Porcentaje"/>
    <s v="Cuadro de caracterización documental de los procedimientos actualizados."/>
    <s v="Líder Área de Tecnología OAP - Mariano Garrido"/>
    <n v="2"/>
    <s v="Alimentación de la caracterización documental. "/>
    <n v="0.5"/>
    <d v="2019-06-01T00:00:00"/>
    <d v="2019-12-30T00:00:00"/>
    <n v="3.125E-2"/>
    <s v="Andrés Veloza Garibello"/>
    <n v="1"/>
    <s v="Las tablas de valoración documental estructuradas por el área de gestión documental dependen directamente de publicación de procedimientos, razón por la cual quedarán al 100% el 30 de octubre. _x000a_Una vez se tengan completas se podrá terminar el proceso por parte de planeación y gestión documental y se podrán pasar a la Oficina Asesora Jurídica para que ellos determinen la confidencialidad de los activos (Pública, Reservada o Confidencial)._x000a_Se envía correo a gestión documental para que revisen de forma definitiva y den su aprobación para ser enviado a jurídica para que ellos determinen la confidencialidad de los activos (Pública, Reservada o Confidencial)._x000a_"/>
    <n v="0.5"/>
    <n v="0.5"/>
    <n v="3.1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11"/>
    <s v="Diseño, desarrollo e implementación del nuevo Sistema de Información Misional para la UAECOB"/>
    <n v="6.25E-2"/>
    <n v="100"/>
    <s v="Porcentaje"/>
    <s v="Realizar la contratación de un proveedor para el diseño y desarrollo del Nuevo Sistema de Información Misional para la Entidad"/>
    <s v="Líder Área de Tecnología OAP - Mariano Garrido"/>
    <n v="1"/>
    <s v="Levantamiento de información de funcionabilidad y características por area"/>
    <n v="0.25"/>
    <d v="2019-01-01T00:00:00"/>
    <d v="2019-06-30T00:00:00"/>
    <n v="1.5625E-2"/>
    <s v="Andrea Acosta Madrid - Luis Alberto Carmona"/>
    <n v="1"/>
    <s v="Se realizan reuniones con las diferentes áreas con el fin de fortalecer las funcionalidades y características, se realiza entrega final._x000a_"/>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2"/>
    <s v="Estructuración y presentación y radicación de los estudios previos"/>
    <n v="0.25"/>
    <d v="2019-01-01T00:00:00"/>
    <d v="2019-06-30T00:00:00"/>
    <n v="1.5625E-2"/>
    <s v="Mariano Garrido"/>
    <n v="1"/>
    <s v="Según memorando 2019I009375 del 17 de junio de 2019 se radicaron en la oficina jurídica los estudios previos, estudios de mercado, estudios del sector, matriz de riesgo y documentos soporte para la contratación del sistema de información misional."/>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3"/>
    <s v="Seguimiento estapa precontractual"/>
    <n v="0.25"/>
    <d v="2019-07-01T00:00:00"/>
    <d v="2019-09-30T00:00:00"/>
    <n v="1.5625E-2"/>
    <s v="Mariano Garrido"/>
    <n v="1"/>
    <s v="Se registra la licitacion publica._x000a_se envia el aviso de convocatoria publica y quedamos a espera de su adjudicacion"/>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4"/>
    <s v="Seguimiento etapa contractual"/>
    <n v="0.25"/>
    <d v="2019-10-01T00:00:00"/>
    <d v="2019-12-30T00:00:00"/>
    <n v="1.5625E-2"/>
    <s v="Mariano Garrido"/>
    <n v="1"/>
    <s v="Es sustancial su contratación dado que se realizó la adquisición e implementación del sistema misional para la UAECOB, con el fin de mejorar los procesos y procedimientos en el manejo de las emergencias."/>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2"/>
    <s v="Guía de Buenas Prácticas UAECOB 2019"/>
    <n v="6.25E-2"/>
    <n v="1"/>
    <s v="Unidad"/>
    <s v="Un documento guía de Buenas Prácticas UAECOB actualizada con los datos e información de resultados de 2018, así como la identificación de nuevas buenas prácticas"/>
    <s v="Grupo Cooperación Internacional y Alianzas Estratégicas"/>
    <n v="1"/>
    <s v="Revisar, recopilar y actualizar la información de las buenas prácticas identificadas"/>
    <n v="1"/>
    <d v="2019-01-01T00:00:00"/>
    <d v="2019-04-30T00:00:00"/>
    <n v="6.25E-2"/>
    <s v="Cooperacion "/>
    <n v="1"/>
    <s v="Se identificó y recopilo una nueva practica para incluir en la guía y se actualizo la información de las buenas practicas 2018"/>
    <n v="1"/>
    <n v="1"/>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3"/>
    <s v="Portafolio de Servicios UAECOB 2019"/>
    <n v="6.25E-2"/>
    <n v="100"/>
    <s v="Porcentaje"/>
    <s v="Un documento con el portafolio de servicios UAECOB actualizado con los datos e información de resultados de 2018."/>
    <s v="Grupo Cooperación Internacional y Alianzas Estratégicas"/>
    <n v="1"/>
    <s v="Revisar, recopilar y actualizar la información del portafolio de servicios "/>
    <n v="1"/>
    <d v="2019-01-01T00:00:00"/>
    <d v="2019-04-30T00:00:00"/>
    <n v="6.25E-2"/>
    <s v="Cooperacion "/>
    <n v="1"/>
    <s v="Se actualizó el Portafolio de Servicios  UAECOB con la datos e información de resultados de 2018."/>
    <n v="1"/>
    <n v="1"/>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4"/>
    <s v="Jornadas de articulación con la Academia"/>
    <n v="6.25E-2"/>
    <n v="2"/>
    <s v="Und"/>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1"/>
    <s v="Realizar una actividad de articulación con la academia correspondiente al 1er semestre, gestionando la participación de al menos una institución, seleccionando el tema y realizar convocatoria."/>
    <n v="0.5"/>
    <d v="2019-01-01T00:00:00"/>
    <d v="2019-05-30T00:00:00"/>
    <n v="3.125E-2"/>
    <s v="Cooperacion "/>
    <n v="1"/>
    <s v="El tema de la jornada de articulación fue sobre el manejo de abejas urbanas y las emergencias; y se realizó el 20 de mayo"/>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Jornadas de articulación con la Academia"/>
    <n v="6.25E-2"/>
    <n v="2"/>
    <s v="Und"/>
    <m/>
    <s v="Grupo Cooperación Internacional y Alianzas Estratégicas"/>
    <n v="2"/>
    <s v="Realizar una actividad de articulación con la academia correspondientes al 2do semestre, gestionando la participación de al menos una institución, seleccionando el tema y realizar convocatoria"/>
    <n v="0.5"/>
    <d v="2019-06-01T00:00:00"/>
    <d v="2019-08-30T00:00:00"/>
    <n v="3.125E-2"/>
    <s v="Cooperacion "/>
    <n v="1"/>
    <s v="Se avanzó en la información recolectada y actualizada pendiente en revisión y ajustes. "/>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5"/>
    <s v="Modelo de caracterización del relacionamiento de la UAECOB con sus grupos de interés"/>
    <n v="6.25E-2"/>
    <n v="100"/>
    <s v="Porcentaje"/>
    <s v="Se entregará un modelo que describa los elementos fundamentales bajo los cuales se desarrolla la articulación de la UAECOB con sus aliados estratégicos"/>
    <s v="Grupo Cooperación Internacional y Alianzas Estratégicas"/>
    <n v="1"/>
    <s v="Identificación Grupos de Interés de la UAECOB"/>
    <n v="0.25"/>
    <d v="2019-01-01T00:00:00"/>
    <d v="2019-03-30T00:00:00"/>
    <n v="1.5625E-2"/>
    <s v="Cooperacion "/>
    <n v="1"/>
    <s v="Se identificaron los grupos de interés de la UAECOB externos y aliados que se evidencia en Modelo Canvas adaptado en documento en Word y anexo de mapa de grupo de interés en documento Wor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s v="Und"/>
    <m/>
    <s v="Grupo Cooperación Internacional y Alianzas Estratégicas"/>
    <n v="2"/>
    <s v="Recopilación y revisión de la información "/>
    <n v="0.35"/>
    <d v="2019-04-01T00:00:00"/>
    <d v="2019-05-30T00:00:00"/>
    <n v="2.1874999999999999E-2"/>
    <s v="Cooperacion "/>
    <n v="1"/>
    <s v="Se recopiló la información del relacionamiento del grupo de interés y se sistematizó en una estrategia de cooperación internacional y alianzas estratégicas  "/>
    <n v="0.35"/>
    <n v="0.35"/>
    <n v="2.1874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s v="Und"/>
    <m/>
    <s v="Grupo Cooperación Internacional y Alianzas Estratégicas"/>
    <n v="3"/>
    <s v="Diseño del modelo "/>
    <n v="0.25"/>
    <d v="2019-06-01T00:00:00"/>
    <d v="2019-06-30T00:00:00"/>
    <n v="1.5625E-2"/>
    <s v="Cooperacion "/>
    <n v="1"/>
    <s v="El diseño del modelo se presentó en un formato de modelo Canvas adaptado"/>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m/>
    <m/>
    <s v="Grupo Cooperación Internacional y Alianzas Estratégicas"/>
    <n v="4"/>
    <s v="Publicación y socialización del modelo"/>
    <n v="0.15"/>
    <d v="2019-07-01T00:00:00"/>
    <d v="2019-09-30T00:00:00"/>
    <n v="9.3749999999999997E-3"/>
    <s v="Cooperacion "/>
    <n v="1"/>
    <s v="Se recopiló la información del relacionamiento del grupo de interés y se sistematizó en una estrategia de cooperación internacional y alianzas estratégicas.   "/>
    <n v="0.15"/>
    <n v="0.15"/>
    <n v="9.3749999999999997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6"/>
    <s v="Seguimiento y control de los Planes e Indicadores que Gestiona la Entidad"/>
    <n v="6.25E-2"/>
    <n v="100"/>
    <s v="Porcentaje"/>
    <s v="%"/>
    <s v="Area de Planeación y Gestión Estrategica - OAP"/>
    <n v="1"/>
    <s v="Generar los informes que contengan los resultados de (Plan de Acción, Informe Proyectos de Inversión (Metas y Presupuesto), Plan de Participación Ciudadana, y Tablero de Indicadores), correspondiente a la gestión del 1er trimestre."/>
    <n v="0.25"/>
    <d v="2019-01-01T00:00:00"/>
    <d v="2019-03-31T00:00:00"/>
    <n v="1.5625E-2"/>
    <s v="Gestión Estrategica"/>
    <n v="1"/>
    <s v="Se generan los informes respectivos sobre el seguimiento al plan de acción, indicadores, plan de desarrollo y plan de participación para el primer trimestre del 2019"/>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2"/>
    <s v="Generar los informes que contengan los resultados de (Plan de Acción, Informe Proyectos de Inversión (Metas y Presupuesto), Plan de Participación Ciudadana, y Tablero de Indicadores), correspondiente a la gestión del 2do trimestre."/>
    <n v="0.25"/>
    <d v="2019-04-01T00:00:00"/>
    <d v="2019-06-30T00:00:00"/>
    <n v="1.5625E-2"/>
    <s v="Gestión Estrategica"/>
    <n v="1"/>
    <s v="Se generan los informes respectivos sobre el seguimiento al plan de acción, indicadores, plan de desarrollo y plan de participación para el segundo trimestre del 2019"/>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3"/>
    <s v="Generar los informes que contengan los resultados de (Plan de Acción, Informe Proyectos de Inversión (Metas y Presupuesto), Plan de Participación Ciudadana, y Tablero de Indicadores), correspondiente a la gestión del 3er trimestre."/>
    <n v="0.25"/>
    <d v="2019-07-01T00:00:00"/>
    <d v="2019-09-30T00:00:00"/>
    <n v="1.5625E-2"/>
    <s v="Gestión Estrategica"/>
    <n v="1"/>
    <s v="Se generan los informes respectivos sobre el seguimiento al plan de acción, indicadores, plan de desarrollo y plan de participación para el tercer trimestre del 2019"/>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4"/>
    <s v="Generar los informes que contengan los resultados de (Plan de Acción, Informe Proyectos de Inversión (Metas y Presupuesto), Plan de Participación Ciudadana, y Tablero de Indicadores), correspondiente a la gestión del 4to trimestre."/>
    <n v="0.25"/>
    <d v="2019-10-01T00:00:00"/>
    <d v="2019-12-31T00:00:00"/>
    <n v="1.5625E-2"/>
    <s v="Gestión Estrategica"/>
    <n v="1"/>
    <s v="Se generan los informes respectivos sobre el seguimiento al plan de acción, indicadores, plan de desarrollo y plan de participación para el cuarto trimestre del 2019."/>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s v="Construcción de bases de datos de contratos "/>
    <n v="0.25"/>
    <n v="1"/>
    <s v="Porcentaje"/>
    <s v="Base de datos estructurada y revisada"/>
    <s v="Jefe Oficina Asesora Jurídica - Giohana Catarine Gonzalez Turizo"/>
    <n v="1"/>
    <s v="Elaboración de matriz contractual"/>
    <n v="0.8"/>
    <d v="2019-01-01T00:00:00"/>
    <d v="2019-03-30T00:00:00"/>
    <n v="0.2"/>
    <s v="Oficina Asesora Jurídica"/>
    <n v="1"/>
    <s v="Se realizó la primera actividad, elaborando la matriz contractual con corte a 30 de junio de 2019"/>
    <n v="0.8"/>
    <n v="0.8"/>
    <n v="0.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onstrucción de bases de datos de contratos "/>
    <n v="0.25"/>
    <n v="1"/>
    <m/>
    <m/>
    <s v="Jefe Oficina Asesora Jurídica - Giohana Catarine Gonzalez Turizo"/>
    <n v="2"/>
    <s v="Actualización de matriz contractual"/>
    <n v="0.2"/>
    <d v="2019-01-01T00:00:00"/>
    <d v="2019-03-30T00:00:00"/>
    <n v="0.05"/>
    <s v="Oficina Asesora Jurídica"/>
    <n v="1"/>
    <s v="Se realizó la segunda actividad, actualizando matriz contractual con corte a 30 de septiembre de 2019"/>
    <n v="0.2"/>
    <n v="0.2"/>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s v="Creación de matriz de control y seguimiento de aprobación garantías"/>
    <n v="0.25"/>
    <n v="1"/>
    <s v="Porcentaje"/>
    <s v="Matriz control y seguimiento de aprobación de garantías"/>
    <s v="Jefe Oficina Asesora Jurídica - Giohana Catarine Gonzalez Turizo"/>
    <n v="1"/>
    <s v="Elaboración de matriz de control y seguimiento de aprobación de garantías"/>
    <n v="0.8"/>
    <d v="2019-03-01T00:00:00"/>
    <d v="2019-06-30T00:00:00"/>
    <n v="0.2"/>
    <s v="Oficina Asesora Jurídica"/>
    <n v="1"/>
    <s v="Se realizó la primera actividad, elaborando la matriz  de control y seguimiento de aprobación de garantías"/>
    <n v="0.8"/>
    <n v="0.8"/>
    <n v="0.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reación de matriz de control y seguimiento de aprobación garantías"/>
    <n v="0.25"/>
    <n v="1"/>
    <m/>
    <m/>
    <s v="Jefe Oficina Asesora Jurídica - Giohana Catarine Gonzalez Turizo"/>
    <n v="2"/>
    <s v="Actualización de matriz"/>
    <n v="0.2"/>
    <d v="2019-07-01T00:00:00"/>
    <d v="2019-12-31T00:00:00"/>
    <n v="0.05"/>
    <s v="Oficina Asesora Jurídica"/>
    <n v="1"/>
    <s v="Se realizó la segunda actividad, actualizando matriz de control y seguimiento de aprobación de garantías"/>
    <n v="0.2"/>
    <n v="0.2"/>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s v="Revisión de formatos y procedimientos de contratación "/>
    <n v="0.25"/>
    <n v="1"/>
    <s v="Porcentaje"/>
    <s v="Actas de reunión de la Jefe de la OAJ con el grupo de contratación "/>
    <s v="Jefe Oficina Asesora Jurídica - Giohana Catarine Gonzalez Turizo"/>
    <n v="1"/>
    <s v="Dos (2) mesas de trabajo  con el grupo de contratación al mes"/>
    <n v="0.5"/>
    <d v="2019-04-01T00:00:00"/>
    <d v="2019-09-30T00:00:00"/>
    <n v="0.125"/>
    <s v="Oficina Asesora Jurídica"/>
    <n v="1"/>
    <s v="Se realizaron 6 mesas de trabajo con las abogadas de Contratación."/>
    <n v="0.5"/>
    <n v="0.5"/>
    <n v="0.1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Revisión de formatos y procedimientos de contratación "/>
    <n v="0.25"/>
    <n v="1"/>
    <m/>
    <m/>
    <s v="Jefe Oficina Asesora Jurídica - Giohana Catarine Gonzalez Turizo"/>
    <n v="2"/>
    <s v="Acta de reunión"/>
    <n v="0.5"/>
    <d v="2019-04-01T00:00:00"/>
    <d v="2019-09-30T00:00:00"/>
    <n v="0.125"/>
    <s v="Oficina Asesora Jurídica"/>
    <n v="1"/>
    <s v="Se elaboraron seis (6) actas correspondientes a los meses de abril, mayo y junio de 2019."/>
    <n v="0.5"/>
    <n v="0.5"/>
    <n v="0.1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s v="Creación de protocolo para la puesta en marcha de medios alternativos de solución de conflictos. "/>
    <n v="0.25"/>
    <n v="1"/>
    <s v="Porcentaje"/>
    <s v="Aplicación de protocolo para la puesta en marcha de medios alternativos de solución de conflictos. "/>
    <s v="Jefe Oficina Asesora Jurídica - Giohana Catarine Gonzalez Turizo"/>
    <n v="1"/>
    <s v="Publicar el protocolo para la puesta en marcha de medios alternativos de solución de conflictos. "/>
    <n v="0.7"/>
    <d v="2019-01-01T00:00:00"/>
    <d v="2019-08-30T00:00:00"/>
    <n v="0.17499999999999999"/>
    <s v="Oficina Asesora Jurídica"/>
    <n v="1"/>
    <s v="Protocolo remitido a la Oficina Asesora de Planeación para el trámite correspondiente de publicación._x000a_ _x000a_"/>
    <n v="0.7"/>
    <n v="0.7"/>
    <n v="0.17499999999999999"/>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reación de protocolo para la puesta en marcha de medios alternativos de solución de conflictos. "/>
    <n v="0.25"/>
    <n v="1"/>
    <m/>
    <m/>
    <s v="Jefe Oficina Asesora Jurídica - Giohana Catarine Gonzalez Turizo"/>
    <n v="2"/>
    <s v="Sensibilizar al personal de planta  y contratistas sobre la utilización del protocolo creado"/>
    <n v="0.3"/>
    <d v="2019-09-01T00:00:00"/>
    <d v="2019-12-31T00:00:00"/>
    <n v="7.4999999999999997E-2"/>
    <s v="Oficina Asesora Jurídica"/>
    <n v="1"/>
    <s v="Socialización del protocolo para la puesta en marcha de los medios alternativos de resolución de conflictos."/>
    <n v="0.3"/>
    <n v="0.3"/>
    <n v="7.4999999999999997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n v="1"/>
    <s v="Documento diagnostico frente a escenarios de aglomeraciones de público permanentes (Teatros y Cinemas)"/>
    <n v="6.25E-2"/>
    <n v="100"/>
    <s v="Porcentual"/>
    <s v="Realizar el documento diagnostico del cumplimiento técnico normativo de escenarios de aglomeración permanente de Bogotá  (Teatros y Cinemas)"/>
    <s v="Jorge Alberto Pardo Torres"/>
    <n v="1"/>
    <s v="Análisis de causas frente a escenarios de aglomeraciones de público permanentes (Teatros y Cinemas)"/>
    <n v="0.25"/>
    <d v="2019-01-15T00:00:00"/>
    <d v="2019-03-30T00:00:00"/>
    <n v="1.5625E-2"/>
    <s v="Ing Jhon Jairo palacio "/>
    <n v="1"/>
    <s v="Se está revisando el marco normativo y las condiciones de seguridad humana y sistemas de protección contra incendios. Adelantando el documento de analisi s frente a aglomeraciones permanentes "/>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2"/>
    <s v="Identificación de los principales problemas o puntos críticos"/>
    <n v="0.25"/>
    <d v="2019-04-01T00:00:00"/>
    <d v="2019-06-30T00:00:00"/>
    <n v="1.5625E-2"/>
    <s v="Ing Jhon Jairo palacio "/>
    <n v="1"/>
    <s v="Se Actualizo el documento en el cual se identifican los puntos críticos en los teatros y cinemas frente a los temas de seguridad humana y sistemas de protección contra incendio."/>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3"/>
    <s v="Formulación del diagnostico rente a escenarios de aglomeraciones de público permanentes (Teatros y Cinemas)"/>
    <n v="0.25"/>
    <d v="2019-07-01T00:00:00"/>
    <d v="2019-09-30T00:00:00"/>
    <n v="1.5625E-2"/>
    <s v="Ing Jhon Jairo palacio "/>
    <n v="1"/>
    <s v="Se realiza documento en donde se evidencian las características propias de la clasificación de los escenarios con tipificación de teatros y cines."/>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4"/>
    <s v="Consolidación y entrega al subdirector de Documento final."/>
    <n v="0.25"/>
    <d v="2019-10-01T00:00:00"/>
    <d v="2019-12-31T00:00:00"/>
    <n v="1.5625E-2"/>
    <s v="Ing Jhon Jairo palacio "/>
    <n v="1"/>
    <s v="Se consolida el documento diagnostico frente a escenarios de aglomeraciones de público permanentes (Teatros y Cinemas) y se entrega mediante correo electrónico al Subdirector de Gestión del  Riesgo."/>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2"/>
    <s v="Proyecto virtualización capacitación normativa aplicada a revisiones técnicas"/>
    <n v="6.25E-2"/>
    <n v="100"/>
    <s v="Porcentual"/>
    <s v="Documento &quot;Proyecto virtualización capacitación normativa aplicada a revisiones técnicas&quot;"/>
    <s v="Jorge Alberto Pardo Torres"/>
    <n v="1"/>
    <s v="Identificación  y análisis de la situación actual"/>
    <n v="0.2"/>
    <d v="2019-01-15T00:00:00"/>
    <d v="2019-03-30T00:00:00"/>
    <n v="1.2500000000000001E-2"/>
    <s v="Ing Andrea Navarro"/>
    <n v="1"/>
    <s v="Mediante Correo electrónico del 12/02/2019 se envía a la oficina asesora de planeación el informe diagnóstico y necesidades para el desarrollo de plataformas virtuale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Proyecto virtualización capacitación normativa aplicada a revisiones técnicas"/>
    <n v="6.25E-2"/>
    <n v="100"/>
    <m/>
    <m/>
    <s v="Jorge Alberto Pardo Torres"/>
    <n v="2"/>
    <s v="Formulación del Proyecto virtualización capacitación normativa aplicada a revisiones técnicas"/>
    <n v="0.5"/>
    <d v="2019-04-01T00:00:00"/>
    <d v="2019-10-30T00:00:00"/>
    <n v="3.125E-2"/>
    <s v="Ing Andrea Navarro"/>
    <n v="1"/>
    <s v="Se Realiza informe diagnostico donde se analizan los principales aspectos a evaluar en los establecimientos de comercio clasificados como riesgo bajo y el porcentaje de establecimiento que se van para la clasificación virtual."/>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Proyecto virtualización capacitación normativa aplicada a revisiones técnicas"/>
    <n v="6.25E-2"/>
    <n v="100"/>
    <m/>
    <m/>
    <s v="Jorge Alberto Pardo Torres"/>
    <n v="3"/>
    <s v="Consolidación y entrega al subdirector de Documento final."/>
    <n v="0.3"/>
    <d v="2019-11-01T00:00:00"/>
    <d v="2019-12-31T00:00:00"/>
    <n v="1.8749999999999999E-2"/>
    <s v="Ing Andrea Navarro"/>
    <n v="1"/>
    <s v="Se consolida documento “Proyecto virtualización capacitación normativa aplicada a revisiones técnicas final” y se entrega mediante correo electrónico al Subdirector de Gestión del Riesgo."/>
    <n v="0.3"/>
    <n v="0.3"/>
    <n v="1.8749999999999999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3"/>
    <s v="Identificación de nuevos requerimientos en el Sistema de Información Misional - Sub-módulo Revisiones Técnicas y Auto revisiones"/>
    <n v="6.25E-2"/>
    <n v="100"/>
    <s v="Porcentual"/>
    <s v="Realizar 1 proceso de mantenimiento evolutivo del Sistema de Información Misional sub-módulo de Revisiones Técnicas y auto revisiones"/>
    <s v="Jorge Alberto Pardo Torres"/>
    <n v="1"/>
    <s v="1. Mesas de Trabajo"/>
    <n v="0.33"/>
    <d v="2019-01-15T00:00:00"/>
    <d v="2019-12-31T00:00:00"/>
    <n v="2.0625000000000001E-2"/>
    <s v="Ing Andrea Navarro"/>
    <n v="1"/>
    <s v="Se realizó mesa de trabajo el 22 de enero de 2019, el 24 de enero de 2019 y 28 de enero de 2019 en las cuales se establecieron criterios para el desarrollo del nuevo sistema de información misional._x000a_Se realizó reunión del 20 de mayo en la cual se establecieron el fortalecimiento de características y funciones del SIM._x000a_Se realizó reunión el 28 de agosto con el Grupo de Revisiones Técnicas y Planeación donde se muestran las nuevas necesidades del sistema de información misional frente a la implementación de los nuevos proyectos._x000a_Se realizó reunión el 16 de octubre de 2019 en la cual se hizo el levantamiento de información frente a los requerimientos de revisiones técnicas del nuevo sistema de información misional._x000a_"/>
    <n v="0.33"/>
    <n v="0.33"/>
    <n v="2.0625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Identificación de nuevos requerimientos en el Sistema de Información Misional - Sub-módulo Revisiones Técnicas y Auto revisiones"/>
    <n v="6.25E-2"/>
    <n v="100"/>
    <m/>
    <m/>
    <s v="Jorge Alberto Pardo Torres"/>
    <n v="2"/>
    <s v="2. Priorización de Necesidades"/>
    <n v="0.33"/>
    <d v="2019-01-15T00:00:00"/>
    <d v="2019-12-31T00:00:00"/>
    <n v="2.0625000000000001E-2"/>
    <s v="Ing Andrea Navarro"/>
    <n v="1"/>
    <s v="Se realizó mesa de trabajo el 22 de enero de 2019, el 24 de enero de 2019 y 28 de enero de 2019 en las cuales se establecieron criterios para el desarrollo del nuevo sistema de información misional._x000a_Se realizó reunión del 20 de mayo en la cual se establecieron el fortalecimiento de características y funciones del SIM._x000a_Se realizó reunión el 28 de agosto con el Grupo de Revisiones Técnicas y Planeación, en donde se muestran las nuevas necesidades del sistema de información misional frente a la implementación de los nuevos proyectos._x000a_Se realizó reunión el 16 de octubre de 2019 en la cual se hizo el levantamiento de información frente a los requerimientos de revisiones técnicas  del nuevo sistema de información misional._x000a_"/>
    <n v="0.33"/>
    <n v="0.33"/>
    <n v="2.0625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Identificación de nuevos requerimientos en el Sistema de Información Misional - Sub-módulo Revisiones Técnicas y Auto revisiones"/>
    <n v="6.25E-2"/>
    <n v="100"/>
    <m/>
    <m/>
    <s v="Jorge Alberto Pardo Torres"/>
    <n v="3"/>
    <s v="3. Levantamiento de requerimientos con el apoyo del área de Tecnología."/>
    <n v="0.34"/>
    <d v="2019-01-15T00:00:00"/>
    <d v="2019-12-31T00:00:00"/>
    <n v="2.1250000000000002E-2"/>
    <s v="Ing Andrea Navarro"/>
    <n v="1"/>
    <s v="Se realizó mesa de trabajo el 22 de enero de 2019, el 24 de enero de 2019 y 28 de enero de 2019 en las cuales se establecieron criterios para el desarrollo del nuevo sistema de información misional._x000a_Se realizó reunión del 20 de mayo en la cual se establecieron el fortalecimiento de características y funciones del SIM._x000a_Se realizó reunión el 28 de agosto con el Grupo de Revisiones Técnicas y Planeación, en donde se muestran las nuevas necesidades del sistema de información misional frente a la implementación de los nuevos proyectos._x000a_Se realizó reunión el 16 de octubre de 2019 en la cual se hizo el levantamiento de información frente a los requerimientos de revisiones técnicas  del nuevo sistema de información misional._x000a_"/>
    <n v="0.34"/>
    <n v="0.34"/>
    <n v="2.1250000000000002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4"/>
    <s v="Guía de riesgos comunes y asociados a incendios"/>
    <n v="6.25E-2"/>
    <n v="100"/>
    <s v="Porcentual"/>
    <s v="Documento &quot;Guía de riesgos comunes y asociados a incendios&quot;"/>
    <s v="Jorge Alberto Pardo Torres"/>
    <n v="1"/>
    <s v="Estructura del Documento Guía"/>
    <n v="0.2"/>
    <d v="2019-01-15T00:00:00"/>
    <d v="2019-03-30T00:00:00"/>
    <n v="1.2500000000000001E-2"/>
    <s v="Ing Jhon Jairo palacio "/>
    <n v="1"/>
    <s v="Se realizó la estructura del documento correspondiente a la guía de riesgos comunes y asociados de incendios por parte del ingeniero desarrollador y este fue enviado a la coordinación de conocimiento del riesgo para su revisión el día 22 de febrero de 2019. "/>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Guía de riesgos comunes y asociados a incendios"/>
    <n v="6.25E-2"/>
    <n v="100"/>
    <m/>
    <m/>
    <s v="Jorge Alberto Pardo Torres"/>
    <n v="2"/>
    <s v="Formulación de la guía de riesgos comunes y asociados a incendios"/>
    <n v="0.5"/>
    <d v="2019-04-01T00:00:00"/>
    <d v="2019-10-30T00:00:00"/>
    <n v="3.125E-2"/>
    <s v="Ing Jhon Jairo palacio "/>
    <n v="1"/>
    <s v="Se formuló la Guía de riesgos comunes y asociados a incendios.  _x000a_Se finaliza la elaboración del documento el cual se encuentra en revisión para su aprobación y publicación._x000a_"/>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Guía de riesgos comunes y asociados a incendios"/>
    <n v="6.25E-2"/>
    <n v="100"/>
    <m/>
    <m/>
    <s v="Jorge Alberto Pardo Torres"/>
    <n v="3"/>
    <s v="Publicación de la Guía  de riesgos comunes y asociados a incendios"/>
    <n v="0.3"/>
    <d v="2019-11-01T00:00:00"/>
    <d v="2019-12-31T00:00:00"/>
    <n v="1.8749999999999999E-2"/>
    <s v="Ing Jhon Jairo palacio "/>
    <n v="1"/>
    <s v="Se envía documento a la Oficina Asesora de Planeación mediante correo electrónico para su publicación y se evidencia documento publicado en la ruta en la capeta \\172.16.92.9\Ruta de la Calidad\02. PROCESOS MISIONALES\05. CONOCIMIENTO DEL RIESGO\02. PLANES, PROGRAMAS Y MANUALES."/>
    <n v="0.3"/>
    <n v="0.3"/>
    <n v="1.8749999999999999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5"/>
    <s v="Sistematización del procedimiento de capacitación a brigadas contra incendio empresarial"/>
    <n v="6.25E-2"/>
    <n v="6"/>
    <s v="Número de mesas de trabajo "/>
    <s v="Realizar el seguimiento del avance del proceso de sistematización del capacitación a brigadas contra incendio empresarial"/>
    <s v="Jorge Alberto Pardo Torres"/>
    <n v="1"/>
    <s v="Mesas de trabajo con la oficina asesora d planeación"/>
    <n v="1"/>
    <d v="2019-04-01T00:00:00"/>
    <d v="2019-12-31T00:00:00"/>
    <n v="6.25E-2"/>
    <s v="Cecilia Camacho Alvarado"/>
    <n v="1"/>
    <s v="1. Identificación de los antecedentes trabajados junto a la Oficina Asesora de Planeación-OAP, con el Ing. Mariano Garrido, a fin de verificar punto de partida y llegada de la sistematización, de acuerdo al procedimiento de capacitación de las brigadas contraincendios clase uno; lo cual se soporta con el acta de reunión del 19 de marzo de 2019._x000a_2. Identificación de todas las actividades inherentes al procedimiento junto con el personal de la OAP, en donde se estableció la vinculación de la sistematización de las etapas administrativas en torno a la plataforma DOSEBO y se validó con la Ing. Diana Poveda y el personal referente de la plataforma, el punto de partida de la plataforma; por lo cual se concluyó que se requiere desarrollar el trámite de pago a través del liquidador dadas las situaciones encontradas con el misional por lo que se delega al Ing. Luis Carmona para el desarrollo del liquidador; esto se soporta con el acta de reunión 27 de mayo de 2019._x000a_3. Se estableció la caracterización del detalle de las etapas desde que el usuario solicita la información, se agenda, se hace el pago del servicio, se diligencia el formulario, se desarrolla de la capacitación etc., llegando a establecer compromisos de análisis de rangos de participación, definición de conformación de grupos de pequeñas empresas, con grupos máximo de 25 personas; esto se soporta con el acta del 7 de junio de 2019._x000a_4. Se analizan las entradas y salidas del sistema de liquidador, control y definición de pagos para la liquidación, se estableció la necesidad de diseñar el recibo de pago en coordinación con el área de atención al ciudadano; esto se soporta con el Acta de reunión del 13 de junio de 2019._x000a_5. Se definió el nombre del sistema de liquidación, denominándola: “Sistema de liquidación de capacitación brigadas contraincendios clase uno”, se socializa los campos que debe incluir el recibo de caja, y se acuerdan (empresa, nit, valor a pagar, valores en letra y número, número del comprobante, código de barras etc. _x000a_Se analiza los contenidos de la carta tipo de preacuerdo; así mismo se validan los estados del sistema de liquidación, al respecto se definen: programado-pendiente, en proceso, legalizado recibo de caja, cancelado-Legalizado Declinado. _x000a_Se analiza la proyección de reuniones con la Ing. Diana Poveda a fin de evaluar la interacción con plataforma DOSEBO, el análisis sobre el orden de los estados y verificar si deben incluirse otros estados; esto se soporta en el acta de reunión 26 de junio de 2019._x000a_6. Se realizaron las mesas de trabajo para evidenciar el avance del borrador del “Sistema de liquidación de capacitación brigadas contraincendios clase uno”, así mismo se realizó la articulación con la Oficina Asesora de Prensa en cuanto a la integración con la plataforma DOCEBO, a fin de relacionar con claridad cómo se integran estos dos componentes; así mismo, se aclaran los preacuerdos a formalizar con el usuario y que intervienen en la plataforma. _x000a_Se cuenta con un avance del prototipo del sistema realizado por el ingeniero Carmona, esto se soporta en las actas de trabajo del 10 de julio, 8 y 14 de agosto y 12 de septiembre de 2019. Prototipo del Sistema, enviado por el Ingeniero Carmona por correo electrónico el día 14 de agosto de 2019._x000a_7. se realiza una reunión el 14 de noviembre con tecnología en la cual se presenta el sistema en su etapa de desarrollo con las funcionalidades concertadas en las reuniones._x000a_"/>
    <n v="1"/>
    <n v="1"/>
    <n v="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6"/>
    <s v="Actualización de Módulos de Capacitación Comunitaria"/>
    <n v="6.25E-2"/>
    <n v="100"/>
    <s v="Porcentaje"/>
    <s v="Socialización de la estrategia de Cambio Climático al 100% de las áreas de la UEACOB"/>
    <s v="Subdirector de Gestión del Riesgo_x000a_Jorge Alberto Pardo Torres"/>
    <n v="1"/>
    <s v="Revisión de módulos de capacitación Comunitaria"/>
    <n v="0.2"/>
    <d v="2019-01-15T00:00:00"/>
    <d v="2019-03-30T00:00:00"/>
    <n v="1.2500000000000001E-2"/>
    <s v="Ing Luisa Fernanda Morantes"/>
    <n v="1"/>
    <s v="Se Revisaron los módulos de capacitación comunitaria mediante mesas de trabajo del equipo uniformado de Prevención en las fechas del 19 de febrero de 2019 y el 11 de marzo de 2019, en las cuales se generaron lineamientos para desarrollar el material de referencia a actualizar. "/>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ción de Módulos de Capacitación Comunitaria"/>
    <n v="6.25E-2"/>
    <n v="100"/>
    <m/>
    <m/>
    <s v="Subdirector de Gestión del Riesgo_x000a_Jorge Alberto Pardo Torres"/>
    <n v="2"/>
    <s v="Actualización de los módulos de capacitación comunitaria"/>
    <n v="0.5"/>
    <d v="2019-04-01T00:00:00"/>
    <d v="2019-09-30T00:00:00"/>
    <n v="3.125E-2"/>
    <s v="Ing Luisa Fernanda Morantes"/>
    <n v="1"/>
    <s v="Se realizó reunión el día 27 de mayo del año 2019, soportado en acta, con el objetivo de realizar_x000a_seguimiento a los productos según responsables, de acuerdo con el cronograma de trabajo, en_x000a_donde se establecieron los siguientes compromisos:_x000a_Actualizar la información con estadísticas del año 2018 y remitir plazo a Luis Bernal con plazo 7 de_x000a_junio de 2019, como responsables Oscar Cuevas, Nelson Sánchez y Sgto. German Aldana._x000a_Actualizar contenidos de acuerdo a la estadística referencia con plazo 7 de junio de 2019,_x000a_responsable Nelson Sánchez._x000a_Entregables consolidados al 14 de junio de 2019 a través de correo electrónico, responsables Cabo_x000a_Luis Bernal y Sgto. German Aldana._x000a_Seguimiento a prensa por parte de la Subdirección de Gestión del Riesgo-SGR de los productos entregados._x000a_El día 30 de mayo del año 2019, soportado en acta, se realiza reunión con el objetivo de revisar los_x000a_productos de capacitación en comunitaria, meta plan de acción y articulación con prensa, en_x000a_donde se establecieron los siguientes compromisos:_x000a_Por prensa la entrega de 8 videos que integra Gente que ayuda, así como 2 videos de material de_x000a_riesgo bajo para el 14 de junio de 2019._x000a_Revisión de prensa de los módulos de capacitación comunitaria._x000a_El día 14 de junio y de acuerdo a los compromisos, se hace entrega a la referente de la SGR de los_x000a_8 videos, por el área de prensa, cumpliendo con los tiempos establecidos en las actas anteriores._x000a_De igual manera de hace entrega vía correo electrónico por parte del Cabo Luis Bernal de los_x000a_módulos de capacitación comunitaria para su revisión a los referentes de la SGR, al Teniente_x000a_Triana y a la profesional del área de capacitación comunitaria de la SGR para revisión_x000a_metodológica._x000a_Se realiza revisión por el Teniente Triana, quien realiza observaciones frente al contenido y se_x000a_envía vía correo electrónico a los profesionales encargados de su respectiva corrección, así como_x000a_se hace revisión por parte de la profesional encargada de capacitación comunitaria en cuanto a la_x000a_parte metodológica. Posteriormente se realiza informe con las observaciones generales frente a la estructura metodológica para su respectivo ajuste._x000a_Se actualizaron los módulos el 3 de octubre de Riesgos en la Comunidad y Protéjase de los Incendios, realizando todas las modificaciones pertinentes para su revisión y aprobación y se soportan esta modificación mediante actas de reunión de los días 2, 3, 17, 23 y 27 de septiembre de 2019, y como producto los módulos actualizados."/>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ción de Módulos de Capacitación Comunitaria"/>
    <n v="6.25E-2"/>
    <n v="100"/>
    <m/>
    <m/>
    <s v="Subdirector de Gestión del Riesgo_x000a_Jorge Alberto Pardo Torres"/>
    <n v="3"/>
    <s v="Aprobación de los módulos de capacitación comunitaria"/>
    <n v="0.2"/>
    <d v="2019-10-01T00:00:00"/>
    <d v="2019-11-30T00:00:00"/>
    <n v="1.2500000000000001E-2"/>
    <s v="Ing Luisa Fernanda Morantes"/>
    <n v="1"/>
    <s v="Se realiza reunión con la Subdirección Operativa (Cmte. Arnulfo Triana) en la cual se presentaron los módulos trabajados por el equipo de uniformados de Gestión del Riesgo y se aprobaron para su publicación."/>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ción de Módulos de Capacitación Comunitaria"/>
    <n v="6.25E-2"/>
    <n v="100"/>
    <m/>
    <m/>
    <s v="Subdirector de Gestión del Riesgo_x000a_Jorge Alberto Pardo Torres"/>
    <n v="4"/>
    <s v="Publicación de los módulos de capacitación comunitaria"/>
    <n v="0.1"/>
    <d v="2019-12-01T00:00:00"/>
    <d v="2019-12-31T00:00:00"/>
    <n v="6.2500000000000003E-3"/>
    <s v="Ing Luisa Fernanda Morantes"/>
    <n v="1"/>
    <s v="Se publica en la Ruta de la Calidad la actualización de los módulos de capacitación comunitaria en la carpeta \\172.16.92.9\Ruta de la Calidad\02. PROCESOS MISIONALES\01. REDUCCIÓN DEL RIESGO\03. PROCEDIMIENTOS\04. CAPACITACIÓN COMUNITARIA\ Módulos de capacitación."/>
    <n v="0.1"/>
    <n v="0.1"/>
    <n v="6.2500000000000003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7"/>
    <s v="Proyecto de virtualización de capacitación a brigadas contra incendio empresarial"/>
    <n v="6.25E-2"/>
    <n v="100"/>
    <s v="Porcentual"/>
    <s v="Elaboración del documento &quot;Virtualización de capacitación a brigadas empresariales&quot;"/>
    <s v="Jorge Alberto Pardo Torres"/>
    <n v="1"/>
    <s v="Revisión del material d capacitación para brigadas contra incendio"/>
    <n v="0.2"/>
    <d v="2019-01-15T00:00:00"/>
    <d v="2019-01-30T00:00:00"/>
    <n v="1.2500000000000001E-2"/>
    <s v="Cecilia Camacho Alvarado"/>
    <n v="1"/>
    <s v="Se establecieron compromisos laborales con el equipo uniformado de prevención para desarrollar la virtualizació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Proyecto de virtualización de capacitación a brigadas contra incendio empresarial"/>
    <n v="6.25E-2"/>
    <n v="100"/>
    <s v="Porcentual"/>
    <s v="Elaboracion del documento &quot;Virtualizacion de capacitacion a brigadas empresariales&quot;"/>
    <s v="Jorge Alberto Pardo Torres"/>
    <n v="2"/>
    <s v="Elaboración del documento proyecto de &quot;Virtualización de capacitación a brigadas empresariales&quot;"/>
    <n v="0.6"/>
    <d v="2019-04-01T00:00:00"/>
    <d v="2019-11-30T00:00:00"/>
    <n v="3.7499999999999999E-2"/>
    <s v="Cecilia Camacho Alvarado"/>
    <n v="1"/>
    <s v="Dado que el proyecto de virtualización está definido esencialmente por_x000a_los contenidos de módulos de virtualización, herramientas_x000a_pedagógicas y banco de preguntas, en el último trimestre se realizaron_x000a_las siguientes acciones:_x000a_a. Reuniones de seguimiento con equipo de trabajo instructor, a fin_x000a_de verificar el estado de los productos relacionados: actas: 3, 4,_x000a_7 de octubre de 2019; así mismo, se proyectó memorando de_x000a_solicitud sobre entrega de banco de preguntas 2019I015712 –ID_x000a_20584 de 9 de octubre de 2019._x000a_b. Seguimiento con equipo de instructores de la SGR, a productos_x000a_de ajustes de contenidos de módulos y banco de preguntas a_x000a_través de correo electrónico: 3, 15, 22, de octubre de 2019._x000a_c. De igual manera se realizó seguimiento a productos a cargo de_x000a_Oficina Asesora de Prensa; correo electrónico 4 de octubre de_x000a_2019, 3, 5 y 16 de diciembre de 2019_x000a_d. Construcción conjunta con equipo de instructores de la SGR, del_x000a_documento de virtualización de capacitación brigadas_x000a_contraincendios, obedeciendo a los lineamientos definidos por_x000a_Oficina Asesora de Planeación, se evidencia en el correo electrónico 10 de octubre_x000a_de 2019._x000a_e. Entrega de los módulos de capacitación con el memorando No_x000a_2019I015347 id 20950 del 15 de octubre de 2019, a_x000a_Comandante Arnulfo Triana, para la revisión técnica de los_x000a_mismos obedeciendo a lineamientos de primera revisión_x000a_enviadas con memorando No 2019I014121 ID 18690 del 25 de_x000a_septiembre de 2019._x000a_f. Presentación del proyecto de virtualización a Subdirector Jorge_x000a_Alberto Pardo Torres: Dado el requerimiento de OA Planeación,_x000a_se presenta el documento de Información del programa de_x000a_virtualización brigadas contraincendios clase uno (1), al_x000a_Subdirector de Gestión de Riesgo, a través de acta de reunión_x000a_de trabajo del día 2 de noviembre de 2019. El producto se revisó_x000a_previamente por la coordinadora Ingeniera Paola Marcela_x000a_Castañeda. El producto fue aprobado en mesa relacionada._x000a_g. Se entrega del proyecto a Oficina Asesora de Planeación a través_x000a_del correo electrónico el día 7 de noviembre de 2019._x000a__x000a_h. Entrega de módulos de capacitación a OA Prensa para la_x000a_revisión de estilo, y demás aspectos en el marco de_x000a_comunicación organizacional, se evidencia en el memorando No 2019IO16620 ID_x000a_23438 del 7 de noviembre de 2019._x000a_i. Entrega de módulos corregidos por parte de OA Prensa, se evidencia en el correo_x000a_electrónico del 16 de diciembre de 2019._x000a_j. Remisión de banco de preguntas a OA Prensa para su revisión, se evidencia en el correo electrónico del 3 de diciembre de 2019._x000a_k. Remisión de banco de preguntas corregido por OA Prensa el día_x000a_16 de diciembre de 2019._x000a_l. Entrega a través de correo electrónico OA Planeación de Banco._x000a_"/>
    <n v="0.6"/>
    <n v="0.6"/>
    <n v="3.7499999999999999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Proyecto de virtualización de capacitación a brigadas contra incendio empresarial"/>
    <n v="6.25E-2"/>
    <n v="100"/>
    <s v="Porcentual"/>
    <s v="Elaboracion del documento &quot;Virtualizacion de capacitacion a brigadas empresariales&quot;"/>
    <s v="Jorge Alberto Pardo Torres"/>
    <n v="3"/>
    <s v="Presentación del proyecto al Subdirector de Gestión del riesgo "/>
    <n v="0.2"/>
    <d v="2019-12-01T00:00:00"/>
    <d v="2019-12-31T00:00:00"/>
    <n v="1.2500000000000001E-2"/>
    <s v="Cecilia Camacho Alvarado"/>
    <n v="1"/>
    <s v="Se realizó una reunión con el Subdirector de Gestión del Riesgo, en la cual se realizó la presentación del documento proyecto de &quot;Virtualización de capacitación a brigadas empresariales&quot;."/>
    <n v="0.2"/>
    <n v="0.2"/>
    <n v="1.250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8"/>
    <s v="Actualizar la estrategia &quot;campañas de reducción del riesgo relacionadas con la prevención y mitigación de riesgos de incendio, matpel y otras  emergencias competencia de la UAECOB&quot;"/>
    <n v="6.25E-2"/>
    <n v="100"/>
    <s v="Porcentual"/>
    <s v="Actualizar el documento de la estrategia de las campañas de reducción del riesgo relacionadas con la prevención y mitigación de riesgos de incendio, matpel y otras  emergencias competencia de la UAECOB"/>
    <s v="Jorge Alberto Pardo Torres"/>
    <n v="1"/>
    <s v="Revisión del documento de estrategia "/>
    <n v="0.2"/>
    <d v="2019-01-15T00:00:00"/>
    <d v="2019-03-30T00:00:00"/>
    <n v="1.2500000000000001E-2"/>
    <s v="Guillermo Diaz"/>
    <n v="1"/>
    <s v="Para la revisión del documento de estrategia, se recopilo información y se realizó nuevas estadísticas de los años 2016 al 2018. "/>
    <n v="0.2"/>
    <n v="0.2"/>
    <n v="1.250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Actualizar la estrategia &quot;campañas de reducción del riesgo relacionadas con la prevención y mitigación de riesgos de incendio, matpel y otras  emergencias competencia de la UAECOB&quot;"/>
    <n v="6.25E-2"/>
    <n v="100"/>
    <m/>
    <m/>
    <s v="Jorge Alberto Pardo Torres"/>
    <n v="2"/>
    <s v="Formulación del documento de la estrategia de las campañas de reducción del riesgo "/>
    <n v="0.5"/>
    <d v="2019-04-01T00:00:00"/>
    <d v="2019-10-30T00:00:00"/>
    <n v="3.125E-2"/>
    <s v="Guillermo Diaz"/>
    <n v="1"/>
    <s v="Se elaboró el documento final de la estrategia de las campañas de reducción del riesgo y se entregó a la coordinación mediante correo electrónico."/>
    <n v="0.5"/>
    <n v="0.5"/>
    <n v="3.1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Actualizar la estrategia &quot;campañas de reducción del riesgo relacionadas con la prevención y mitigación de riesgos de incendio, matpel y otras  emergencias competencia de la UAECOB&quot;"/>
    <n v="6.25E-2"/>
    <n v="100"/>
    <m/>
    <m/>
    <s v="Jorge Alberto Pardo Torres"/>
    <n v="3"/>
    <s v="Consolidación y entrega al subdirector de Documento final."/>
    <n v="0.3"/>
    <d v="2019-11-01T00:00:00"/>
    <d v="2019-12-31T00:00:00"/>
    <n v="1.8749999999999999E-2"/>
    <s v="Guillermo Diaz"/>
    <n v="1"/>
    <s v="Se realizó una reunión con el Subdirector de Gestión del Riesgo, en la cual se realizó la presentación del documento de la estrategia de las campañas de reducción del riesgo."/>
    <n v="0.3"/>
    <n v="0.3"/>
    <n v="1.8749999999999999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9"/>
    <s v="Desarrollar jornadas de capacitación en las estaciones en pedagogía para las actividades del Club Bomberitos "/>
    <n v="6.25E-2"/>
    <n v="100"/>
    <s v="Porcentual"/>
    <s v="17 estaciones con personal capacitado en pedagogía para desarrollo de las actividades del club Bomberitos "/>
    <s v="Jorge Alberto Pardo Torres"/>
    <n v="1"/>
    <s v="1. Diseño de material pedagógico para sensibilizar."/>
    <n v="0.35"/>
    <d v="2019-01-15T00:00:00"/>
    <d v="2019-03-30T00:00:00"/>
    <n v="2.1874999999999999E-2"/>
    <s v="Diana Carolina Suarez"/>
    <n v="1"/>
    <s v="El 22 y 25 de enero y el 13, 19 y 27 de febrero de 2019 se llevaron a cabo 5 reuniones en las que se reestructuraron los programas y curso Nicolás Quevedo Rizo creando un manual que le permita al personal de uniformados tener conocimiento de la metodología del Club Bomberitos.  "/>
    <n v="0.35"/>
    <n v="0.35"/>
    <n v="2.1874999999999999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jornadas de capacitación en las estaciones en pedagogía para las actividades del Club Bomberitos "/>
    <n v="6.25E-2"/>
    <n v="100"/>
    <s v="Porcentual"/>
    <s v="17 estaciones con personal capacitado en pedagogia para desarrollo de las actividades del club Bomberitos "/>
    <s v="Jorge Alberto Pardo Torres"/>
    <n v="2"/>
    <s v="Programación de sensibilización. "/>
    <n v="0.15"/>
    <d v="2019-04-01T00:00:00"/>
    <d v="2019-04-30T00:00:00"/>
    <n v="9.3749999999999997E-3"/>
    <s v="Diana Carolina Suarez"/>
    <n v="1"/>
    <s v="Se realizó cronograma para la programación de las capacitaciones en pedagogía infantil para las 17 estaciones de Bogotá."/>
    <n v="0.15"/>
    <n v="0.15"/>
    <n v="9.3749999999999997E-3"/>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jornadas de capacitación en las estaciones en pedagogía para las actividades del Club Bomberitos "/>
    <n v="6.25E-2"/>
    <n v="100"/>
    <s v="Porcentual"/>
    <s v="17 estaciones con personal capacitado en pedagogia para desarrollo de las actividades del club Bomberitos "/>
    <s v="Jorge Alberto Pardo Torres"/>
    <n v="3"/>
    <s v="Ejecución de 34 jornadas de sensibilización."/>
    <n v="0.5"/>
    <d v="2019-05-01T00:00:00"/>
    <d v="2019-12-31T00:00:00"/>
    <n v="3.125E-2"/>
    <s v="Diana Carolina Suarez"/>
    <n v="1"/>
    <s v="Las jornadas de capacitación iniciaron el 19 de Julio de 2019, se anexa las actas de visitas realizadas en las 17 estaciones de bomberos."/>
    <n v="0.5"/>
    <n v="0.5"/>
    <n v="3.1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10"/>
    <s v="Desarrollar Actividades de la estrategia del Club Bomberitos en el marco del mes de la prevención (Caravanas de la Prevención)"/>
    <n v="6.25E-2"/>
    <n v="100"/>
    <s v="Porcentual"/>
    <s v="Desarrollar 4 Actividades de la estrategia del Club Bomberitos en el marco del mes de la prevención (Caravanas de la Prevención)"/>
    <s v="Jorge Alberto Pardo Torres"/>
    <n v="1"/>
    <s v="1. Planificación de las actividades de prevención "/>
    <n v="0.25"/>
    <d v="2019-07-01T00:00:00"/>
    <d v="2019-07-30T00:00:00"/>
    <n v="1.5625E-2"/>
    <s v="Diana Carolina Suarez"/>
    <n v="1"/>
    <s v="Se realiza cronograma y plan de trabajo de las actividades a desarrollar en el mes de la prevención."/>
    <n v="0.25"/>
    <n v="0.25"/>
    <n v="1.56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Actividades de la estrategia del Club Bomberitos en el marco del mes de la prevención (Caravanas de la Prevención)"/>
    <n v="6.25E-2"/>
    <n v="100"/>
    <s v="Porcentual"/>
    <s v="Desarrollar 4 Actividades de la estrategia del Club Bomberitos en el marco del mes de la prevencion (Caravanas de la Prevencion)"/>
    <s v="Jorge Alberto Pardo Torres"/>
    <n v="2"/>
    <s v="2. Convocatoria para las actividades de Prevención. 25%"/>
    <n v="0.25"/>
    <d v="2019-08-01T00:00:00"/>
    <d v="2019-09-30T00:00:00"/>
    <n v="1.5625E-2"/>
    <s v="Diana Carolina Suarez"/>
    <n v="1"/>
    <s v="Se realiza la convocatoria por medio de la Junta de Acción comunal en la localidad de Sumapaz, Suba y Soratama, mediante reunión con los delegados de cada localidad.  "/>
    <n v="0.25"/>
    <n v="0.25"/>
    <n v="1.56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Actividades de la estrategia del Club Bomberitos en el marco del mes de la prevención (Caravanas de la Prevención)"/>
    <n v="6.25E-2"/>
    <n v="100"/>
    <s v="Porcentual"/>
    <s v="Desarrollar 4 Actividades de la estrategia del Club Bomberitos en el marco del mes de la prevencion (Caravanas de la Prevencion)"/>
    <s v="Jorge Alberto Pardo Torres"/>
    <n v="3"/>
    <s v="3. Ejecución de las actividades de prevención"/>
    <n v="0.5"/>
    <d v="2019-10-01T00:00:00"/>
    <d v="2019-10-31T00:00:00"/>
    <n v="3.125E-2"/>
    <s v="Diana Carolina Suarez"/>
    <n v="1"/>
    <s v="Se realizaron las actividades en el mes de la prevención, las cuales se reportan mediante informe de ejecución en las localidades de Suba, Sumapaz y Usaquén; así como las actividades en las entidades de la Secretaria de la Mujer y el IDRD."/>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1"/>
    <s v="Implementación proyecto de prevención y autoprotección  comunitaria ante incendios forestales (fase 2)."/>
    <n v="6.25E-2"/>
    <n v="100"/>
    <s v="Porcentual"/>
    <s v="Desarrollar el 100% del proyecto de prevención y autoprotección  comunitaria ante incendios forestales. (fase 2)"/>
    <s v="Jorge Alberto Pardo Torres"/>
    <n v="1"/>
    <s v="Mesas de trabajo de diagnostico implementación del proyecto fase 1"/>
    <n v="0.2"/>
    <d v="2019-01-15T00:00:00"/>
    <d v="2019-03-30T00:00:00"/>
    <n v="1.2500000000000001E-2"/>
    <s v="Ing Luisa Fernanda Morantes"/>
    <n v="1"/>
    <s v="Se Realiza la mesa de trabajo del diagnóstico de la implementación del proyecto en la fase 1, con el personal designado para la ejecución del proyecto en la fase 1  en el mes de enero para lo cual se soporta el Acta de Reunión en donde también se concluyen las mejoras a desarrollar en la implementación de la fase 2"/>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mplementación proyecto de prevención y autoprotección  comunitaria ante incendios forestales (fase 2)."/>
    <n v="6.25E-2"/>
    <n v="100"/>
    <m/>
    <m/>
    <s v="Jorge Alberto Pardo Torres"/>
    <n v="2"/>
    <s v="implementación del proyecto en la fase 2"/>
    <n v="0.5"/>
    <d v="2019-04-01T00:00:00"/>
    <d v="2019-11-30T00:00:00"/>
    <n v="3.125E-2"/>
    <s v="Ing Luisa Fernanda Morantes"/>
    <n v="1"/>
    <s v="Para el 30 de Noviembre de 2019 el proyecto fue implementado en un 100% con la participación de las siguientes comunidades en las cuales se desarrollaron los 2 talleres en cada una de ellas:_x000a__x000a_Localidad Chapinero:_x000a__x000a_• Barrio Villas de Cerro_x000a_• Barrio Pardo Rubio_x000a_• Barrio San Luis_x000a_• Barrio Bosques Calderón Tejada_x000a_• Barrio San Martín_x000a_• Barrio Paraíso_x000a__x000a_Localidad Usaquén _x000a__x000a_• Barrio Villas de la Capilla _x000a_• Barrio Soratama_x000a_• Urbanización Bosques de Soratama_x000a_• Barrio Cerro Norte_x000a_• Barrio Balcones de Vista Hermosa_x000a_• Aula Ambienta de Soratama _x000a_• _x000a_Adicionalmente el proyecto fue implementado en las instituciones Colegio San Francisco de la Paz de la localidad de Chapinero y la Fundación Ana Restrepo del corral de la localidad de Usaquén._x000a__x000a_Por otra parte se llevó a cabo la ceremonia de graduación de los participantes del proyecto el 14 de diciembre de 2019 en las instalaciones del salón presidente del IDRD. _x000a_"/>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mplementación proyecto de prevención y autoprotección  comunitaria ante incendios forestales (fase 2)."/>
    <n v="6.25E-2"/>
    <n v="100"/>
    <m/>
    <m/>
    <s v="Jorge Alberto Pardo Torres"/>
    <n v="3"/>
    <s v="Informe consolidado del desarrollo del proyecto fase 2"/>
    <n v="0.3"/>
    <d v="2019-12-01T00:00:00"/>
    <d v="2019-12-31T00:00:00"/>
    <n v="1.8749999999999999E-2"/>
    <s v="Ing Luisa Fernanda Morantes"/>
    <n v="1"/>
    <s v="Se elaboró el informe final de los resultados obtenidos en la fase 2 del proyecto en el cual se consolidan las actividades realizadas para el cumplimiento de las etapas de articulación interinstitucional, implantación y reconocimiento."/>
    <n v="0.3"/>
    <n v="0.3"/>
    <n v="1.8749999999999999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2"/>
    <s v="Actualizar, publicar y seguimiento a la estrategia de cambio climático de la UAECOB"/>
    <n v="6.25E-2"/>
    <n v="100"/>
    <s v="Porcentual"/>
    <s v="Actualizar el 100% de la estrategia de cambio climático de la UAECOB"/>
    <s v="Jorge Alberto Pardo Torres"/>
    <n v="1"/>
    <s v="Actualización de la estrategia de cambio climático de la UAECOB"/>
    <n v="0.4"/>
    <d v="2019-01-15T00:00:00"/>
    <d v="2019-06-30T00:00:00"/>
    <n v="2.5000000000000001E-2"/>
    <s v="Ing Luisa Fernanda Morantes"/>
    <n v="1"/>
    <s v="Se actualizo el documento de la estrategia de Cambio Climático y se entregó para revisión a la coordinación del proceso de Reducción del Riesgo mediante entrega de informe."/>
    <n v="0.4"/>
    <n v="0.4"/>
    <n v="2.50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2"/>
    <s v="Aprobación de la estrategia de cambio climático"/>
    <n v="0.2"/>
    <d v="2019-07-01T00:00:00"/>
    <d v="2019-09-30T00:00:00"/>
    <n v="1.2500000000000001E-2"/>
    <s v="Ing Luisa Fernanda Morantes"/>
    <n v="1"/>
    <s v="El documento de la Estrategia de Cambio Climático se encuentra aprobada por la coordinadora de reducción del riesgo Paola Castañeda."/>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3"/>
    <s v="Publicación de la estrategia de cambio climático"/>
    <n v="0.2"/>
    <d v="2019-10-01T00:00:00"/>
    <d v="2019-10-31T00:00:00"/>
    <n v="1.2500000000000001E-2"/>
    <s v="Ing Luisa Fernanda Morantes"/>
    <n v="1"/>
    <s v="La estrategia fue enviada mediante correo electrónico a la oficina asesora de planeación y publicada en la ruta de la calidad en la siguiente carpeta:  \\172.16.92.9\Ruta de la Calidad\02. PROCESOS MISIONALES\01. REDUCCIÓN DEL RIESGO\02. PLANES, PROGRAMAS Y MANUALE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4"/>
    <s v="Seguimiento a la estrategia de cambio climático"/>
    <n v="0.2"/>
    <d v="2019-11-01T00:00:00"/>
    <d v="2019-12-31T00:00:00"/>
    <n v="1.2500000000000001E-2"/>
    <s v="Ing Luisa Fernanda Morantes"/>
    <n v="1"/>
    <s v="Se realizaron reuniones con las áreas de Gestión Ambiental, Academia, Cooperación Internacional y Reducción del Riesgo, mediante las cuales se realizó seguimiento a las actividades contempladas en la estrategia de gestión de cambio climático._x000a__x000a_Con la información obtenida en dichas reuniones se realizó una matriz de seguimiento para el control de la implementación de la estrategia._x000a_"/>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3"/>
    <s v="cartografía social en localidad de puente Aranda para materiales peligrosos"/>
    <n v="6.25E-2"/>
    <n v="100"/>
    <s v="Porcentual"/>
    <s v="Desarrollar 1 piloto en la localidad de puente Aranda de cartografía social  para materiales peligrosos"/>
    <s v="Jorge Alberto Pardo Torres"/>
    <n v="1"/>
    <s v="Mesas de trabajo para lineamientos del desarrollo del piloto de cartografía"/>
    <n v="0.25"/>
    <d v="2019-01-15T00:00:00"/>
    <d v="2019-03-30T00:00:00"/>
    <n v="1.5625E-2"/>
    <s v="Ing Paola Castañeda"/>
    <n v="1"/>
    <s v="Se realizó reunión con el Sargento Jefe del Grupo con el fin de solicitar información a la espera de otra reunión con el fin de recopilar la información sobre el desarrollo piloto de la cartografía. "/>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2"/>
    <s v="Presentación de documento con las fases y lineamientos"/>
    <n v="0.25"/>
    <d v="2019-04-01T00:00:00"/>
    <d v="2019-06-30T00:00:00"/>
    <n v="1.5625E-2"/>
    <s v="Ing Paola Castañeda"/>
    <n v="1"/>
    <s v="Se consolida el documento con los lineamientos y fases de la recolección de la información para la cartografía."/>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3"/>
    <s v="Levantamiento de información para la cartografía social"/>
    <n v="0.25"/>
    <d v="2019-07-01T00:00:00"/>
    <d v="2019-09-30T00:00:00"/>
    <n v="1.5625E-2"/>
    <s v="Ing Paola Castañeda"/>
    <n v="1"/>
    <s v="Se evidencia que se realizó la caracterización de las zonas por medio de la georreferenciación de cada uno de los incidentes que se han presentado en el 2016, 2017 y 2018 en lo localidad de Puente Aranda, en los servicios de: gases tóxicos, líquidos inflamables, combustibles e hidrocarburos líquidos. Se envía por correo electrónico el mapa con la georreferenciación de los incidentes antes mencionados y así se consolida el documento de la cartografía social en localidad de puente Aranda para materiales peligrosos."/>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4"/>
    <s v="Consolidación, validación y divulgación de la cartografía social"/>
    <n v="0.25"/>
    <d v="2019-10-01T00:00:00"/>
    <d v="2019-12-31T00:00:00"/>
    <n v="1.5625E-2"/>
    <s v="Ing Paola Castañeda"/>
    <n v="1"/>
    <s v="Se realizó la consolidación de la cartografía social, así como su divulgación el 10 de diciembre de 2019 a la comunidad industrial del sector del Galán con el apoyo del grupo de gestión del riesgo de la alcaldía local de Puente Aranda. "/>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4"/>
    <s v="Divulgación de una campaña de gestión del riesgo en las 20 localidades "/>
    <n v="6.25E-2"/>
    <n v="100"/>
    <s v="Porcentaje"/>
    <s v="Divulgar en las 20 localidades una campaña de Gestión del Riesgo"/>
    <s v="Subdirector de Gestión del Riesgo_x000a_Jorge Alberto Pardo Torres"/>
    <n v="1"/>
    <s v="Identificación y selección de la o las campañas a divulgar"/>
    <n v="0.15"/>
    <d v="2019-01-15T00:00:00"/>
    <d v="2019-02-15T00:00:00"/>
    <n v="9.3749999999999997E-3"/>
    <s v="Ing Paola Castañeda"/>
    <n v="1"/>
    <s v=" Se solicitó información a los gestores, con el fin de consolidar las diferentes campañas y se divulgo la campaña Gas licuado de Petróleo-GLP por medio de las redes sociales de la entidad. "/>
    <n v="0.15"/>
    <n v="0.15"/>
    <n v="9.3749999999999997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2"/>
    <s v="Consolidación del material didáctico de apoyo para la divulgación de la estrategia"/>
    <n v="0.2"/>
    <d v="2019-02-16T00:00:00"/>
    <d v="2019-04-30T00:00:00"/>
    <n v="1.2500000000000001E-2"/>
    <s v="Ing Paola Castañeda"/>
    <n v="1"/>
    <s v="Se elaboró el material didáctico para la campaña de Gas licuado de Petróleo-GLP y se elabora el diseño de los afiches para las campañas de vientos para agosto, pirotecnia, seguridad en diciembre, seguridad en Halloween, ductos de basura en propiedad horizontal, forestales y recomendaciones generales de prevención en centros comerciale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3"/>
    <s v="Divulgación de la o las campañas de prevención en las 20 localidades"/>
    <n v="0.45"/>
    <d v="2019-05-01T00:00:00"/>
    <d v="2019-11-30T00:00:00"/>
    <n v="2.8125000000000001E-2"/>
    <s v="Ing Paola Castañeda"/>
    <n v="1"/>
    <s v="Se inició con la divulgación en los centros comerciales de la campaña de hogar seguro y la casa inflable; igualmente se realizó el día 8 de junio una jornada de sensibilización y prevención de incendios forestales y causas del cabio climático en compañía del área de gestión ambiental en la localidad de USME barrio Nuevo Porvenir._x000a_Se desarrollaron diferentes campañas de prevención como la “FERIA DE LA SEGURIDAD CAMPAÑA DE PREVENCIÓN”, “CAMPAÑA BOMBEROS EN TU LOCALIDAD”, “CAMPAÑA BOMBEROS EN TU CENTRO COMERCIAL”, “CAMPAÑA SHUT DE BASURAS”, “CAMPAÑA EDIFICACIONES DE GRAN ALTURA”, “CAMPAÑA ÉPOCA DE VIENTOS”. _x000a_Las campañas se realizaron en las 20 localidades del Distrito._x000a_"/>
    <n v="0.45"/>
    <n v="0.45"/>
    <n v="2.8125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4"/>
    <s v="Informe final de la o las campañas divulgadas"/>
    <n v="0.2"/>
    <d v="2019-12-01T00:00:00"/>
    <d v="2019-12-31T00:00:00"/>
    <n v="1.2500000000000001E-2"/>
    <s v="Ing Paola Castañeda"/>
    <n v="1"/>
    <s v="Se realizó el informe final de la divulgación de cada una de las campañas realizadas en las 20 localidades del distrito."/>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n v="15"/>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1"/>
    <s v="Mesas de Trabajo con el personal uniformado para diseñar la estrategia"/>
    <n v="0.2"/>
    <d v="2019-01-15T00:00:00"/>
    <d v="2019-04-30T00:00:00"/>
    <n v="1.2500000000000001E-2"/>
    <s v="Ing Paola Castañeda"/>
    <n v="1"/>
    <s v="A través de acta de reunión del 14 de marzo de 2019 con el personal uniformado y el Comandante Tito Forero,  se establecieron los lineamientos de la estrategia para la gestión del riesgo por incendios forestales en la localidad de Sumapaz."/>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m/>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2"/>
    <s v="Presentación de Documento Del a estrategia"/>
    <n v="0.3"/>
    <d v="2019-05-01T00:00:00"/>
    <d v="2019-07-30T00:00:00"/>
    <n v="1.8749999999999999E-2"/>
    <s v="Ing Paola Castañeda"/>
    <n v="1"/>
    <s v="Se realizó reunión con la localidad de Sumapaz determinando la actividad que se realizara en el mes de la prevención (octubre) y como actividad de plan de acción de la localidad._x000a_Se elaboró documento de la estrategia donde se describen las generalidades de la localidad, los antecedentes de incendios forestales y la estrategia a desarrollar."/>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m/>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3"/>
    <s v="Gestión con la alcaldía Local de Sumapaz y entidades Distritales"/>
    <n v="0.5"/>
    <d v="2019-08-01T00:00:00"/>
    <d v="2019-12-31T00:00:00"/>
    <n v="3.125E-2"/>
    <s v="Ing Paola Castañeda"/>
    <n v="1"/>
    <s v="Se desarrollaron dos reuniones interinstucionales (evidenciadas en las actas), para planear la ejecución del desarrollo de la estrategia, a través de una campaña de prevención dirigida a niños y adultos; se realizó la actividad el 5 de octubre de 2019."/>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16"/>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1"/>
    <s v="1. Definir Tema para el insumo basados en la revisión de la estadística de investigación de incendios.."/>
    <n v="0.2"/>
    <d v="2019-01-15T00:00:00"/>
    <d v="2019-02-15T00:00:00"/>
    <n v="1.2500000000000001E-2"/>
    <s v="Tte. Luis Fernando Caicedo"/>
    <n v="1"/>
    <s v="A través del acta de reunión del día 17 de Enero de 2019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2"/>
    <s v="2. Recolectar los datos basándose en la información existente en el equipo de investigación de incendios para generar el documento."/>
    <n v="0.4"/>
    <d v="2019-02-16T00:00:00"/>
    <d v="2019-07-30T00:00:00"/>
    <n v="2.5000000000000001E-2"/>
    <s v="Tte. Luis Fernando Caicedo"/>
    <n v="1"/>
    <s v="Se evidencia acta de reunión del 19 de marzo de 2019 en la cual se presenta avance de la recolección de los datos que sirven como insumo para presentar una campaña de prevención._x000a_Se define el tema del insumo para la campaña el cual es gasodomesticos._x000a_Se evidencia reunión 11 de abril de 2019 en la cual se establece el tema de funcionamiento de gasodomesticos_x000a_Se evidencia reunión del 29 de mayo en el cual se trata el tema de mantenimiento de gasodomesticos _x000a_Se evidencia reunión del 6 de junio en la cual se trata el tema de calentadores de paso a gas _x000a_Se evidencia reunión del 26 de junio de 2019 y el tema tratado fue normatividad de calentadores a gas_x000a_"/>
    <n v="0.4"/>
    <n v="0.4"/>
    <n v="2.50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3"/>
    <s v="3. Realizar un documento con la información necesaria para generar una campaña de prevención por incendios en el hogar."/>
    <n v="0.3"/>
    <d v="2019-08-01T00:00:00"/>
    <d v="2019-11-15T00:00:00"/>
    <n v="1.8749999999999999E-2"/>
    <s v="Tte. Luis Fernando Caicedo"/>
    <n v="1"/>
    <s v="Se finalizó la elaboración del documento con la información para la campaña de prevención por incendios en el hogar._x000a_De igual manera se realizó una reunión para tratar avances y cambios de  la campaña de prevención el día 16 de octubre como parte de las mesas de trabajo en la elaboración del documento final._x000a_"/>
    <n v="0.3"/>
    <n v="0.3"/>
    <n v="1.8749999999999999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4"/>
    <s v="4. Radicar el documento al subdirector de gestión del riesgo."/>
    <n v="0.1"/>
    <d v="2019-11-16T00:00:00"/>
    <d v="2019-12-31T00:00:00"/>
    <n v="6.2500000000000003E-3"/>
    <s v="Tte. Luis Fernando Caicedo"/>
    <n v="1"/>
    <s v="Se radica el documento al Subdirector de Gestión del riesgo mediante memorando 2019I017930 del 2 de Dic de 2019 con toda información recolectada y con la elaboración de un calendario (arte) como parte de la campaña de prevención por incendios en el hogar."/>
    <n v="0.1"/>
    <n v="0.1"/>
    <n v="6.2500000000000003E-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s v="Curso Bomberitos _x000a_&quot;Nicolas Quevedo Rizo&quot;"/>
    <n v="0.2"/>
    <n v="2"/>
    <s v="cursos"/>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Subdirección Operativa"/>
    <n v="1"/>
    <s v="Convocatoria."/>
    <n v="0.1"/>
    <d v="2019-05-21T00:00:00"/>
    <d v="2019-06-07T00:00:00"/>
    <n v="2.0000000000000004E-2"/>
    <s v="Subdirección Operativa"/>
    <n v="1"/>
    <s v="Se realizó la convocatoria del curso en todas las estaciones de la UAECOB, invitando a los niños a participar de la acostumbrada actividad."/>
    <n v="0.1"/>
    <n v="0.1"/>
    <n v="2.000000000000000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2"/>
    <s v="Ejecución."/>
    <n v="0.35"/>
    <d v="2019-06-17T00:00:00"/>
    <d v="2019-06-28T00:00:00"/>
    <n v="6.9999999999999993E-2"/>
    <s v="Subdirección Operativa"/>
    <n v="1"/>
    <s v="La ejecución del curso Bomberitos &quot;Nicolás Quevedo Rizo&quot; en las 17 estaciones fue entre el 18 y el 29 de junio de 2019, fechas de inicio y finalización, dentro de las actividades se tuvo contemplado: salidas pedagógicas, entrega de uniformes, refrigerios, material didáctico, transporte y clausura, beneficiando a 377 niños."/>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3"/>
    <s v="Presentación de informe por compañía, ante la Subdirección Operativa."/>
    <n v="0.05"/>
    <d v="2019-06-29T00:00:00"/>
    <d v="2019-07-08T00:00:00"/>
    <n v="1.0000000000000002E-2"/>
    <s v="Subdirección Operativa"/>
    <n v="1"/>
    <s v="Se realizó la presentación de los informes por Compañía de la Subdirección Operativa."/>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1"/>
    <s v="Convocatoria."/>
    <n v="0.1"/>
    <d v="2019-11-09T00:00:00"/>
    <d v="2019-11-16T00:00:00"/>
    <n v="2.0000000000000004E-2"/>
    <s v="Subdirección Operativa"/>
    <n v="1"/>
    <s v="Se realizó la convocatoria del curso para el segundo semestre de 2019 en todas las estaciones de la UAECOB, invitando a los niños a participar de la acostumbrada actividad, lo cual se llevó a cabo entre el 02 y el 16 de noviembre de 2019."/>
    <n v="0.1"/>
    <n v="0.1"/>
    <n v="2.000000000000000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2"/>
    <s v="Ejecución."/>
    <n v="0.35"/>
    <d v="2019-11-25T00:00:00"/>
    <d v="2019-12-09T00:00:00"/>
    <n v="6.9999999999999993E-2"/>
    <s v="Subdirección Operativa"/>
    <n v="1"/>
    <s v="La ejecución del curso Bomberitos &quot;Nicolás Quevedo Rizo&quot; en las 17 estaciones se realizó  entre el 25 de noviembre y  el 06 de diciembre de 2019,  dentro de las actividades se tuvo contemplado: salidas pedagógicas, entrega de uniformes, refrigerios, entre otras._x000a_La  clausura se llevó a cabo en el teatro Jorge Eliécer Gaitán, el 07 de diciembre de 2019, desde las 08:00 horas._x000a_"/>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3"/>
    <s v="Presentación de informe por compañía, ante la Subdirección Operativa."/>
    <n v="0.05"/>
    <d v="2019-12-10T00:00:00"/>
    <d v="2019-12-16T00:00:00"/>
    <n v="1.0000000000000002E-2"/>
    <s v="Subdirección Operativa"/>
    <n v="1"/>
    <s v="Se realizó la presentación de los informes del Curso de Bomberitos &quot;Nicolás Quevedo Rizzo&quot; por cada Compañía de la Subdirección Operativa."/>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s v="Revisión, ajuste y/o actualización del árbol de servicios"/>
    <n v="0.2"/>
    <n v="100"/>
    <s v="Porciento"/>
    <s v="Revisión, ajuste y/o actualización del  árbol de servicios y socialización a personal de las diecisiete  (17) estaciones de la Subdirección Operativa._x000a_"/>
    <s v="Subdirección Operativa"/>
    <n v="1"/>
    <s v="Revisión del árbol actual para ajuste o actualización"/>
    <n v="0.15"/>
    <d v="2019-01-10T00:00:00"/>
    <d v="2019-02-28T00:00:00"/>
    <n v="0.03"/>
    <s v="Subdirección Operativa"/>
    <n v="1"/>
    <s v="El equipo de la Central de Comunicaciones de la Subdirección Operativa, realizó reunión para programar las actividades de ajuste del árbol de servicios soportado en Acta del 25 de marzo de 2019."/>
    <n v="0.15"/>
    <n v="0.15"/>
    <n v="0.0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2"/>
    <s v="Ajustes y/o actualización del árbol de servicios"/>
    <n v="0.4"/>
    <d v="2019-03-01T00:00:00"/>
    <d v="2019-04-30T00:00:00"/>
    <n v="8.0000000000000016E-2"/>
    <s v="Subdirección Operativa"/>
    <n v="1"/>
    <s v="Se realizó ajuste a la matriz del árbol de servicios en donde se agregaron tres servicios: falla estructural, incidente emergencia en potencia y activación."/>
    <n v="0.4"/>
    <n v="0.4"/>
    <n v="8.00000000000000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3"/>
    <s v="Publicación en ruta de calidad"/>
    <n v="0.15"/>
    <d v="2019-05-01T00:00:00"/>
    <d v="2019-05-31T00:00:00"/>
    <n v="0.03"/>
    <s v="Subdirección Operativa"/>
    <n v="1"/>
    <s v="Se publicó en ruta de calidad el ajuste a la matriz del árbol de servicios el 06 de noviembre de 2019."/>
    <n v="0.15"/>
    <n v="0.15"/>
    <n v="0.0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4"/>
    <s v="Socialización"/>
    <n v="0.2"/>
    <d v="2019-06-01T00:00:00"/>
    <d v="2019-10-31T00:00:00"/>
    <n v="4.0000000000000008E-2"/>
    <s v="Subdirección Operativa"/>
    <n v="1"/>
    <s v="Se realizó la socialización del ajuste del árbol de servicios el 01 de julio de 2019, tal como se evidencia en el radicado No.2019I018163."/>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5"/>
    <s v="Informe de socialización"/>
    <n v="0.1"/>
    <d v="2019-11-01T00:00:00"/>
    <d v="2019-11-15T00:00:00"/>
    <n v="2.0000000000000004E-2"/>
    <s v="Subdirección Operativa"/>
    <n v="1"/>
    <s v="Mediante radicado No.2019I018163, se radico ante la Subdirección Operativa el informe de Socialización del ajuste realizado a la matriz del árbol de servicios."/>
    <n v="0.1"/>
    <n v="0.1"/>
    <n v="2.000000000000000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s v="Información  estadística de las emergencias atendidas por la UAECOB."/>
    <n v="0.2"/>
    <n v="4"/>
    <s v="Publicaciones"/>
    <s v="Publicación trimestral de la información estadística de emergencias atendidas por la  UAECOB, en la página web de la entidad.  _x000a_(trimestre vencido)"/>
    <s v="Subdirección Operativa"/>
    <n v="1"/>
    <s v="Preparación y análisis de la información enviada por la C.C.C.-Centro de Comando y Comunicaciones "/>
    <n v="0.12"/>
    <d v="2019-04-01T00:00:00"/>
    <d v="2019-04-10T00:00:00"/>
    <n v="2.4E-2"/>
    <s v="Subdirección Operativa"/>
    <n v="1"/>
    <s v="Se preparó la información estadística del primer trimestre con la información enviada por el Centro de Comando y Comunicaciones (C.C.C.) de la Subdirección Operativa."/>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04-01T00:00:00"/>
    <d v="2019-04-10T00:00:00"/>
    <n v="1.6E-2"/>
    <s v="Subdirección Operativa"/>
    <n v="1"/>
    <s v="Se envió mediante correo electrónico, el informe respectivo para la publicación en la web, la cual se realizó en el tercer trimestre de 2019."/>
    <n v="0.08"/>
    <n v="0.08"/>
    <n v="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04-11T00:00:00"/>
    <d v="2019-04-25T00:00:00"/>
    <n v="1.0000000000000002E-2"/>
    <s v="Subdirección Operativa"/>
    <n v="1"/>
    <s v="OAP realizo la publicación respectiva mediante el siguiente enlace: http://bomberosbogota.gov.co/transparencia/informacion-interes/publicaciones"/>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04-01T00:00:00"/>
    <d v="2019-06-30T00:00:00"/>
    <n v="2.4E-2"/>
    <s v="Subdirección Operativa"/>
    <n v="1"/>
    <s v="Se preparó la información estadística del segundo trimestre con la información enviada por el Centro de Comando y Comunicaciones (C.C.C.) de la Subdirección Operativa."/>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07-07T00:00:00"/>
    <d v="2019-07-10T00:00:00"/>
    <n v="1.6E-2"/>
    <s v="Subdirección Operativa"/>
    <n v="1"/>
    <s v="Se realizó la presentación de los informes correspondientes al segundo trimestre a la OAP, el 12-jul-2019 mediante correo electrónico al usuario institucional:jcamacho@bomberosbogota.gov.co, para la publicación respectiva en la página web de la entidad."/>
    <n v="0.08"/>
    <n v="0.08"/>
    <n v="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07-10T00:00:00"/>
    <d v="2019-07-12T00:00:00"/>
    <n v="1.0000000000000002E-2"/>
    <s v="Subdirección Operativa"/>
    <n v="1"/>
    <s v="OAP realizo la publicación respectiva mediante el siguiente enlace: http://bomberosbogota.gov.co/transparencia/informacion-interes/publicaciones"/>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07-01T00:00:00"/>
    <d v="2019-09-30T00:00:00"/>
    <n v="2.4E-2"/>
    <s v="Subdirección Operativa"/>
    <n v="1"/>
    <s v="Se preparó la información estadística del tercer trimestre con la información enviada por el Centro de Comando y Comunicaciones (C.C.C.) de la Subdirección Operativa, para los meses de julio, agosto y septiembre de 2019."/>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10-07T00:00:00"/>
    <d v="2019-10-10T00:00:00"/>
    <n v="1.6E-2"/>
    <s v="Subdirección Operativa"/>
    <n v="1"/>
    <s v="Se realizó la presentación de los informes correspondientes al tercer trimestre a la OAP, el 08-oct-2019 mediante correo electrónico al usuario institucional:  jcamacho@bomberosbogota.gov.co, para la publicación respectiva en la página web de la entidad."/>
    <n v="0.08"/>
    <n v="0.08"/>
    <n v="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10-10T00:00:00"/>
    <d v="2019-10-12T00:00:00"/>
    <n v="1.0000000000000002E-2"/>
    <s v="Subdirección Operativa"/>
    <n v="1"/>
    <s v="OAP realizo la publicación respectiva mediante los siguientes enlaces:_x000a_Boletín Estadístico - Julio 2019: http://bomberosbogota.gov.co/transparencia/informacion-interes/publicacion/bolet%C3%ADn-estad%C3%ADstico/bolet%C3%ADn-estad%C3%ADstico-julio-2019_x000a_Boletín Estadístico - Agosto 2019: http://bomberosbogota.gov.co/transparencia/informacion-interes/publicacion/bolet%C3%ADn-estad%C3%ADstico/bolet%C3%ADn-estad%C3%ADstico-agosto-2019_x000a_Boletín Estadístico - Septiembre  2019: http://bomberosbogota.gov.co/transparencia/informacion-interes/publicacion/bolet%C3%ADn-estad%C3%ADstico/bolet%C3%ADn-estad%C3%ADstico-septiembre-2019_x000a__x000a_ _x000a_"/>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10-01T00:00:00"/>
    <d v="2019-12-31T00:00:00"/>
    <n v="2.4E-2"/>
    <s v="Subdirección Operativa"/>
    <n v="1"/>
    <s v="Se preparó la información estadística del cuarto trimestre (octubre, noviembre y diciembre de 2019) con la información enviada por el Centro de Comando y Comunicaciones (C.C.C.) de la Subdirección Operativa."/>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12-31T00:00:00"/>
    <d v="2019-12-31T00:00:00"/>
    <n v="1.6E-2"/>
    <s v="Subdirección Operativa"/>
    <n v="1"/>
    <s v="Se realizó la presentación de los informes correspondientes al cuarto trimestre de 2019, a la OAP, en enero de 2020 mediante correo electrónico al usuario institucional:  jcamacho@bomberosbogota.gov.co, para la publicación respectiva en la página web de la entidad."/>
    <n v="0.08"/>
    <n v="0.08"/>
    <n v="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12-31T00:00:00"/>
    <d v="2019-12-31T00:00:00"/>
    <n v="1.0000000000000002E-2"/>
    <s v="Subdirección Operativa"/>
    <n v="1"/>
    <s v="OAP realizo la publicación respectiva mediante el siguiente enlace: http://bomberosbogota.gov.co/transparencia/informacion-interes/publicaciones"/>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s v="Simulacro de comunicaciones en emergencias"/>
    <n v="0.2"/>
    <n v="1"/>
    <s v="Simulacro"/>
    <s v="Realización un simulacro de comunicaciones en emergencias para validar la capacidad de respuesta ante un fallo en la infraestructura de comunicaciones troncalizadas."/>
    <s v="Jefe de Central de radio, Subdirección Operativa"/>
    <n v="1"/>
    <s v="Actualización del procedimiento COORDINACION Y COMUNICACIONES EN INCIDENTES DE NIVEL III Y IV, en la ruta de la calidad"/>
    <n v="0.2"/>
    <d v="2019-01-15T00:00:00"/>
    <d v="2019-02-28T00:00:00"/>
    <n v="4.0000000000000008E-2"/>
    <s v="Subdirección Operativa"/>
    <n v="1"/>
    <s v="El equipo de la Central de Comunicaciones de la Subdirección Operativa, realizó reunión para programar las actividades del simulacro de comunicaciones. Se evidencia acta del 21 de marzo de 2019, con la cual se actualizo el procedimiento y ya se encuentra publicada en la ruta de la calidad."/>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2"/>
    <s v="Actualización del instructivo SIMULACRO FALLAS EN LAS COMUNICACIONES EN EMERGENCIAS, en la ruta de la calidad"/>
    <n v="0.2"/>
    <d v="2019-03-01T00:00:00"/>
    <d v="2019-03-31T00:00:00"/>
    <n v="4.0000000000000008E-2"/>
    <s v="Subdirección Operativa"/>
    <n v="1"/>
    <s v="Se actualizó el instructivo y se encuentra publicado en ruta de la calidad desde el 17 de julio de 2019."/>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3"/>
    <s v="Elaboración de Cronograma y libreto para ejecutar el simulacro."/>
    <n v="0.15"/>
    <d v="2019-04-01T00:00:00"/>
    <d v="2019-04-30T00:00:00"/>
    <n v="0.03"/>
    <s v="Subdirección Operativa"/>
    <n v="1"/>
    <s v="El documento adjunto contiene cronograma y libreto o guion del simulacro. El equipo de la Central de Comunicaciones de la Subdirección Operativa, realizó reuniones en el cual se evidencia que la fecha de ejecución del Simulacro será el 13 de julio de 2019, en las instalaciones de la Cámara de Comercio, Sede del Salitre."/>
    <n v="0.15"/>
    <n v="0.15"/>
    <n v="0.0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4"/>
    <s v="Ejecución del simulacro"/>
    <n v="0.4"/>
    <d v="2019-05-01T00:00:00"/>
    <d v="2019-05-31T00:00:00"/>
    <n v="8.0000000000000016E-2"/>
    <s v="Subdirección Operativa"/>
    <n v="1"/>
    <s v="Esta pendiente el simulacro, se realizara el 13 de julio de 2019._x000a_El simulacro se realizó el 13 de julio de 2019, en las instalaciones de la Cámara de Comercio, Sede Salitre (Av. El Dorado No.68D-35)."/>
    <n v="0.4"/>
    <n v="0.4"/>
    <n v="8.0000000000000016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5"/>
    <s v="Entrega de informe de ejecución ante la Subdirección Operativa, según formato establecido."/>
    <n v="0.05"/>
    <d v="2019-06-01T00:00:00"/>
    <d v="2019-06-10T00:00:00"/>
    <n v="1.0000000000000002E-2"/>
    <s v="Subdirección Operativa"/>
    <n v="1"/>
    <s v="Se realizó el informe de ejecución de la actividad, el cual se radicó ante la Subdirección Operativa 01 de agosto de 2019 con el radicado No.2019IO11618, I.D.13192."/>
    <n v="0.05"/>
    <n v="0.05"/>
    <n v="1.000000000000000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s v="Revisión de hidrantes en Bogotá"/>
    <n v="0.2"/>
    <n v="100"/>
    <s v="Porciento"/>
    <s v="Revisión del 10%  de hidrantes de Bogotá según las jurisdicciones de cada una de las 17 estaciones._x000a__x000a_(el 10% de la meta equivale al 100% de la gestión durante la vigencia)"/>
    <s v="Subdirección Operativa"/>
    <n v="1"/>
    <s v="Documentar  los antecedentes de hidrantes en la ciudad y socializar la información  con  los jefes de estación de las cinco (5) compañías "/>
    <n v="0.2"/>
    <d v="2019-01-15T00:00:00"/>
    <d v="2019-02-28T00:00:00"/>
    <n v="4.0000000000000008E-2"/>
    <s v="Subdirección Operativa"/>
    <n v="1"/>
    <s v="Se documentaron los antecedentes de hidrantes y se socializó con los jefes de las estaciones el procedimiento de revisión de hidrantes."/>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2"/>
    <s v="Revisión física y prueba funcional de los hidrantes para determinar su estado"/>
    <n v="0.35"/>
    <d v="2019-03-01T00:00:00"/>
    <d v="2019-11-30T00:00:00"/>
    <n v="6.9999999999999993E-2"/>
    <s v="Subdirección Operativa"/>
    <n v="1"/>
    <s v="Según la jurisdicción de las estaciones se ha realizado la revisión física y funcional de los hidrantes, conforme se puede evidenciar en el archivo de Google Drive HIDRANTES_COMPAÑIA_I; HIDRANTES_COMPAÑIA_II; HIDRANTES_COMPAÑIA_III; HIDRANTES_COMPAÑIA_IV; e HIDRANTES_COMPAÑIA_V._x000a__x000a__x000a__x000a_"/>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3"/>
    <s v="_x000a_Diligenciamiento de formatos según lo evidenciado en las actividades 2 y 3."/>
    <n v="0.35"/>
    <d v="2019-03-01T00:00:00"/>
    <d v="2019-11-30T00:00:00"/>
    <n v="6.9999999999999993E-2"/>
    <s v="Subdirección Operativa"/>
    <n v="1"/>
    <s v="Se diligencio los formatos según las actividades de revision de los hidrantes"/>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4"/>
    <s v="_x000a_Resultado estadístico"/>
    <n v="0.1"/>
    <d v="2019-12-01T00:00:00"/>
    <d v="2019-12-31T00:00:00"/>
    <n v="2.0000000000000004E-2"/>
    <s v="Subdirección Operativa"/>
    <n v="1"/>
    <s v="Se realizó el informe de resultado estadístico por estaciones y por Compañías de la UAECOB."/>
    <n v="0.1"/>
    <n v="0.1"/>
    <n v="2.0000000000000004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s v="Plan para el Fortalecimiento de la Gestión Integral de los Servicios Logísticos"/>
    <n v="0.33"/>
    <n v="100"/>
    <s v="Potcentaje"/>
    <s v="Formalizar y Actualizar el Plan  para el fortalecimiento de  la Gestion Integral de los servicios Logisticos "/>
    <s v="Subdirección Logística"/>
    <n v="1"/>
    <s v="Formalizar  el Plan  para el fortalecimiento de  la Gestion Integral de los servicios Logisticos "/>
    <n v="0.5"/>
    <d v="2019-03-01T00:00:00"/>
    <d v="2019-04-30T00:00:00"/>
    <n v="0.16500000000000001"/>
    <s v="Subdirección Logística"/>
    <n v="1"/>
    <s v="Se socializa y formaliza el Plan para el fortalecimiento de la Gestión Integral de los servicios Logísticos con el Director "/>
    <n v="0.5"/>
    <n v="0.5"/>
    <n v="0.165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Plan para el Fortalecimiento de la Gestión Integral de los Servicios Logísticos"/>
    <n v="0.33"/>
    <n v="100"/>
    <s v="Potcentaje"/>
    <s v="Formalizar y Actualizar el Plan  para el fortalecimiento de  la Gestion Integral de los servicios Logisticos "/>
    <s v="Subdirección Logística"/>
    <n v="2"/>
    <s v="Actualizar el Plan  para el fortalecimiento de  la Gestion Integral de los servicios Logisticos "/>
    <n v="0.5"/>
    <d v="2019-05-01T00:00:00"/>
    <d v="2019-06-30T00:00:00"/>
    <n v="0.16500000000000001"/>
    <s v="Subdirección Logística"/>
    <n v="1"/>
    <s v="Se actualiza el Plan para el fortalecimiento de la Gestión Integral de los servicios Logísticos"/>
    <n v="0.5"/>
    <n v="0.5"/>
    <n v="0.165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1"/>
    <s v="Verificacion Fichas Técnicas de Parque Automotor "/>
    <n v="0.3"/>
    <d v="2019-03-01T00:00:00"/>
    <d v="2019-05-15T00:00:00"/>
    <n v="9.9000000000000005E-2"/>
    <s v="Subdireccion Logistica"/>
    <n v="1"/>
    <s v="Se realizó la revisión del estado actual de las fichas y se realizaron los ajustes pertinentes de la documentación de acuerdo a los lineamientos dados por Gestión Documental. Con base a lo anterior, se inicia el proceso de seguimiento de mantenimientos preventivos y correctivos de acuerdo al diseño de una base de datos para el seguimiento y control de cada proceso. Se consolidó la Matriz histórica de los mantenimientos correctivos y preventivos realizados a cada una de las máquinas de acuerdo con los dos últimos contratos de mantenimientos realizados al Parque Automotor."/>
    <n v="0.3"/>
    <n v="0.3"/>
    <n v="9.9000000000000005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2"/>
    <s v="Revisar el  100% y Alinear el 45% de las Hojas de vidas de Parque Automotor de acuerdo al procedimiento de Gestion Documental de la entidad."/>
    <n v="0.3"/>
    <d v="2019-05-16T00:00:00"/>
    <d v="2019-08-15T00:00:00"/>
    <n v="9.9000000000000005E-2"/>
    <s v="Subdireccion Logistica"/>
    <n v="1"/>
    <s v="Se efectuó la verificación y revisión del 100% de las hojas de vida de Parque Automotor, y se realizó la alineación de 60 hojas de vida que equivale al 45%.  Las Hojas de vida en físico reposan en el Edificio Comando bajo la custodia de la Subdirección Logística."/>
    <n v="0.3"/>
    <n v="0.3"/>
    <n v="9.9000000000000005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3"/>
    <s v="Documentar Plan de Mantenimiento Preventivo y Correctivo de  Parque Automotor "/>
    <n v="0.4"/>
    <d v="2019-08-16T00:00:00"/>
    <d v="2019-11-30T00:00:00"/>
    <n v="0.13200000000000001"/>
    <s v="Subdireccion Logistica"/>
    <n v="1"/>
    <s v="Se elabora el Plan de Mantenimiento Preventivo para el parque Automotor de la UAECOB; el plan está dividido en 7 tareas que se deben realizar cada 10,000 km, donde se debe revisar cada sistema como lo indica el plan, los cuales son: mecánico, eléctrico, cabina y carrocería, bomba y tanque de agua, frenos y llantas; en donde la documentación se avanzó en un 100%, teniendo en cuenta lo escrito anteriormente."/>
    <n v="0.4"/>
    <n v="0.4"/>
    <n v="0.132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1"/>
    <s v="Verificacion Fichas Técnicas de Equipo Menor"/>
    <n v="0.3"/>
    <d v="2019-03-01T00:00:00"/>
    <d v="2019-05-15T00:00:00"/>
    <n v="0.10200000000000001"/>
    <s v="Subdireccion Logistica"/>
    <n v="1"/>
    <s v="Se inició la revisión de las fichas existentes de los elementos de Equipo Menor de mayor rotación en este grupo, se está seleccionando toda la relación de los equipos para así determinar los componentes del Plan. Se desarrolló la base de datos del Equipo menor."/>
    <n v="0.3"/>
    <n v="0.3"/>
    <n v="0.102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2"/>
    <s v="Revisar el 100 % y Alinear el 15% de las Hojas de vidas de Equipo Menor de acuerdo al procedimiento de Gestion Documental de la entidad."/>
    <n v="0.3"/>
    <d v="2019-05-16T00:00:00"/>
    <d v="2019-08-15T00:00:00"/>
    <n v="0.10200000000000001"/>
    <s v="Subdireccion Logistica"/>
    <n v="0.99"/>
    <s v="* Se realizó capacitación a los contratistas encargados de realizar la alimentación y manejo de las hojas de vida del equipo menor de la UAECOB._x000a__x000a_*Se efectuó la verificación y revisión del 100% de las hojas de vida, en donde se alinearon 129  hojas de vida de equipo menor que equivale al 14,33%.  _x000a_En la actualidad se encuentran en las instalaciones de B-3 alrededor de 900 hojas de vida que reposan en el archivo de equipo menor. _x000a_"/>
    <n v="0.29699999999999999"/>
    <n v="0.29402999999999996"/>
    <n v="0.10098"/>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3"/>
    <s v="Documentar el Plan de Mantenimiento Preventivo y Correctivo de Equipo Menor"/>
    <n v="0.4"/>
    <d v="2019-08-16T00:00:00"/>
    <d v="2019-11-30T00:00:00"/>
    <n v="0.13600000000000001"/>
    <s v="Subdireccion Logistica"/>
    <n v="1"/>
    <s v="Se elaboró el Plan de Mantenimiento del equipo menor; en este documento se encuentra plasmado la operación y las rutinas de mantenimiento basados en las recomendaciones del fabricante.  _x000a_Se genera Documento final con la información de motosierras, motobombas y guadañadoras._x000a_"/>
    <n v="0.4"/>
    <n v="0.4"/>
    <n v="0.13600000000000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1"/>
    <s v="Diagnostico Integral de Archivos"/>
    <n v="6.25E-2"/>
    <n v="1"/>
    <s v="Porcentaje"/>
    <s v="El Diagnostico Integral de Archivo es el instrumento que permite identificar la problemática, fortalezas y necesidades de la gestión documental de la Entidad."/>
    <s v="Coordinador Sistema de Gestión Documental- Francisco Rubiano"/>
    <n v="1"/>
    <s v="Elaboración del modelo de encuesta para elaborar el diagnostico integral de archivo."/>
    <n v="0.25"/>
    <d v="2019-01-02T00:00:00"/>
    <d v="2019-03-30T00:00:00"/>
    <n v="1.5625E-2"/>
    <s v="Coordinador Sistema de Gestión Documental- Francisco Rubiano"/>
    <n v="1"/>
    <s v="Se elaboró el formato para la Encuesta para elaborar el diagnostico de archivo"/>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2"/>
    <s v="Aplicación de la encuesta en las dependencias del Edificio Comando y en cada una de las Estaciones"/>
    <n v="0.25"/>
    <d v="2019-04-02T00:00:00"/>
    <d v="2019-06-30T00:00:00"/>
    <n v="1.5625E-2"/>
    <s v="Coordinador Sistema de Gestión Documental- Francisco Rubiano"/>
    <n v="1"/>
    <s v="_x000a_Se aplicó la encuesta en las Dependencias del Edificio Comando y en cada una de las Estaciones, actividad que se realizó de manera simultánea con el proceso de la trasferencia primaria número 10._x000a_"/>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3"/>
    <s v="Tabulación de la información recolectada"/>
    <n v="0.25"/>
    <d v="2019-07-02T00:00:00"/>
    <d v="2019-09-30T00:00:00"/>
    <n v="1.5625E-2"/>
    <s v="Coordinador Sistema de Gestión Documental- Francisco Rubiano"/>
    <n v="0.5"/>
    <s v="Se está tabulando la información recolectada mediante las encuestas con el fin de proceder al análisis y elaboración del documento diagnóstico integral de archivos."/>
    <n v="0.125"/>
    <n v="6.25E-2"/>
    <n v="7.812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4"/>
    <s v="Análisis y presentación del Diagnostico Integral de Archivo."/>
    <n v="0.25"/>
    <d v="2019-10-02T00:00:00"/>
    <d v="2019-12-30T00:00:00"/>
    <n v="1.5625E-2"/>
    <s v="Coordinador Sistema de Gestión Documental- Francisco Rubiano"/>
    <n v="0"/>
    <s v="La actividad no se ha ejecutado debido a que se encuentra en proceso de tabulación de las encuestas realizadas."/>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2"/>
    <s v="Dar cumplimiento a la Política de Cero Papel en la Entidad, de conformidad con la Resolución 730 de 2013."/>
    <n v="6.25E-2"/>
    <n v="0.2"/>
    <s v="Porcentaje"/>
    <s v="Sensibilización en el  consumo de papel responsable en las 17 Estaciones y el Edificio Comando de la UAECOB"/>
    <s v="Coordinador Sistema de Gestión ambiental - Jesús Rojas"/>
    <n v="1"/>
    <s v="Fortalecer las campañas de Ahorro de Papel en las dependencias de la UAECOB."/>
    <n v="0.5"/>
    <d v="2019-02-01T00:00:00"/>
    <d v="2019-12-31T00:00:00"/>
    <n v="3.125E-2"/>
    <s v="Coordinador Sistema de Gestión ambiental - Jesús Rojas"/>
    <n v="1"/>
    <s v="En coordinación con la Oficina Asesora de Comunicación, se continuó articulando el fortalecimiento de la campaña de ahorro de papel en la dependencia, para lo cual se estableció la campaña a través de fondos de pantalla y correo institucional., durante los meses de octubre y noviembre."/>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ar cumplimiento a la Política de Cero Papel en la Entidad, de conformidad con la Resolución 730 de 2013."/>
    <n v="6.25E-2"/>
    <n v="0.2"/>
    <m/>
    <s v="Sensibilización en el  consumo de papel responsable en las 17 Estaciones y el Edificio Comando de la UAECOB"/>
    <s v="Coordinador Sistema de Gestión ambiental - Jesús Rojas"/>
    <n v="2"/>
    <s v="Realizar Jornadas de sensibilización  y capacitación en cada una de las  17 Estaciones y el Edificio Comando de la UAECOB"/>
    <n v="0.5"/>
    <d v="2019-02-01T00:00:00"/>
    <d v="2019-12-31T00:00:00"/>
    <n v="3.125E-2"/>
    <s v="Coordinador Sistema de Gestión ambiental - Jesus Rojas"/>
    <n v="1"/>
    <s v="Se realizaron jornadas de sensibilización y capacitación en cada una de las 17 Estaciones y el Edificio Comando de la UAECOB durante los meses de octubre y noviembre de 2019, sobre los temas de ahorro de papel en cumplimiento de la política cero papel."/>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3"/>
    <s v="Realizar Seguimiento a la implementación del PIGA"/>
    <n v="6.25E-2"/>
    <n v="51"/>
    <s v="visitas"/>
    <s v="Se realizará una visita a partir del segundo trimestre a cada estación, para hacer seguimiento a la implementación del PIGA"/>
    <s v="Coordinador Sistema de Gestión ambiental - Jesús Rojas"/>
    <n v="1"/>
    <s v="Desarrollar el contenido de la visita de seguimiento y la planeación de las visitas."/>
    <n v="0.1"/>
    <d v="2019-03-26T00:00:00"/>
    <d v="2019-03-29T00:00:00"/>
    <n v="6.2500000000000003E-3"/>
    <s v="Coordinador Sistema de Gestión ambiental - Jesús Rojas"/>
    <n v="1"/>
    <s v="Se desarrolló el cuerpo del formato con el cual se va a verificar el seguimiento a la implementación del PIGA, así como la programación en cuanto a fechas de las visitas."/>
    <n v="0.1"/>
    <n v="0.1"/>
    <n v="6.2500000000000003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Seguimiento a la implementación del PIGA"/>
    <n v="6.25E-2"/>
    <n v="51"/>
    <m/>
    <m/>
    <s v="Coordinador Sistema de Gestión ambiental - Jesús Rojas"/>
    <n v="2"/>
    <s v="Realizar una visita trimestral a cada estación, para hacer seguimiento a la implementación del PIGA"/>
    <n v="0.9"/>
    <d v="2019-04-01T00:00:00"/>
    <d v="2019-12-31T00:00:00"/>
    <n v="5.6250000000000001E-2"/>
    <s v="Coordinador Sistema de Gestión ambiental - Jesús Rojas"/>
    <n v="1"/>
    <s v="Se realizó una jornada de sensibilización y capacitación del PIGA en cada una de las 17 Estaciones y el Edificio Comando de la UAECOB durante los meses de octubre y noviembre de 2019."/>
    <n v="0.9"/>
    <n v="0.9"/>
    <n v="5.625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4"/>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s v="socializaciones"/>
    <s v="En el año se realizarán 4 publicaciones trimestrales sobre la socializacion de las funciones del defensor de la ciudadania al personal de la UAECOB."/>
    <s v="Servicio a la Ciudadanía - Cesar Augusto Zea Arevalo"/>
    <n v="1"/>
    <s v="Publicación de la socialización sobre la función del defensor del ciudadano Trimestral"/>
    <n v="0.25"/>
    <d v="2019-01-02T00:00:00"/>
    <d v="2019-03-30T00:00:00"/>
    <n v="1.5625E-2"/>
    <s v="Servicio a la Ciudadanía - Cesar Augusto Zea Arevalo"/>
    <n v="1"/>
    <s v="Se realizó la publicación sobre las funciones del defensor del ciudadano en el trimestre para socializar a toda la entidad a través del correo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2"/>
    <s v="Publicación de la socialización sobre la función del defensor del ciudadano Trimestral"/>
    <n v="0.25"/>
    <d v="2019-04-02T00:00:00"/>
    <d v="2019-06-30T00:00:00"/>
    <n v="1.5625E-2"/>
    <s v="Servicio a la Ciudadanía - Cesar Augusto Zea Arevalo"/>
    <n v="1"/>
    <s v="Se realizó la publicación sobre las funciones del defensor del ciudadano en el trimestre para socializar a toda la entidad a través del correo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3"/>
    <s v="Publicación de la socialización sobre la función del defensor del ciudadano Trimestral"/>
    <n v="0.25"/>
    <d v="2019-07-02T00:00:00"/>
    <d v="2019-09-30T00:00:00"/>
    <n v="1.5625E-2"/>
    <s v="Servicio a la Ciudadanía - Cesar Augusto Zea Arevalo"/>
    <n v="1"/>
    <s v="Se realizó la respectiva socialización en puesto de trabajo en el edificio comando, como también se remitió la presentación del mismo al correo UAECOB para toda la entida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4"/>
    <s v="Publicación de la socialización sobre la función del defensor del ciudadano Trimestral"/>
    <n v="0.25"/>
    <d v="2019-10-02T00:00:00"/>
    <d v="2019-12-30T00:00:00"/>
    <n v="1.5625E-2"/>
    <s v="Servicio a la Ciudadanía - Cesar Augusto Zea Arevalo"/>
    <n v="1"/>
    <s v="Se realizó la última jornada de sensibilización a la UAECOB, a los servidores y contratistas del edificio comando y respectivo correo remitido a todos los funcionarios y personal vinculado a la entida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5"/>
    <s v="Socializar a los funcionarios de la Línea 195, sobre la información de los trámites y servicios con los que cuenta la UAECOB."/>
    <n v="6.25E-2"/>
    <n v="2"/>
    <s v="Capacitaciones"/>
    <s v="Fortalecimiento del Chat Distrital de la Línea 195, teniendo en cuenta que la Entidad genera información a la ciudadanía a través de este medio"/>
    <s v="Servicio a la Ciudadanía - Cesar Augusto Zea Arevalo"/>
    <n v="1"/>
    <s v="Preparación del material para realización de las socializaciones"/>
    <n v="0.25"/>
    <d v="2019-01-02T00:00:00"/>
    <d v="2019-12-22T00:00:00"/>
    <n v="1.5625E-2"/>
    <s v="Servicio a la Ciudadanía - Cesar Augusto Zea Arevalo"/>
    <n v="1"/>
    <s v="Se realizó preparación del material para la Presentación Institucional de los trámites de Bomberos.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Socializar a los funcionarios de la Línea 195, sobre la información de los trámites y servicios con los que cuenta la UAECOB."/>
    <n v="6.25E-2"/>
    <n v="2"/>
    <m/>
    <m/>
    <s v="Servicio a la Ciudadanía - Cesar Augusto Zea Arevalo"/>
    <n v="2"/>
    <s v="Verificación asistencia de los participantes"/>
    <n v="0.25"/>
    <d v="2019-01-02T00:00:00"/>
    <d v="2019-12-22T00:00:00"/>
    <n v="1.5625E-2"/>
    <s v="Servicio a la Ciudadanía - Cesar Augusto Zea Arevalo"/>
    <n v="1"/>
    <s v="Se cuenta con la evidencia de los participantes que asistieron a la sensibilización con la Línea 195, con un total de 25 servidores."/>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Socializar a los funcionarios de la Línea 195, sobre la información de los trámites y servicios con los que cuenta la UAECOB."/>
    <n v="6.25E-2"/>
    <n v="2"/>
    <m/>
    <m/>
    <s v="Servicio a la Ciudadanía - Cesar Augusto Zea Arevalo"/>
    <n v="3"/>
    <s v="Resultados de la evaluación de la socialización"/>
    <n v="0.5"/>
    <d v="2019-01-02T00:00:00"/>
    <d v="2019-12-22T00:00:00"/>
    <n v="3.125E-2"/>
    <s v="Servicio a la Ciudadanía - Cesar Augusto Zea Arevalo"/>
    <n v="1"/>
    <s v="Se cuenta con la tabulación y los formatos de evaluación realizada al instructor que dio la capacitación."/>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s v=" Desarrollo académico de socialización y prevención disciplinaria a través del proceso de inducción y reinducción Coordinado por la OCDI"/>
    <n v="6.25E-2"/>
    <n v="5"/>
    <s v="Capacitaciones"/>
    <s v="Realizar durante la vigencia 2019, cinco (05) capacitaciones dirigidas a los funcionarios de la UAECOB, las cuales se adelantaran por compañías."/>
    <s v="Coordinador Oficina de Control Disciplinario Interno - Blanca Irene Delgadillo"/>
    <n v="1"/>
    <s v="Gestión de las actividades de planeación y ejecución para las 2 capacitaciones a realizar en el 2do trimestre del año."/>
    <n v="0.33"/>
    <d v="2019-04-02T00:00:00"/>
    <d v="2019-06-30T00:00:00"/>
    <n v="2.0625000000000001E-2"/>
    <s v="Coordinador Oficina de Control Disciplinario Interno - Blanca Irene Delgadillo"/>
    <n v="1"/>
    <s v="Se realizaron dos capacitaciones referentes a la inducción en temas de prevención en asuntos disciplinarios, una se realizó el 15/02/2019 y la otra el 05/03/2019 a las 8 de la mañana en los auditorios del Edificio Comando."/>
    <n v="0.33"/>
    <n v="0.33"/>
    <n v="2.0625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m/>
    <s v=" Desarrollo académico de socialización y prevención disciplinaria a través del proceso de inducción y reinducción Coordinado por la OCDI"/>
    <n v="6.25E-2"/>
    <n v="5"/>
    <m/>
    <m/>
    <s v="Coordinador Oficina de Control Disciplinario Interno - Blanca Irene Delgadillo"/>
    <n v="2"/>
    <s v="Gestión de las actividades de planeación y ejecución para las 2 capacitaciones a realizar en el 3er trimestre del año."/>
    <n v="0.33"/>
    <d v="2019-07-01T00:00:00"/>
    <d v="2019-09-30T00:00:00"/>
    <n v="2.0625000000000001E-2"/>
    <s v="Coordinador Oficina de Control Disciplinario Interno - Blanca Irene Delgadillo"/>
    <n v="1"/>
    <s v="Se realizaron dos (2) capacitación de prevención de conductas disciplinables los días 9 de agosto y 30 de septiembre 2019, se entregan folletos y también se envía la información vía mail._x000a_"/>
    <n v="0.33"/>
    <n v="0.33"/>
    <n v="2.0625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m/>
    <s v=" Desarrollo académico de socialización y prevención disciplinaria a través del proceso de inducción y reinducción Coordinado por la OCDI"/>
    <n v="6.25E-2"/>
    <n v="5"/>
    <m/>
    <m/>
    <s v="Coordinador Oficina de Control Disciplinario Interno - Blanca Irene Delgadillo"/>
    <n v="3"/>
    <s v="Gestión de las actividades de planeación y ejecución para la capacitación final a realizar en el 4to trimestre del año."/>
    <n v="0.34"/>
    <d v="2019-10-01T00:00:00"/>
    <d v="2019-12-31T00:00:00"/>
    <n v="2.1250000000000002E-2"/>
    <s v="Coordinador Oficina de Control Disciplinario Interno - Blanca Irene Delgadillo"/>
    <n v="1"/>
    <s v="Se realizaron tres (3) capacitaciones referentes a las faltas disciplinarias los días 30 de septiembre, 7 y 8 de octubre, estación B1, B4 y en la UAECOB, así mismo se cumple con la actividad planteada de las 4 capacitaciones."/>
    <n v="0.34"/>
    <n v="0.34"/>
    <n v="2.125000000000000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n v="7"/>
    <s v="Capacitar en  el marco normativo contable para entidades de Gobierno (NMNCEG) aplicables a la UAE Cuerpo Oficial de Bomberos."/>
    <n v="6.25E-2"/>
    <n v="4"/>
    <s v="Capacitaciones"/>
    <s v="_x000a_Efectuar cuatro (4) capacitaciones en medición posterior bajo el nuevo marco normativo contable, en el año 2019."/>
    <s v="Jefe de la Oficina Financiera - Hernando Ibagué"/>
    <n v="1"/>
    <s v="Elaborar el  plan de trabajo para las capacitaciones"/>
    <n v="0.33333333333333337"/>
    <d v="2019-02-01T00:00:00"/>
    <d v="2019-03-31T00:00:00"/>
    <n v="2.0833333333333336E-2"/>
    <s v="Jefe de la Oficina Financiera- Hernando Ibagué R."/>
    <n v="1"/>
    <s v="Se elaboró el plan de trabajo para las capacitaciones, enfocado en: Manejo de elementos de propiedad planta y equipo e intangibles._x000a_Presentación del manual de políticas contables definitivas._x000a_Cálculo de beneficios a empleados a corto y largo plazo._x000a_Criterios en la actualización de los elementos de propiedad planta y equipo e intangibles en cuanto a las vidas útiles y para el cálculo del deterioro._x000a__x000a_"/>
    <n v="0.33333333333333337"/>
    <n v="0.33333333333333337"/>
    <n v="2.083333333333333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s v="Capacitar en  el marco normativo contable para entidades de Gobierno (NMNCEG) aplicables a la UAE Cuerpo Oficial de Bomberos."/>
    <n v="6.25E-2"/>
    <n v="4"/>
    <m/>
    <m/>
    <s v="Jefe de la Oficina Financiera - Hernando Ibagué"/>
    <n v="2"/>
    <s v="Preparar del material para las Capacitaciones"/>
    <n v="0.33333333333333337"/>
    <d v="2019-02-01T00:00:00"/>
    <d v="2019-03-31T00:00:00"/>
    <n v="2.0833333333333336E-2"/>
    <s v="Jefe de la Oficina Financiera- Hernando Ibagué R."/>
    <n v="1"/>
    <s v="Se elaboró el plan de trabajo para las capacitaciones, enfocado en: Manejo de elementos de propiedad planta y equipo e intangibles._x000a_Y se prepara el material respectivo para las capacitaciones _x000a__x000a__x000a_"/>
    <n v="0.33333333333333337"/>
    <n v="0.33333333333333337"/>
    <n v="2.083333333333333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s v="Capacitar en  el marco normativo contable para entidades de Gobierno (NMNCEG) aplicables a la UAE Cuerpo Oficial de Bomberos."/>
    <n v="6.25E-2"/>
    <n v="4"/>
    <m/>
    <m/>
    <s v="Jefe de la Oficina Financiera - Hernando Ibagué"/>
    <n v="3"/>
    <s v="Registrar la asistencias a las Capacitaciones"/>
    <n v="0.33333333333333337"/>
    <d v="2019-02-01T00:00:00"/>
    <d v="2019-12-31T00:00:00"/>
    <n v="2.0833333333333336E-2"/>
    <s v="Jefe de la Oficina Financiera- Hernando Ibagué R."/>
    <n v="1"/>
    <s v="Se realizó Una (1) capacitación el día 30 de abril/2019, donde se trato el tema de Manejo de elementos propiedad planta y equipo Nuevo Marco Normativo Contable._x000a_Se realizó el 2 de septiembre 2019 capacitación de Política de Operación Contable dirigida al Comité Directivo donde se presentó el Manual de Políticas Contables. Se realizo una capacitación el 13 de diciembre 2019 sobre el Nuevo Marco normativo Contable."/>
    <n v="0.33333333333333337"/>
    <n v="0.33333333333333337"/>
    <n v="2.083333333333333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8"/>
    <s v="Auditores internos entrenados"/>
    <n v="6.25E-2"/>
    <n v="100"/>
    <s v="Porcentaje"/>
    <s v="100% de los auditores formados en la Entidad, tengan entrenamiento de mínimo cuatro (4) horas de auditorias SIG"/>
    <s v="Coordinador de Sistema Integrado de Gestión - Jenny Alexandra Peña Padilla"/>
    <n v="1"/>
    <s v="Programar las auditorias del SIG en el plan anual de auditorias de la entidad"/>
    <n v="0.25"/>
    <d v="2019-01-01T00:00:00"/>
    <d v="2019-03-01T00:00:00"/>
    <n v="1.5625E-2"/>
    <s v="Coordinador de Sistema Integrado de Gestión - Jenny Alexandra Peña Padilla"/>
    <n v="1"/>
    <s v="Se  realizó la solicitud de incluir la auditoría interna al sistema de gestión respecto a la norma ISO 9001:2015 a la jefatura de la OCI el día 9 de enero de 2019 vía e-mail, por lo que el día 14 de enero la OCI citó a comité dando a conocer el plan anual de auditorías,  en este mismo se encuentra planificada la auditoria interna al sistema de gestión,  iniciando en octubre y finalizando en diciembre, finalmente es aprobado en acta de comité de control interno el día 21 de enero de 2019 por el personal directivo de la entidad._x000a_Ver anexo correos, Plan anual de auditorías y acta de reunión de enero 21 de 2019, en poder de OCI._x000a_"/>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2"/>
    <s v="Realizar la actualización del procedimiento de auditorias internas"/>
    <n v="0.25"/>
    <d v="2019-01-01T00:00:00"/>
    <d v="2019-03-01T00:00:00"/>
    <n v="1.5625E-2"/>
    <s v="Coordinador de Sistema Integrado de Gestión - Jenny Alexandra Peña Padilla"/>
    <n v="1"/>
    <s v="Se evidencia la publicación del procedimiento en la Ruta de la Calida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3"/>
    <s v="Realizar reuniones de preparación y socialización con los auditores internos de la entidad"/>
    <n v="0.25"/>
    <d v="2019-08-01T00:00:00"/>
    <d v="2019-10-01T00:00:00"/>
    <n v="1.5625E-2"/>
    <s v="Coordinador de Sistema Integrado de Gestión - Jenny Alexandra Peña Padilla"/>
    <n v="1"/>
    <s v="Se realizaron dos (2) capacitaciones taller sobre ISO, Técnicas de auditoría, implementación cultura de calidad y articulación MIPG realizado los días 16 y 17 de octubre de 2019 a funcionarios y contratistas auditores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4"/>
    <s v="Realizar el plan de auditorias individuales por proceso con los auditores e incluir observadores"/>
    <n v="0.25"/>
    <d v="2019-10-01T00:00:00"/>
    <d v="2019-11-01T00:00:00"/>
    <n v="1.5625E-2"/>
    <s v="Coordinador de Sistema Integrado de Gestión - Jenny Alexandra Peña Padilla"/>
    <n v="1"/>
    <s v="Se realizó el plan de auditorías teniendo en cuenta los 19 procesos   y se incluyó a los auditores formados en la Entidad como observadores._x000a_Proceso de pre auditoría de certificación realizada desde  el día  10 al 23 de diciembre de 2019._x000a_"/>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9"/>
    <s v="Cambio de la Cultura del Sistema Integrado de Gestión - MIPG"/>
    <n v="6.25E-2"/>
    <n v="80"/>
    <s v="Porcentaje"/>
    <s v="Conseguir una eficacia de capacitación del 80 % del personal administrativo y operativo"/>
    <s v="Coordinador de Sistema Integrado de Gestión - Jenny Alexandra Peña Padilla"/>
    <n v="1"/>
    <s v="Ejecutar las 3 actividades del plan de adecución de MIPG en la entidad asignadas a la subdirección de gestión corporativa"/>
    <n v="0.25"/>
    <d v="2019-01-01T00:00:00"/>
    <d v="2019-06-28T00:00:00"/>
    <n v="1.5625E-2"/>
    <s v="Coordinador de Sistema Integrado de Gestión - Jenny Alexandra Peña Padilla"/>
    <n v="1"/>
    <s v="Actividad 1:  Se realizó mesa de trabajo con la Subdirector de Gestión Corporativa, en donde se definió la estrategia de socialización al interior de la UAECOB: Se realizó mesa de trabajo donde se acordó crear un Slogan &quot;Todos unidos por un cambio&quot;_x000a_como estrategia de socialización del MIPG en la entidad, que se trabajó con la oficina de Prensa Institucional y fue divulgado por el correo institucional. (Acta de reunión 4 abril 2019; Plantilla del Slogan) y se ejecutó el curso con la ESAP, en los temas relacionados con la integración de MIPG con un referente de cada proceso, esta última se llevó a cabo los días 9, 21 y 28 de mayo del presente año._x000a_Actividad 2:  Documento que describe la integración de los procesos de la UAECOB, las políticas del MIPG y los subsistemas de gestión: Se trabajó conjuntamente con la OAP en la Resolución 306/19 y se creó una Matriz que describe la integración de los procesos, subprocesos   y responsables de la UAECOB para liderar su articulación, versus las dimensiones y políticas MIPG._x000a_Actividad 3: Documento que describe la integración de los procesos de la UAECOB, las políticas del MIPG y los subsistemas de gestión: En el Capítulo 5 de la Resolución 306/19, se especifica y se designa a la OAP como responsable de los equipos técnicos, así mismo se encuentran los lineamientos, funciones y deberes de estos equipos técnicos._x000a__x000a_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ambio de la Cultura del Sistema Integrado de Gestión - MIPG"/>
    <n v="6.25E-2"/>
    <n v="80"/>
    <m/>
    <m/>
    <s v="Coordinador de Sistema Integrado de Gestión - Jenny Alexandra Peña Padilla"/>
    <n v="2"/>
    <s v="Realizar dos (2) Capacitaciones Sistemas de Gestión - MIPG"/>
    <n v="0.75"/>
    <d v="2019-06-01T00:00:00"/>
    <d v="2019-12-31T00:00:00"/>
    <n v="4.6875E-2"/>
    <s v="Coordinador de Sistema Integrado de Gestión - Jenny Alexandra Peña Padilla"/>
    <n v="1"/>
    <s v="Se realizaron tres (3) capacitaciones en el edificio comando, sobre Sistema Integrado de Gestión -MIPG, los días 23 y 31 de mayo, y el 6 de junio del año en curso."/>
    <n v="0.75"/>
    <n v="0.75"/>
    <n v="4.687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10"/>
    <s v="Certificación ISO 9001-2015"/>
    <n v="6.25E-2"/>
    <n v="100"/>
    <s v="Porcentaje"/>
    <s v="Cumplir al 100% del cronograma del Proyecto"/>
    <s v="Coordinador de Sistema Integrado de Gestión - Jenny Alexandra Peña Padilla"/>
    <n v="1"/>
    <s v="Identificar el estado del Sistema de Gestión de Calidad"/>
    <n v="0.16"/>
    <d v="2019-01-02T00:00:00"/>
    <d v="2019-03-29T00:00:00"/>
    <n v="0.01"/>
    <s v="Coordinador de Sistema Integrado de Gestión - Jenny Alexandra Peña Padilla"/>
    <n v="1"/>
    <s v="Se llevó a cabo la verificación de los requisitos ISO 9001 vs las políticas y dimensiones de MIPG, en donde se evaluaron los documentos existentes en la ruta de la calidad y el estado de cumplimiento respecto a las normas._x000a_- Ver anexo Matriz 9001, matriz de responsabilidades ISO 9001, cronograma certificación, Alineación políticas vs procesos_x000a_"/>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2"/>
    <s v="Definir el plan estratégico, Identificar riesgos y oportunidades"/>
    <n v="0.16"/>
    <d v="2019-04-01T00:00:00"/>
    <d v="2019-06-28T00:00:00"/>
    <n v="0.01"/>
    <s v="Coordinador de Sistema Integrado de Gestión - Jenny Alexandra Peña Padilla"/>
    <n v="1"/>
    <s v="Se realizó el plan estratégico para la certificación ISO 9001-2015"/>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3"/>
    <s v="Documentación o reingeniería de  procesos"/>
    <n v="0.16"/>
    <d v="2019-07-01T00:00:00"/>
    <d v="2019-09-30T00:00:00"/>
    <n v="0.01"/>
    <s v="Coordinador de Sistema Integrado de Gestión - Jenny Alexandra Peña Padilla"/>
    <n v="1"/>
    <s v="Se han actualizado164 documentos de los diferentes procesos de la  Entidad, con el acompañamiento del Subproceso de Calidad. "/>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4"/>
    <s v="Auditoría interna"/>
    <n v="0.16"/>
    <d v="2019-10-01T00:00:00"/>
    <d v="2019-11-29T00:00:00"/>
    <n v="0.01"/>
    <s v="Coordinador de Sistema Integrado de Gestión - Jenny Alexandra Peña Padilla"/>
    <n v="1"/>
    <s v="Se realizó la auditoría a los 19 procesos de la Entidad a partir del día 10 al 13 y del 16 al 20 de diciembre, la cual se finalizó el día 23 de diciembre de 2019."/>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5"/>
    <s v="Realizar la revisión por la dirección"/>
    <n v="0.16"/>
    <d v="2019-12-01T00:00:00"/>
    <d v="2019-12-31T00:00:00"/>
    <n v="0.01"/>
    <s v="Coordinador de Sistema Integrado de Gestión - Jenny Alexandra Peña Padilla"/>
    <n v="1"/>
    <s v="Se solicita la revisión por la dirección, una vez sea entregado el Informe de Pre auditoría día 30 de diciembre de 2019."/>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6"/>
    <s v="Auditoría de certificación"/>
    <n v="0.2"/>
    <d v="2019-12-31T00:00:00"/>
    <d v="2019-12-31T00:00:00"/>
    <n v="1.2500000000000001E-2"/>
    <s v="Coordinador de Sistema Integrado de Gestión - Jenny Alexandra Peña Padilla"/>
    <n v="0.2"/>
    <s v="La Auditoría de Certificación cuenta con el contrato No. 410 del 25 de noviembre de 2019 &quot;Prestación de servicios de Auditoría de certificación y fortalecimiento de cultura de calidad para la certificación ISO 9001:2015&quot;"/>
    <n v="4.0000000000000008E-2"/>
    <n v="8.0000000000000019E-3"/>
    <n v="2.5000000000000005E-3"/>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s v="Gestionar la adquisición de un predio para la elaboración de estudios, diseños y construcción de una (1) Escuela de Formación Bomberil y una (1) estación de Bomberos."/>
    <n v="6.25E-2"/>
    <n v="100"/>
    <s v="Porcentaje"/>
    <s v="Gestionar la compra del predio donde será ubicada la escuela de formación bomberil y una estación de bomberos."/>
    <s v="Coordinador de Infraestructura _x000a_Daniel Vera Ruiz"/>
    <n v="1"/>
    <s v="* Elaborar los Estudios Previos para la compra del predio. "/>
    <n v="0.25"/>
    <d v="2019-01-01T00:00:00"/>
    <d v="2019-03-31T00:00:00"/>
    <n v="1.5625E-2"/>
    <s v="Área de Infraestructura"/>
    <n v="0.2"/>
    <s v="El 19 de febrero de 2019 mediante radicado No. 2019EE1104 se solicita a través de derecho de petición ante la Unidad Administrativa Especial de Catastro Distrital con el fin de consultar el Valor Final para compra de predio, _x000a_* El 20 de marzo de 2019 mediante radicado No. 2019ER6173 se solicita ante Catastro Distrital solicitud de Cotización para realizar un Avalúo Comercial para el predio de interés_x000a_* El 28 de marzo de 2019 se recibe de Catastro Distrital, Respuesta al Derecho de Petición del 19 de febrero de 2019._x000a__x000a_* Se presentan los estudios previos radicados ante la oficina jurídica el 13 de diciembre de 2017, que como resultado de la revisión del área jurídica se estipuló que debía contratarse un Avalúo Predial._x000a_"/>
    <n v="0.05"/>
    <n v="1.0000000000000002E-2"/>
    <n v="3.1250000000000002E-3"/>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2"/>
    <s v="* Gestionar el proceso de contratación ante OAJ para la compra del predio"/>
    <n v="0.25"/>
    <d v="2019-04-01T00:00:00"/>
    <d v="2019-06-30T00:00:00"/>
    <n v="1.5625E-2"/>
    <s v="Área de Infraestructura"/>
    <n v="0"/>
    <s v="Se suscribe contrato interadministrativo con Catastro Distrital con el fin de realizar un avalúo del predio ubicado en la Localidad de Usme, donde se ubicará la academia y una estación de bomberos nueva, predio que cumple con las características técnicas y de operatividad consignadas dentro del informe preliminar realizado por los profesionales del Área de Infraestructura; este contrato tiene un plazo de tres meses con el objetivo de realizar el avalúo de dicho predio para la respectiva gestión de recursos y compra del mismo, de acuerdo a lo anterior, el día 26 de junio de 2019 se suscribe el Contrato Interadministrativo No. 363 de 2019, cuyo objeto es &quot;CONTRATO INTERADMINISTRATIVO ENTRE LA UAE CUERPO OFICIAL DE BOMBEROS DE BOGOTÁ Y UAE-CATASTRO DISTRITAL PARA REALIZAR AVALÚO COMERCIAL A UN PREDIO DENTRO DEL PROYECTO ESCUELA DE FORMACIÓN (ACADEMIA) DE BOMBEROS DE BOGOTÁ Y ESTACIÓN DE BOMBEROS. Hasta tanto se tenga el avalúo catastral del valor acertado del predio, será posible gestionar el proceso de contratación ante la Oficina Asesora Jurídica."/>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3"/>
    <s v="* Adquisición del predio"/>
    <n v="0.4"/>
    <d v="2019-07-01T00:00:00"/>
    <d v="2019-09-30T00:00:00"/>
    <n v="2.5000000000000001E-2"/>
    <s v="Área de Infraestructura"/>
    <n v="0"/>
    <s v="Mediante contrato interadministrativo No. 363 de 2019 cuyo objeto es &quot;CONTRATO INTERADMINISTRATIVO ENTRE LA UAE CUERPO OFICIAL DE BOMBEROS DE BOGOTÁ Y UAE-CATASTRO DISTRITAL PARA REALIZAR AVALÚO COMERCIAL A UN PREDIO DENTRO DEL PROYECTO ESCUELA DE FORMACIÓN (ACADEMIA) DE BOMBEROS DE BOGOTÁ Y ESTACIÓN DE BOMBEROS.  se pretende realizar el avalúo comercial para el predio que cumple con las especificaciones técnicas y operativas para la puesta en marcha de la Escuela de Formación Bomberil, donde el día 8 de agosto de 2019 se firma entre las partes el ACTA DE INICIO y cuya fecha de terminación es el 7 de noviembre de 2019. Dicho contrato se encuentra en ejecución, el día 25 de agosto el personal encargado realizó la visita al predio para realizar dicho avalúo."/>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4"/>
    <s v="* Elaboración de Estudios Previos para los Estudios y Diseños de la Escuela de Formación Bomberil y Una Estación de Bomberos "/>
    <n v="0.1"/>
    <d v="2019-10-01T00:00:00"/>
    <d v="2019-12-31T00:00:00"/>
    <n v="6.2500000000000003E-3"/>
    <s v="Área de Infraestructura"/>
    <n v="0"/>
    <s v="Se realiza prórroga del contrato Interadministrativo No. 363 de 2019 y se recibe el avalúo comercial del predio por un valor de $ 829.451.616. Dichos recursos se deben disponer para iniciar el proceso de compra del predio."/>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s v="Aprobación de Estudios, Diseños y Estudios Previos para la adecuación y ampliación de la Estación de Bomberos de Marichuela - B10."/>
    <n v="6.25E-2"/>
    <n v="100"/>
    <s v="Porcentase"/>
    <s v="Elaboración de los Estudios y diseños para la obtención de la Licencia de Construcción en modalidad de Ampliación y Adecuación de la Estación de Bomberos de Marichuela - B10."/>
    <s v="Coordinador de Infraestructura _x000a_Daniel Vera Ruiz"/>
    <n v="1"/>
    <s v="* Supervisión de avance del 50% de la elaboración de Estudios y Diseños para la Adecuación y Ampliación de la Estación de Bomberos de Marichuela - B10."/>
    <n v="0.3"/>
    <d v="2019-01-01T00:00:00"/>
    <d v="2019-03-31T00:00:00"/>
    <n v="1.8749999999999999E-2"/>
    <s v="Área de Infraestructura"/>
    <n v="1"/>
    <s v="El 18 de marzo de 2019, el interventor del contrato No. 401 de 2018 cuyo objeto es &quot;Estudios, diseños y demás trámites para la obtención de la Licencia de Construcción para la ampliación y reforzamiento estructural de la Estación de Bomberos Marichuela&quot; certifica el cumplimiento del 30% de Avance de ejecución y el 20 de mayo de 2019 el interventor certifica un 20% adicional de cumplimiento. Es decir que el porcentaje de avance de ejecución corresponde a un 50%."/>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2"/>
    <s v="* Supervisión de avance del 90% de la elaboración de Estudios y Diseños para la Adecuación y Ampliación de la Estación de Bomberos de Marichuela - B10."/>
    <n v="0.3"/>
    <d v="2019-04-01T00:00:00"/>
    <d v="2019-06-30T00:00:00"/>
    <n v="1.8749999999999999E-2"/>
    <s v="Área de Infraestructura"/>
    <n v="1"/>
    <s v="Se inicia con la elaboración de los diseños de las Instalaciones Eléctricas, Hidrosanitarias y de Voz y Datos con el fin de ser verificadas y aprobadas por la Interventoría como por la Supervisión del contrato._x000a__x000a_* El 17 de junio de 2019 mediante radicado No. 2019-400-013107-2 al Departamento Administrativo de la defensoría del espacio Público DADEP, se radica el diseño arquitectónico y estructural de la estación, con el fin de solicitar la Anuencia por parte de dicha entidad.   _x000a_"/>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3"/>
    <s v="* Validación y Aprobación de los Estudios y Diseños, Radicación ante Curaduría para la obtención de la Licencia de Construcción."/>
    <n v="0.2"/>
    <d v="2019-07-01T00:00:00"/>
    <d v="2019-09-30T00:00:00"/>
    <n v="1.2500000000000001E-2"/>
    <s v="Área de Infraestructura"/>
    <n v="1"/>
    <s v="El día 16 de agosto de 2019 Mediante radicado No. 11001-3-19-1247 se solicita la Licencia de Construcción ante la Curaduría Urbana No. 3"/>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4"/>
    <s v="* Gestión y trámite para la obtención de la Licencia de Construcción para la Estación de Bomberos de Marichuela - B10"/>
    <n v="0.2"/>
    <d v="2019-10-01T00:00:00"/>
    <d v="2019-12-31T00:00:00"/>
    <n v="1.2500000000000001E-2"/>
    <s v="Área de Infraestructura"/>
    <n v="1"/>
    <s v="El día 20 de noviembre de 2019 Mediante el mismo radicado No. 11001-3-19-1247 se responden las observaciones presentadas por la Curaduría Urbana No. 3 en relación al trámite de Licencia de Construcción que la UAECOB solicitó. Nos encontramos a la espera de la emisión por parte de la Curaduría del valor de las Expensas para pago de la Licencia de Construcción."/>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s v="Desarrollar un programa que garantice el 100% del mantenimiento de la infraestructura física de las Estaciones de Bomberos y el Edificio Comando"/>
    <n v="6.25E-2"/>
    <n v="100"/>
    <s v="Porcentaje"/>
    <s v="Ejecutar el Plan de Mantenimiento de la infraestructura física de las 17 estaciones de bomberos."/>
    <s v="Coordinador de Infraestructura _x000a_Daniel Vera Ruiz"/>
    <n v="1"/>
    <s v="*Ejecutar el mantenimiento de la infraestructura física de cuatro (4) estaciones de Bomberos."/>
    <n v="0.2"/>
    <d v="2019-01-01T00:00:00"/>
    <d v="2019-03-31T00:00:00"/>
    <n v="1.2500000000000001E-2"/>
    <s v="Área de Infraestructura"/>
    <n v="1"/>
    <s v="*Estación de Bomberos Puente Aranda: Resane, estucado y pintura general de la Estación, entre las áreas renovadas encontramos sala de capacitaciones, pasillos, recepción, baños, alojamientos oficinas jefe de estación, sala y comedor._x000a_*Estación de Bomberos de Venecia: Reparación de las bisagras de la puerta ubicada en la sala de máquinas._x000a_*Estación de Bomberos de Fontibón: Mantenimiento ascensor Estación de Bomberos de Fontibón._x000a_*Estación de Bomberos Kennedy: Mantenimiento correctivo Caldera piscina, cambio de contacto y guardamotor de 110 v, válvulas tipo bola  y cheque de 2”, regulador de gas, juego de medidores de nivel, niples y accesorios de 2”, manómetros  y bujías. Montaje de calentadores solares presurizados de 300 lts, tanque interior en acero inoxidable de 1.5 mm de espesor, presión en funcionamiento de 6 Bar, temperatura diaria de agua caliente 45-90°C, material aislante, espuma de Poliuretano 40Kg/m, conservación de calor 72 horas, material del tanque externo PVDF Polifluoruro de vinilideno o.4 mm de espesor tamaño del tubo de vacío Ø58 x 1800 mm. Suministro duchas alojamientos bomberos. Adecuación acabados 1 piso de la estación. Resane, estucado y pintura en muros. Entre las zonas renovadas encontramos la guardia, sala de máquinas, pasillos, rampa acceso 2 piso, auditorio, baños, oficinas jefe estación._x000a_* Estación de Bomberos de Bosa: Suministro e instalación de redes y equipos eléctricos para aumentar la capacidad de energía de la Estación de Bomberos de Bosa._x000a_* Estación de Bomberos de Bicentenario: Renovación capilla de la Estación. Instalación de piso vinílico autoportante alto tráfico, Área total de 25.52 m2 ref. 9374. Incluye Resane, estucado y pintura. Cambio de sirena averiada, reemplazo por una nueva._x000a_* Estación de Bomberos de Centro Histórico: Reparación de puerta planta eléctricas, reparación portones sala de máquinas._x000a_* Edificio Comando: Adecuación de los caniles. Entre las actividades desarrolladas encontramos: Desmonte de los caniles, relleno y compactación de recebo, fundida de placa sobre piso, instalación de cubierta en teja ondulada de fibra cemento y montaje de los mismo. Mantenimiento correctivo y preventivo con suministro de repuestos para los Ascensores Edificio Comando._x000a_"/>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2"/>
    <s v="*Ejecutar el mantenimiento de la infraestructura física de cuatro (4) estaciones de Bomberos."/>
    <n v="0.3"/>
    <d v="2019-04-01T00:00:00"/>
    <d v="2019-06-30T00:00:00"/>
    <n v="1.8749999999999999E-2"/>
    <s v="Área de Infraestructura"/>
    <n v="1"/>
    <s v="* Estación de Bomberos de Kennedy: Instalación de calentadores solares con capacidad de 300 litros c/u, suministro baños alojamientos bomberos, renovación de los acabados del primer piso, incluye estucado, lijado y pintura general, 10% de ejecución de obra en el mantenimiento del área de la piscina. Mantenimiento sistema eléctrico, cambio de bombilleria en auditorio, pasillos, baños, cocina, gimnasio, guardia._x000a_* Estación de Bomberos de Fontibón: Mantenimiento ascensor Estación de Bomberos de Fontibón_x000a_* Estación de Bomberos de Ferias: Reemplazo de bombilleria averiada._x000a_* Estación de Bomberos de Bosa: Suministro e instalación de redes y equipos eléctricos para aumentar la capacidad de energía de la Estación de Bomberos de Bosa. Mantenimiento sistema eléctrico, cambio de bombilleria en auditorio, pasillos, baños, cocina, gimnasio, guardia, alojamientos._x000a_* Estación de Bomberos de Bellavista: Montaje y construcción de estructura metálica para cubierta en teja ondulada tipo policarbonato y fibra cemento, zona de acondicionamiento físico y gimnasio. Incluye, pintura de perfilaría y tratamiento anticorrosivo, instalación de láminas de súper board en vacíos entre conteiner y tejas. Fabricación de canal galvanizada cubierta fachada trasera Calibre 18, dimensiones 5 cms pestaña, 15 cms profundidad, 25 cms ancho, pestaña posterior 5 cms, tratamiento anticorrosivo con pintura z-8 por fuera y acabado color blanco._x000a_*Estación de Bomberos de Suba: Montaje y construcción de estructura metálica para cubierta en láminas de policarbonato en la sala de máquinas. Incluye, demolición de estructura y canaleta existente, montaje de vigas IPE soporte estructura nueva, anclaje de vigas a columnas existentes, trabajos de ornamentación soldadura de viguetas verticales y horizontales, montaje de láminas a la medida en policarbonato 6 mm con proyección UV 6 mm, pintura de perfilaría y tratamiento anticorrosivo. _x000a_* Edificio Comando: Mantenimiento correctivo y preventivo con suministro de repuestos para los Ascensores Edificio Comando._x000a_"/>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3"/>
    <s v="*Ejecutar el mantenimiento de la infraestructura física de cinco (5) estaciones de Bomberos."/>
    <n v="0.3"/>
    <d v="2019-07-01T00:00:00"/>
    <d v="2019-09-30T00:00:00"/>
    <n v="1.8749999999999999E-2"/>
    <s v="Área de Infraestructura"/>
    <n v="1"/>
    <s v="* Estación de Bomberos Central: Atender emergencia respecto al daño del equipo de bombeo de la Estación._x000a_* Estación de Bomberos Fontibón: Construcción zona barbecue, fundida placa, construcción y enchapado mesones, antepechos, horno. Resane, estucado y pintura general de la Estación, entre las áreas renovadas encontramos sala de capacitaciones, pasillos, recepción, baños, alojamientos oficinas jefe de estación, sala y comedor. Mantenimiento ascensor Estación de Bomberos de Fontibón._x000a_* Estación de Bomberos de Bellavista: Instalación de láminas de super board en cerramiento con el fin de limitar la visibilidad y brindar mayor seguridad al interior de la estación._x000a_* Estación de Bomberos de Restrepo: Se inicia el desmonte del cielo raso, la estructura metálica y cubierta, en el segundo nivel donde se encuentran ubicados los alojamientos de los bomberos, teniente y sargentos así como en los baños de los alojamientos. De igual forma, se desmontan las instalaciones eléctricas de dicho nivel._x000a_* Estación de Bomberos la Candelaria: Limpieza y sondeo de canales y bajantes obstruidas en las cubiertas costado sur y occidental._x000a_* Estación de Bomberos de Suba: Fabricación de puertas sala de máquinas, incluye tratamiento anticorrosivo, trabajos de ornamentación, pintura y acabados. Fabricación de canal galvanizada cubierta fachadas laterales calibre 18, dimensiones 4 cms pestaña, 10 cms profundidad, 20 cms ancho, pestaña posterior 5 cms, tratamiento anticorrosivo con pintura z-8 por fuera y acabado color gris._x000a_* Edificio Comando: Mantenimiento correctivo y preventivo con suministro de repuestos para los Ascensores Edificio Comando._x000a__x000a_"/>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4"/>
    <s v="*Ejecutar el mantenimiento de la infraestructura física de cuatro (4) estaciones de Bomberos."/>
    <n v="0.2"/>
    <d v="2019-10-01T00:00:00"/>
    <d v="2019-12-31T00:00:00"/>
    <n v="1.2500000000000001E-2"/>
    <s v="Área de Infraestructura"/>
    <n v="1"/>
    <s v="* Estación de Bomberos Chapinero: Mantenimiento preventivo y correctivo Planta Eléctrica, Generador Stamford capacidad 550 KW voltaje 220 Voltios, incluye transferencia eléctrica. Este mantenimiento debe realizarse de acuerdo al manual de mantenimiento de cada uno de los equipos. ( incluye cambio de aceites, filtros, refrigerante.)._x000a_* Estación de Bomberos de Restrepo: Renovación de alojamientos Bomberos, desmonte e instalación de estructura metálica y cubierta tipo ecoroof, instalación de cielo raso en láminas de PVC, instalaciones eléctricas, estucado y pintado de muros internos. Instalación de láminas microperforadas almacén logística._x000a_*Estación de Bomberos Puente Aranda: Adecuaciones de las instalaciones destinadas al grupo Brae, obra civil que incluye filtros y empradizarían campo de entrenamiento, desagües y construcción de cajas de inspección, excavación y relleno base granular, fundida placas maciza, excavación de piscina. Mantenimiento correctivo equipo hidroneumático, cambio de tablero de control, cambio de tuberías, niples y accesorios hidráulicos._x000a_*Estación de Bomberos de Kennedy: Mantenimiento preventivo y correctivo Planta Eléctrica, Generador Stamford capacidad 550 KW voltaje 220 Voltios, incluye transferencia eléctrica. Este mantenimiento debe realizarse de acuerdo al manual de mantenimiento de cada uno de los equipos. (incluye cambio de aceites, filtros, refrigerante.). Reparación cortina de acceso en sala de máquinas de la estación de bomberos Kennedy B5 que incluye sistema de control y fuerza, cambio microinterruptor, mantenimiento general y demás accesorios necesarios para su optimo funcionamiento. Reparación del sistema de retrolavado del agua de la piscina de la estación de Kennedy  B5 que incluye reparación de filtro, cambio  de lechos,  reparación bomba centrifuga, arreglo fuga tubería retrolavado de 4&quot; y demás accesorios necesarios para su optimo funcionamiento._x000a_* Estación de Bomberos de Fontibón: Mantenimiento ascensor Estación de Bomberos de Fontibón._x000a_* Estación de Bomberos de Ferias: Impermeabilización domo cubierta sala de máquinas._x000a_* Estación de Bomberos de Bosa: Reparación puertas sala de máquinas, trabajos de ornamentación._x000a_* Estación de Bomberos de Bellavista: Reemplazo de bombilleria averiada, instalación de reflectores tipo led._x000a_* Estación de Bomberos de Marichuela: Atender emergencia respecto al daño del equipo de bombeo de la Estación._x000a_* Estación de Bomberos de Suba: Fabricación de canal galvanizada cubierta fachadas laterales calibre 18, dimensiones 4 cms pestaña, 10 cms profundidad, 20 cms ancho, pestaña posterior 5 cms, tratamiento anticorrosivo con pintura z-8 por fuera y acabado color gris. Renovación de alojamientos Bomberos, desmonte e instalación de estructura metálica y cubierta tipo ecoroof, instalación de cielo raso en láminas de PVC, instalaciones eléctricas, estucado y pintado de muros internos. Enchapado de batería de baños alojamientos bomberos incluye instalaciones eléctricas puntos hidráulicos instalación de aparatos sanitarios, cielo raso en PVC._x000a_* Estación de Bomberos de Caobos: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_x000a_* Estación de Bomberos de Bicentenario: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_x000a_* Estación de Bomberos Garcés Navas: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_x000a_* Estación de Bomberos de Centro Histórico: Mantenimiento preventivo y correctivo Planta Eléctrica , Generador Stamford capacidad 550 KW voltaje 220 Voltios , incluye transferencia eléctrica. Este mantenimiento debe realizarse de acuerdo al manual de mantenimiento de cada uno de los equipos. ( incluye cambio de aceites, filtros, refrigerante.)_x000a_* Edificio Comando: Mantenimiento preventivo y correctivo Planta Eléctrica , Generador Stamford capacidad 550 KW voltaje 220 Voltios , incluye transferencia eléctrica. Este mantenimiento debe realizarse de acuerdo al manual de mantenimiento de cada uno de los equipos. (incluye cambio de aceites, filtros, refrigerante.). Mantenimiento correctivo y preventivo con suministro de repuestos para los Ascensores Edificio Comando._x000a__x000a_"/>
    <n v="0.2"/>
    <n v="0.2"/>
    <n v="1.2500000000000001E-2"/>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n v="14"/>
    <s v="Gestionar la adquisición de un (1) predio para la implementación de una (1) estación de Bomberos"/>
    <n v="6.25E-2"/>
    <n v="100"/>
    <s v="Porcentaje"/>
    <s v="Gestionar ante el DADEP la entrega de un predio para la implementación de una (1) estación de bomberos"/>
    <s v="Coordinador de Infraestructura _x000a_Daniel Vera Ruiz"/>
    <n v="1"/>
    <s v="* Solicitud al DADEP sobre la disponibilidad de predios."/>
    <n v="0.3"/>
    <d v="2019-01-01T00:00:00"/>
    <d v="2019-03-31T00:00:00"/>
    <n v="1.8749999999999999E-2"/>
    <s v="Área de Infraestructura"/>
    <n v="1"/>
    <s v="El 19 de febrero de 2019 mediante radicado No. 2019EE1104 se solicita a través de derecho de petición ante la Unidad Administrativa Especial de Catastro Distrital con el fin de consultar el Valor Final para compra de predio, _x000a_* El 20 de marzo de 2019 mediante radicado No. 2019ER6173 se solicita ante Catastro Distrital solicitud de Cotización para realizar un Avalúo Comercial para el predio de interés_x000a_* El 28 de marzo de 2019 se recibe de Catastro Distrital, Respuesta al Derecho de Petición del 19 de febrero de 2019._x000a_"/>
    <n v="0.3"/>
    <n v="0.3"/>
    <n v="1.8749999999999999E-2"/>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2"/>
    <s v="* Verificación y acompañamiento ante el DADEP la incorporación de los predios producto de planes parciales a su base de datos."/>
    <n v="0.3"/>
    <d v="2019-04-01T00:00:00"/>
    <d v="2019-06-30T00:00:00"/>
    <n v="1.8749999999999999E-2"/>
    <s v="Área de Infraestructura"/>
    <n v="0.2"/>
    <s v="Se solicita concepto de Uso del Suelos ante la Curaduría Urbana. De igual forma se expide una Certificación del Bien del patrimonio inmobiliario distrital donde se especifica que el uso del predio perteneciente a Bomberos y Ubicado en la Carrera 33  con calle 8A es Zonas de Equipamiento Comunal. _x000a_No es posible realizar incorporación de los predios teniendo en cuenta que no ha surtido el trámite de entrega de las áreas de sesión por parte de las constructoras a la Defensoría del Espacio Público. "/>
    <n v="0.06"/>
    <n v="1.2E-2"/>
    <n v="3.7499999999999999E-3"/>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3"/>
    <s v="* Gestionar la entrega del predio a cargo del DADEP a la UAE Cuerpo Oficial de Bomberos de Bogotá."/>
    <n v="0.3"/>
    <d v="2019-07-01T00:00:00"/>
    <d v="2019-09-30T00:00:00"/>
    <n v="1.8749999999999999E-2"/>
    <s v="Área de Infraestructura"/>
    <n v="0"/>
    <s v="El día 8 de agosto de 2019 mediante radicado de la Secretaría Distrital de Planeación No. 2-2019-52109, se expide uso de suelo y norma urbanística para el predio ubicado en la Carrera 33 No. 6A-74 el cual se encuentra localizado en área de actividad industrial localidad de Puente Aranda zona industrial, predio destinado como cesión pública a equipamientos comunales, se permiten todos los usos dotacionales y por ende construcciones destinadas para la actividad bomberil. Sin embargo, el documento menciona que se deberán tener en cuenta para su desarrollo los estándares arquitectónicos y parámetros urbanísticos de acuerdo al Decreto Distrital 563 de 2007 a lo cual una vez verificado se encuentra que en el artículo 32,  las nuevas estaciones a construir deben estar en las UPZ Santa Bárbara, Los Libertadores, Nuevo Usme y Calandaima. Es decir, que por ser este predio cercano a la Estación de Bomberos de Puente Aranda y al no encontrarse dentro de las zonas de cobertura de las UPZs mencionadas, es imposible realizar una nueva estación de bomberos en esta ubicación."/>
    <n v="0"/>
    <n v="0"/>
    <n v="0"/>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4"/>
    <s v="* Adquisición del predio mediante Acta de Entrega por parte del DADEP."/>
    <n v="0.1"/>
    <d v="2019-10-01T00:00:00"/>
    <d v="2019-12-31T00:00:00"/>
    <n v="6.2500000000000003E-3"/>
    <s v="Área de Infraestructura"/>
    <n v="0"/>
    <s v="Para el cuarto trimestre se viene realizando la búsqueda de predios en la página electrónica del DADEP, con el fin de encontrar un predio que en cuanto a su ubicación y topografía cumpla con lo establecido en el Decreto 563 de 2007."/>
    <n v="0"/>
    <n v="0"/>
    <n v="0"/>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s v="Implementación de (1) estación satélite forestal de bomberos sujeta al proyecto del sendero ambiental en los cerros orientales)"/>
    <n v="6.25E-2"/>
    <n v="100"/>
    <s v="Porcentaje"/>
    <s v="Realizar la supervisión del 80% de avance de obra para la Construcción de la Estación de Bomberos de Bellavista - B9."/>
    <s v="Coordinador de Infraestructura _x000a_Daniel Vera Ruiz"/>
    <n v="1"/>
    <s v="* Aprobación de los Estudios Previos e Inicio de proceso contractual para la Interventoría a la Construcción de la Estación de Bomberos de Bellavista - B9.  "/>
    <n v="0.2"/>
    <d v="2019-01-01T00:00:00"/>
    <d v="2019-03-31T00:00:00"/>
    <n v="1.2500000000000001E-2"/>
    <s v="Área de Infraestructura"/>
    <n v="1"/>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
    <n v="0.2"/>
    <n v="0.2"/>
    <n v="1.2500000000000001E-2"/>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2"/>
    <s v="* Supervisión del 20% de avance a la construcción de la Estación de Bomberos de Bellavista - B9."/>
    <n v="0.3"/>
    <d v="2019-04-01T00:00:00"/>
    <d v="2019-06-30T00:00:00"/>
    <n v="1.8749999999999999E-2"/>
    <s v="Área de Infraestructura"/>
    <n v="1"/>
    <s v="El 28 de mayo de 2019 se adjudica el Contrato de consultoría No. 331 de 2019 - Interventoría para la Construcción de la Estación de Bomberos de Bellavista_x000a_* Se inicia con el trámite de desembolso del Anticipo, para ello se deben surtir actividades tanto del contratista de obra como de la Interventoría._x000a_* El día 15 de agosto de 2019 se expide certificación por parte del interventor, donde certifica la aprobación del primer pago correspondiente al 30% a título de Anticipo._x000a__x000a_"/>
    <n v="0.3"/>
    <n v="0.3"/>
    <n v="1.8749999999999999E-2"/>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3"/>
    <s v="* Supervisión del 50% de avance a la construcción de la Estación de Bomberos de Bellavista - B9."/>
    <n v="0.3"/>
    <d v="2019-07-01T00:00:00"/>
    <d v="2019-09-30T00:00:00"/>
    <n v="1.8749999999999999E-2"/>
    <s v="Área de Infraestructura"/>
    <n v="0.70660000000000001"/>
    <s v="* El día 15 de agosto de 2019 se expide certificación por parte del interventor, donde certifica la aprobación del primer pago correspondiente al 30% a título de Anticipo._x000a__x000a_* El día 18 de diciembre de 2019 mediante radicado 2019R007929 e ID: 27928 se recibe por parte del contratista de obra el Acta Parcial de Obra No. 1 con corte a 31 de octubre de 2019, en el cual su porcentaje de ejecución es el 5,33%. _x000a_"/>
    <n v="0.21198"/>
    <n v="0.14978506799999999"/>
    <n v="1.324875E-2"/>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4"/>
    <s v="* Supervisión del 80% de avance a la construcción de la Estación de Bomberos de Bellavista - B9."/>
    <n v="0.2"/>
    <d v="2019-10-01T00:00:00"/>
    <d v="2019-12-31T00:00:00"/>
    <n v="1.2500000000000001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s v="Elaboración de los estudios y diseños para la adecuación de la Estación de Bomberos de Ferias - B7."/>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n v="1"/>
    <s v="* Elaboración y aprobación de estudios previos para los estudios y diseños del reforzamiento estructural de la estación de Bomberos de Ferias.  "/>
    <n v="0.2"/>
    <d v="2019-01-01T00:00:00"/>
    <d v="2019-03-31T00:00:00"/>
    <n v="1.2500000000000001E-2"/>
    <s v="Área de Infraestructura"/>
    <n v="1"/>
    <s v="_x000a_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_x000a__x000a_El 10 de Junio de 2019 se inicia proceso de contratación para la elaboración de los Estudios, diseños y obras de la Estación de Bomberos de Ferias, cuyo proceso es UAECOB-LP-007-2019_x000a__x000a__x000a_El 10 de Junio de 2019 se inicia proceso de contratación para la elaboración de los Estudios, diseños y obras de la Estación de Bomberos de Ferias, cuyo proceso es UAECOB-LP-007-2019"/>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2"/>
    <s v="* Gestionar el proceso contractual."/>
    <n v="0.2"/>
    <d v="2019-04-01T00:00:00"/>
    <d v="2019-06-30T00:00:00"/>
    <n v="1.2500000000000001E-2"/>
    <s v="Área de Infraestructura"/>
    <n v="1"/>
    <s v="El día 28 de Mayo de 2019 se adjudica el Contrato de consultoría No. 331 de 2019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_x000a__x000a_Se vienen respondiendo Observaciones presentadas a los Pliegos de Condiciones de la Licitación Pública No. UAECOB-LP-007-2019. Con el fin de pasar a Pliegos Definitivos y Resolución de Apertura."/>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3"/>
    <s v="* Adjudicación proceso para la elaboración de estudios y diseños en la adecuación de la estación."/>
    <n v="0.4"/>
    <d v="2019-07-01T00:00:00"/>
    <d v="2019-09-30T00:00:00"/>
    <n v="2.5000000000000001E-2"/>
    <s v="Área de Infraestructura"/>
    <n v="1"/>
    <s v="_x000a_* El día 12 de septiembre de 2019 mediante Resolución No. 888 se declara desierta la Licitación pública No. UAECOB-LP-007-2019 cuyo objeto es &quot;ESTUDIOS, DISEÑOS Y OBRAS DE LA ESTACIÓN DE BOMBEROS LAS FERIAS&quot;._x000a__x000a_* El 29 de Noviembre  de 2019 se abre la convocatoria pública UAECOB-SAMC-010-2019 cuyo objeto es &quot;Estudios, diseños y obras de la estación de Bomberos las Ferias&quot;.  Finalmente se adjudica el proceso y el día 27 de diciembre de 2019 se suscribe el contrato de obra pública No. 436 de 2019._x000a_"/>
    <n v="0.4"/>
    <n v="0.4"/>
    <n v="2.50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4"/>
    <s v="* Entrega del 30% de avance en el diseño propuesto dentro de los diseños y reforzamiento de la estación"/>
    <n v="0.2"/>
    <d v="2019-10-01T00:00:00"/>
    <d v="2019-12-31T00:00:00"/>
    <n v="1.2500000000000001E-2"/>
    <s v="Área de Infraestructura"/>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s v="Implementar una Biblioteca virtual para la Unidad administrativa especial cuerpo oficial de bomberos Bogotá."/>
    <n v="0.2"/>
    <n v="100"/>
    <s v="Porcentaje"/>
    <s v="Desarrollar e implementar una biblioteca virtual para la entidad"/>
    <s v="Líder de Grupo - ACE-SGH"/>
    <n v="1"/>
    <s v="Realizar mesas de trabajo con la oficina asesora de planeación (área de tecnología)"/>
    <n v="0.35"/>
    <d v="2019-01-01T00:00:00"/>
    <d v="2019-04-30T00:00:00"/>
    <n v="6.9999999999999993E-2"/>
    <s v="Líder de Grupo - ACE-SGH"/>
    <n v="1"/>
    <s v="Se realizó mesa de trabajo con empresa especializada en la elaboración de herramientas virtuales, con el fin de dar a conocer las necesidades que tiene la UAECOB correspondiente a la creación de la Biblioteca Virtual para la entidad.                   _x000a_* Se realizó mesa de trabajo con el área de tecnología, con el fin de dar a conocer las necesidades que tiene la UAECOB correspondiente a la creación de la Biblioteca Virtual para la entidad.           _x000a_"/>
    <n v="0.35"/>
    <n v="0.35"/>
    <n v="6.9999999999999993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Implementar una Biblioteca virtual para la Unidad administrativa especial cuerpo oficial de bomberos Bogotá."/>
    <n v="0.2"/>
    <n v="100"/>
    <m/>
    <m/>
    <s v="Líder de Grupo - ACE-SGH"/>
    <n v="2"/>
    <s v="Generar nodo (dentro del servidor) para el almacenamiento de objetos virtuales de aprendizaje"/>
    <n v="0.35"/>
    <d v="2019-05-01T00:00:00"/>
    <d v="2019-09-30T00:00:00"/>
    <n v="6.9999999999999993E-2"/>
    <s v="Líder de Grupo - ACE-SGH"/>
    <n v="1"/>
    <s v="Reunión con el Sena a fin de dar inicio a la creación del nodo que sea aplicable a la plataforma LMS"/>
    <n v="0.35"/>
    <n v="0.35"/>
    <n v="6.9999999999999993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Implementar una Biblioteca virtual para la Unidad administrativa especial cuerpo oficial de bomberos Bogotá."/>
    <n v="0.2"/>
    <n v="100"/>
    <m/>
    <m/>
    <s v="Líder de Grupo - ACE-SGH"/>
    <n v="3"/>
    <s v="Socializar en estaciones y área, el uso de la herramienta virtual"/>
    <n v="0.3"/>
    <d v="2019-09-01T00:00:00"/>
    <d v="2019-12-31T00:00:00"/>
    <n v="0.06"/>
    <s v="Líder de Grupo - ACE-SGH"/>
    <n v="0.1"/>
    <s v="Se recibió por parte del Sena Hojas de vida de postulantes con el fin de ser revisadas y evaluadas de acuerdo a los requerimientos de la UAECOB"/>
    <n v="0.03"/>
    <n v="3.0000000000000001E-3"/>
    <n v="6.0000000000000001E-3"/>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s v="Diseñar un programa de capacitación para ascenso de oficiales y suboficiales adaptado a la misionalidad de la entidad "/>
    <n v="0.2"/>
    <n v="100"/>
    <s v="Porcentaje"/>
    <s v="Desarrollar un programa de capacitación para ascenso de oficiales y suboficiales adaptado a nacionalidad de la entidad "/>
    <s v="Líder de Grupo - ACE-SGH"/>
    <n v="1"/>
    <s v="Realizar Mesas de trabajo con comandantes y subcomandantes para evaluar el alcance normativo y demás componentes del programa."/>
    <n v="0.25"/>
    <d v="2019-01-01T00:00:00"/>
    <d v="2019-03-31T00:00:00"/>
    <n v="0.05"/>
    <s v="Líder de Grupo - ACE-SGH"/>
    <n v="0"/>
    <s v="De acuerdo a lo descrito en el decreto 256 de 2013, (carrera específica para bombero), no es procedente desarrollar un curso de ascenso dado a que dicho concurso solo puede ser convocado por la Comisión Nacional del Servicio Civil. "/>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2"/>
    <s v="Diseñar la malla curricular con base al componente normativo revisado y evaluado"/>
    <n v="0.25"/>
    <d v="2019-04-01T00:00:00"/>
    <d v="2019-06-30T00:00:00"/>
    <n v="0.05"/>
    <s v="Líder de Grupo - ACE-SGH"/>
    <n v="0"/>
    <s v="De acuerdo a lo descrito en el decreto 256 de 2013, (carrera específica para bombero), no es procedente desarrollar un curso de ascenso dado a que dicho concurso solo puede ser convocado por la Comisión Nacional del Servicio Civil. "/>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3"/>
    <s v="Evaluar la aplicabilidad del programa realizando su implementación en tres oficiales quienes evaluaran la efectividad del mismo, y realizar control de cambios "/>
    <n v="0.25"/>
    <d v="2019-07-01T00:00:00"/>
    <d v="2019-09-30T00:00:00"/>
    <n v="0.05"/>
    <s v="Líder de Grupo - ACE-SGH"/>
    <n v="0"/>
    <s v="De acuerdo a lo descrito en el decreto 256 de 2013, (carrera específica para bombero), no es procedente desarrollar un curso de ascenso dado a que dicho concurso solo puede ser convocado por la Comisión Nacional del Servicio Civil. "/>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4"/>
    <s v="Adoptar a través de un acto administrativo el programa de capacitación para ascenso a suboficiales y oficiales"/>
    <n v="0.25"/>
    <d v="2019-10-01T00:00:00"/>
    <d v="2019-12-31T00:00:00"/>
    <n v="0.05"/>
    <s v="Líder de Grupo - ACE-SGH"/>
    <n v="0"/>
    <s v="De acuerdo a lo descrito en el decreto 256 de 2013, (carrera específica para bombero), no es procedente desarrollar un curso de ascenso dado a que dicho concurso solo puede ser convocado por la Comisión Nacional del Servicio Civil. "/>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s v="Realizar un programa de capacitación y reentrenamiento a mínimo dos grupos especializados durante dos jornadas "/>
    <n v="0.2"/>
    <n v="100"/>
    <s v="Porcentaje"/>
    <s v="Desarrollar e implementar  un programa de capacitación y entrenamiento a mínimo dos grupos especializados durante dos jornadas "/>
    <s v="Líder de Grupo - ACE-SGH"/>
    <n v="1"/>
    <s v="Definir temas y consolidar material de formación"/>
    <n v="0.25"/>
    <d v="2019-01-01T00:00:00"/>
    <d v="2019-03-31T00:00:00"/>
    <n v="0.05"/>
    <s v="Líder de Grupo - ACE-SGH"/>
    <n v="1"/>
    <s v="Se realizó una reunión con el personal administrativo de la academia el día 26 de marzo con el fin de definir quiénes serán los participantes del plan de reentrenamiento, como se realizaría la convocatoria y los respectivos compromisos para la ejecución de los mism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2"/>
    <s v="Asegurar Logística para los cursos y concertar programación con los responsables del equipo especializado "/>
    <n v="0.25"/>
    <d v="2019-04-01T00:00:00"/>
    <d v="2019-06-30T00:00:00"/>
    <n v="0.05"/>
    <s v="Líder de Grupo - ACE-SGH"/>
    <n v="1"/>
    <s v="Se realizó una reunión con el personal logístico de la academia el día 26 de junio con el fin de definir la logística necesaria para realizar el plan de reentrenamiento y los respectivos compromisos para la ejecución de los mism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3"/>
    <s v="Selección de personal para los Curso"/>
    <n v="0.25"/>
    <d v="2019-07-01T00:00:00"/>
    <d v="2019-09-30T00:00:00"/>
    <n v="0.05"/>
    <s v="Líder de Grupo - ACE-SGH"/>
    <n v="1"/>
    <s v="Se realizo reunión con el fin de establecer la participación de 15 personas del grupo BRAE  y 26 personas del grupo GEIF"/>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4"/>
    <s v="Desarrollar los cursos de acuerdo a los grupos especializados "/>
    <n v="0.25"/>
    <d v="2019-10-01T00:00:00"/>
    <d v="2019-12-31T00:00:00"/>
    <n v="0.05"/>
    <s v="Líder de Grupo - ACE-SGH"/>
    <n v="0"/>
    <s v="Pese a que se realizó acercamientos para realizar el curso de método Arcón para capacitación del Grupo Brae, no fue posible realizarla por la modalidad de contratación que esta requería al ser una persona natural y no contar con la documentación necesaria."/>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4"/>
    <s v="Realizar seguimiento a la implementación del subsistema de Seguridad y Salud en el Trabajo"/>
    <n v="0.2"/>
    <n v="100"/>
    <s v="Porcentaje"/>
    <s v="Implementar el Subsistema de Gestión en Seguridad y Salud en el Trabajo, cumpliendo la normatividad vigente"/>
    <s v="Líder Grupo Seguridad y Salud en el Trabajo - Ing. William Cabrejo"/>
    <n v="1"/>
    <s v="Definir el plan de trabajo en SYST y enviarlo para firma de la Dirección"/>
    <n v="0.25"/>
    <d v="2019-02-01T00:00:00"/>
    <d v="2019-03-31T00:00:00"/>
    <n v="0.05"/>
    <s v="Líder Grupo Seguridad y Salud en el Trabajo - Ing. William Cabrejo"/>
    <n v="1"/>
    <s v="Documento del plan de trabajo en SYST para 2019, aprobado por el COPASST y firmado por el Subdirector de Gestión Humana y el Director de la UAECOB."/>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2"/>
    <s v="Solicitar la actualización de la política y objetivos del SGSYST"/>
    <n v="0.25"/>
    <d v="2019-04-01T00:00:00"/>
    <d v="2019-06-30T00:00:00"/>
    <n v="0.05"/>
    <s v="Líder Grupo Seguridad y Salud en el Trabajo - Ing. William Cabrejo"/>
    <n v="1"/>
    <s v="Teniendo en cuenta que los objetivos del SGSYST están firmados por la Dirección, se presenta la propuesta para actualización de la Política a través solicitud enviada por correo electrónico a la representante de la Dirección del SIG, para formalizar estos document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3"/>
    <s v="Establecer mecanismos para la rendición de cuentas"/>
    <n v="0.25"/>
    <d v="2019-07-01T00:00:00"/>
    <d v="2019-09-30T00:00:00"/>
    <n v="0.05"/>
    <s v="Líder Grupo Seguridad y Salud en el Trabajo - Ing. William Cabrejo"/>
    <n v="1"/>
    <s v="Se definieron las partes interesadas, se consolidó las responsabilidades de cada una en SYST y se proyectó la información para la rendición de cuentas con apoyo de firma asesora. Se cumplió con la meta establecida para el periodo y se sigue avanzando en la implementación del SGSYST, ´de acuerdo a lo definido por el decreto 1072 de 2015"/>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4"/>
    <s v="Realizar la autoevaluación según los estándares mínimos"/>
    <n v="0.25"/>
    <d v="2019-10-01T00:00:00"/>
    <d v="2019-12-31T00:00:00"/>
    <n v="0.05"/>
    <s v="Líder Grupo Seguridad y Salud en el Trabajo - Ing. William Cabrejo"/>
    <n v="1"/>
    <s v="Se realizó la autoevaluación con base a los estándares mínimos definidos por la resolución 312 de 2019, mejorando en cerca de 10 puntos la calificación con respecto a la vigencia 2018. _x000a_El documento se presentó en el COPASST y fue firmado por El Director de la UAECOB, así como por el Subdirector de Gestión Humana (delegado por la Dirección para el SGSYST) y por el responsable de la implementación del SGSYST._x000a_"/>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5"/>
    <s v="Realizar las acciones necesarias para la Formalización de la Escuela de Formación Bomberil de la UAECOB ante las autoridades competentes"/>
    <n v="0.2"/>
    <n v="100"/>
    <s v="Porcentaje"/>
    <s v="Formalización de la Escuela de Formación Bomberil "/>
    <s v="Líder de Grupo - ACE-SGH"/>
    <n v="1"/>
    <s v="Obtener la licencia de  funcionamiento de la Escuela ante la Secretaria Distrital de Educación."/>
    <n v="0.5"/>
    <d v="2019-01-01T00:00:00"/>
    <d v="2019-06-30T00:00:00"/>
    <n v="0.1"/>
    <s v="Líder de Grupo - ACE-SGH"/>
    <n v="1"/>
    <s v="Se radico en la alcaldía de Fontibón bajo número 2019EE1885 solicitud de concepto favorable Desarrollo De obra, documento necesario para la expedición de la Licencia de Funcionamiento                                                       Radicado 2019E002750 solicitud de desarrollo de obra.                                                  _x000a_El 10 de junio fue entregado el desarrollo de obra favorable por parte de la alcaldía                                                                            Radicado en el DILE (E2019100611) radicado interno 2019E004185 14 DE JUNIO_x000a_"/>
    <n v="0.5"/>
    <n v="0.5"/>
    <n v="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las acciones necesarias para la Formalización de la Escuela de Formación Bomberil de la UAECOB ante las autoridades competentes"/>
    <n v="0.2"/>
    <n v="100"/>
    <m/>
    <m/>
    <s v="Líder de Grupo - ACE-SGH"/>
    <n v="2"/>
    <s v="Realizar la gestión con el fin de suscribir convenios interadministrativos que permitan asegurar los escenarios de la Escuela de Formacion Bomberil"/>
    <n v="0.25"/>
    <d v="2019-07-01T00:00:00"/>
    <d v="2019-09-30T00:00:00"/>
    <n v="0.05"/>
    <s v="Líder de Grupo - ACE-SGH"/>
    <n v="1"/>
    <s v="El Director de la UAECOB realizó acercamientos con  el subdirector de la Unidad Nacional de gestión del riesgo con el fin de manifestar interés para la  firma de cooperación en donde se incluyen temas de capacitación, entrenamiento y certificación"/>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las acciones necesarias para la Formalización de la Escuela de Formación Bomberil de la UAECOB ante las autoridades competentes"/>
    <n v="0.2"/>
    <n v="100"/>
    <m/>
    <m/>
    <s v="Líder de Grupo - ACE-SGH"/>
    <n v="3"/>
    <s v="Suscribir convenios interadministrativos para asegurar los escenarios de la Escuela de Formación Bomberil"/>
    <n v="0.25"/>
    <d v="2019-10-01T00:00:00"/>
    <d v="2019-12-31T00:00:00"/>
    <n v="0.05"/>
    <s v="Líder de Grupo - ACE-SGH"/>
    <n v="0"/>
    <s v="Por tiempos de contratación no fue posible llegar acuerdos para la suscripción de convenios, sin embargo, en este periodo fue posible la obtención de la aprobación de la Escuela de Formación Bomberil."/>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5" minRefreshableVersion="3" useAutoFormatting="1" rowGrandTotals="0" colGrandTotals="0" itemPrintTitles="1" createdVersion="6" indent="0" compact="0" compactData="0" multipleFieldFilters="0" rowHeaderCaption="Producto">
  <location ref="F43:J49" firstHeaderRow="0" firstDataRow="1" firstDataCol="2" rowPageCount="1" colPageCount="1"/>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134">
        <item m="1" x="72"/>
        <item m="1" x="73"/>
        <item x="56"/>
        <item m="1" x="113"/>
        <item m="1" x="106"/>
        <item m="1" x="80"/>
        <item m="1" x="105"/>
        <item m="1" x="74"/>
        <item m="1" x="78"/>
        <item m="1" x="115"/>
        <item m="1" x="124"/>
        <item m="1" x="89"/>
        <item m="1" x="128"/>
        <item m="1" x="129"/>
        <item m="1" x="116"/>
        <item m="1" x="75"/>
        <item x="62"/>
        <item m="1" x="133"/>
        <item m="1" x="119"/>
        <item m="1" x="95"/>
        <item x="57"/>
        <item m="1" x="117"/>
        <item m="1" x="85"/>
        <item m="1" x="82"/>
        <item m="1" x="103"/>
        <item m="1" x="91"/>
        <item m="1" x="114"/>
        <item x="52"/>
        <item m="1" x="86"/>
        <item m="1" x="126"/>
        <item x="63"/>
        <item m="1" x="112"/>
        <item m="1" x="81"/>
        <item m="1" x="96"/>
        <item m="1" x="92"/>
        <item m="1" x="104"/>
        <item x="66"/>
        <item m="1" x="125"/>
        <item m="1" x="79"/>
        <item m="1" x="84"/>
        <item m="1" x="100"/>
        <item m="1" x="102"/>
        <item m="1" x="108"/>
        <item x="64"/>
        <item x="61"/>
        <item m="1" x="127"/>
        <item x="29"/>
        <item x="65"/>
        <item m="1" x="110"/>
        <item m="1" x="99"/>
        <item m="1" x="130"/>
        <item m="1" x="83"/>
        <item m="1" x="132"/>
        <item m="1" x="94"/>
        <item m="1" x="123"/>
        <item m="1" x="111"/>
        <item m="1" x="120"/>
        <item m="1" x="90"/>
        <item m="1" x="76"/>
        <item m="1" x="122"/>
        <item m="1" x="88"/>
        <item m="1" x="87"/>
        <item x="0"/>
        <item m="1" x="97"/>
        <item m="1" x="131"/>
        <item m="1" x="118"/>
        <item m="1" x="93"/>
        <item m="1" x="98"/>
        <item x="31"/>
        <item m="1" x="121"/>
        <item m="1" x="109"/>
        <item m="1" x="107"/>
        <item m="1" x="77"/>
        <item x="55"/>
        <item m="1" x="101"/>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compact="0" numFmtId="9" outline="0" showAll="0" defaultSubtotal="0"/>
    <pivotField dataField="1" compact="0" outline="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axis="axisRow" compact="0" outline="0" subtotalTop="0" showAll="0" defaultSubtotal="0">
      <items count="10">
        <item x="1"/>
        <item x="2"/>
        <item x="3"/>
        <item m="1" x="5"/>
        <item x="0"/>
        <item m="1" x="4"/>
        <item m="1" x="8"/>
        <item m="1" x="6"/>
        <item m="1" x="7"/>
        <item m="1" x="9"/>
      </items>
    </pivotField>
    <pivotField compact="0" outline="0" subtotalTop="0" showAll="0" defaultSubtotal="0">
      <items count="6">
        <item m="1" x="4"/>
        <item x="1"/>
        <item x="0"/>
        <item m="1" x="5"/>
        <item x="2"/>
        <item m="1" x="3"/>
      </items>
    </pivotField>
    <pivotField compact="0" numFmtId="9" outline="0" subtotalTop="0" showAll="0" defaultSubtotal="0"/>
    <pivotField compact="0" outline="0" subtotalTop="0" dragToRow="0" dragToCol="0" dragToPage="0" showAll="0" defaultSubtotal="0"/>
  </pivotFields>
  <rowFields count="2">
    <field x="6"/>
    <field x="23"/>
  </rowFields>
  <rowItems count="6">
    <i>
      <x v="62"/>
      <x v="4"/>
    </i>
    <i>
      <x v="75"/>
      <x v="4"/>
    </i>
    <i>
      <x v="76"/>
      <x v="4"/>
    </i>
    <i>
      <x v="77"/>
      <x v="4"/>
    </i>
    <i>
      <x v="78"/>
      <x v="4"/>
    </i>
    <i>
      <x v="79"/>
      <x v="4"/>
    </i>
  </rowItems>
  <colFields count="1">
    <field x="-2"/>
  </colFields>
  <colItems count="3">
    <i>
      <x/>
    </i>
    <i i="1">
      <x v="1"/>
    </i>
    <i i="2">
      <x v="2"/>
    </i>
  </colItems>
  <pageFields count="1">
    <pageField fld="4" item="0" hier="-1"/>
  </pageFields>
  <dataFields count="3">
    <dataField name="META 4° TRIM " fld="16" baseField="23" baseItem="1"/>
    <dataField name="AVANCE 4° TRIM " fld="18" baseField="23" baseItem="1"/>
    <dataField name="Cumplimiento %" fld="22" baseField="23" baseItem="1" numFmtId="9"/>
  </dataFields>
  <formats count="1305">
    <format dxfId="2398">
      <pivotArea field="4" type="button" dataOnly="0" labelOnly="1" outline="0" axis="axisPage" fieldPosition="0"/>
    </format>
    <format dxfId="2397">
      <pivotArea type="all" dataOnly="0" outline="0" fieldPosition="0"/>
    </format>
    <format dxfId="2396">
      <pivotArea outline="0" collapsedLevelsAreSubtotals="1" fieldPosition="0"/>
    </format>
    <format dxfId="2395">
      <pivotArea field="4" type="button" dataOnly="0" labelOnly="1" outline="0" axis="axisPage" fieldPosition="0"/>
    </format>
    <format dxfId="2394">
      <pivotArea dataOnly="0" labelOnly="1" grandRow="1" outline="0" fieldPosition="0"/>
    </format>
    <format dxfId="2393">
      <pivotArea type="all" dataOnly="0" outline="0" fieldPosition="0"/>
    </format>
    <format dxfId="2392">
      <pivotArea outline="0" collapsedLevelsAreSubtotals="1" fieldPosition="0"/>
    </format>
    <format dxfId="2391">
      <pivotArea field="4" type="button" dataOnly="0" labelOnly="1" outline="0" axis="axisPage" fieldPosition="0"/>
    </format>
    <format dxfId="2390">
      <pivotArea type="all" dataOnly="0" outline="0" fieldPosition="0"/>
    </format>
    <format dxfId="2389">
      <pivotArea outline="0" collapsedLevelsAreSubtotals="1" fieldPosition="0"/>
    </format>
    <format dxfId="2388">
      <pivotArea field="4" type="button" dataOnly="0" labelOnly="1" outline="0" axis="axisPage" fieldPosition="0"/>
    </format>
    <format dxfId="2387">
      <pivotArea field="6" type="button" dataOnly="0" labelOnly="1" outline="0" axis="axisRow" fieldPosition="0"/>
    </format>
    <format dxfId="2386">
      <pivotArea type="all" dataOnly="0" outline="0" fieldPosition="0"/>
    </format>
    <format dxfId="2385">
      <pivotArea field="6" type="button" dataOnly="0" labelOnly="1" outline="0" axis="axisRow" fieldPosition="0"/>
    </format>
    <format dxfId="2384">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83">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2382">
      <pivotArea type="all" dataOnly="0" outline="0" fieldPosition="0"/>
    </format>
    <format dxfId="2381">
      <pivotArea field="6" type="button" dataOnly="0" labelOnly="1" outline="0" axis="axisRow" fieldPosition="0"/>
    </format>
    <format dxfId="2380">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79">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2378">
      <pivotArea type="all" dataOnly="0" outline="0" fieldPosition="0"/>
    </format>
    <format dxfId="2377">
      <pivotArea field="6" type="button" dataOnly="0" labelOnly="1" outline="0" axis="axisRow" fieldPosition="0"/>
    </format>
    <format dxfId="2376">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75">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2374">
      <pivotArea outline="0" collapsedLevelsAreSubtotals="1" fieldPosition="0"/>
    </format>
    <format dxfId="2373">
      <pivotArea outline="0" collapsedLevelsAreSubtotals="1" fieldPosition="0"/>
    </format>
    <format dxfId="2372">
      <pivotArea field="6" type="button" dataOnly="0" labelOnly="1" outline="0" axis="axisRow" fieldPosition="0"/>
    </format>
    <format dxfId="2371">
      <pivotArea collapsedLevelsAreSubtotals="1" fieldPosition="0">
        <references count="1">
          <reference field="6" count="7">
            <x v="11"/>
            <x v="37"/>
            <x v="38"/>
            <x v="51"/>
            <x v="52"/>
            <x v="54"/>
            <x v="72"/>
          </reference>
        </references>
      </pivotArea>
    </format>
    <format dxfId="2370">
      <pivotArea collapsedLevelsAreSubtotals="1" fieldPosition="0">
        <references count="1">
          <reference field="6" count="1">
            <x v="71"/>
          </reference>
        </references>
      </pivotArea>
    </format>
    <format dxfId="2369">
      <pivotArea collapsedLevelsAreSubtotals="1" fieldPosition="0">
        <references count="1">
          <reference field="6" count="1">
            <x v="48"/>
          </reference>
        </references>
      </pivotArea>
    </format>
    <format dxfId="2368">
      <pivotArea collapsedLevelsAreSubtotals="1" fieldPosition="0">
        <references count="1">
          <reference field="6" count="1">
            <x v="26"/>
          </reference>
        </references>
      </pivotArea>
    </format>
    <format dxfId="2367">
      <pivotArea collapsedLevelsAreSubtotals="1" fieldPosition="0">
        <references count="1">
          <reference field="6" count="2">
            <x v="20"/>
            <x v="21"/>
          </reference>
        </references>
      </pivotArea>
    </format>
    <format dxfId="2366">
      <pivotArea collapsedLevelsAreSubtotals="1" fieldPosition="0">
        <references count="1">
          <reference field="6" count="1">
            <x v="73"/>
          </reference>
        </references>
      </pivotArea>
    </format>
    <format dxfId="2365">
      <pivotArea type="all" dataOnly="0" outline="0" fieldPosition="0"/>
    </format>
    <format dxfId="2364">
      <pivotArea outline="0" collapsedLevelsAreSubtotals="1" fieldPosition="0"/>
    </format>
    <format dxfId="2363">
      <pivotArea field="6" type="button" dataOnly="0" labelOnly="1" outline="0" axis="axisRow" fieldPosition="0"/>
    </format>
    <format dxfId="2362">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61">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2360">
      <pivotArea field="6" type="button" dataOnly="0" labelOnly="1" outline="0" axis="axisRow" fieldPosition="0"/>
    </format>
    <format dxfId="2359">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58">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2357">
      <pivotArea dataOnly="0" labelOnly="1" outline="0" fieldPosition="0">
        <references count="2">
          <reference field="6" count="1" selected="0">
            <x v="0"/>
          </reference>
          <reference field="23" count="1">
            <x v="4"/>
          </reference>
        </references>
      </pivotArea>
    </format>
    <format dxfId="2356">
      <pivotArea dataOnly="0" labelOnly="1" outline="0" fieldPosition="0">
        <references count="2">
          <reference field="6" count="1" selected="0">
            <x v="1"/>
          </reference>
          <reference field="23" count="1">
            <x v="4"/>
          </reference>
        </references>
      </pivotArea>
    </format>
    <format dxfId="2355">
      <pivotArea dataOnly="0" labelOnly="1" outline="0" fieldPosition="0">
        <references count="2">
          <reference field="6" count="1" selected="0">
            <x v="2"/>
          </reference>
          <reference field="23" count="1">
            <x v="4"/>
          </reference>
        </references>
      </pivotArea>
    </format>
    <format dxfId="2354">
      <pivotArea dataOnly="0" labelOnly="1" outline="0" fieldPosition="0">
        <references count="2">
          <reference field="6" count="1" selected="0">
            <x v="3"/>
          </reference>
          <reference field="23" count="1">
            <x v="4"/>
          </reference>
        </references>
      </pivotArea>
    </format>
    <format dxfId="2353">
      <pivotArea dataOnly="0" labelOnly="1" outline="0" fieldPosition="0">
        <references count="2">
          <reference field="6" count="1" selected="0">
            <x v="4"/>
          </reference>
          <reference field="23" count="1">
            <x v="0"/>
          </reference>
        </references>
      </pivotArea>
    </format>
    <format dxfId="2352">
      <pivotArea dataOnly="0" labelOnly="1" outline="0" fieldPosition="0">
        <references count="2">
          <reference field="6" count="1" selected="0">
            <x v="5"/>
          </reference>
          <reference field="23" count="1">
            <x v="4"/>
          </reference>
        </references>
      </pivotArea>
    </format>
    <format dxfId="2351">
      <pivotArea dataOnly="0" labelOnly="1" outline="0" fieldPosition="0">
        <references count="2">
          <reference field="6" count="1" selected="0">
            <x v="6"/>
          </reference>
          <reference field="23" count="1">
            <x v="4"/>
          </reference>
        </references>
      </pivotArea>
    </format>
    <format dxfId="2350">
      <pivotArea dataOnly="0" labelOnly="1" outline="0" fieldPosition="0">
        <references count="2">
          <reference field="6" count="1" selected="0">
            <x v="7"/>
          </reference>
          <reference field="23" count="1">
            <x v="4"/>
          </reference>
        </references>
      </pivotArea>
    </format>
    <format dxfId="2349">
      <pivotArea dataOnly="0" labelOnly="1" outline="0" fieldPosition="0">
        <references count="2">
          <reference field="6" count="1" selected="0">
            <x v="8"/>
          </reference>
          <reference field="23" count="1">
            <x v="2"/>
          </reference>
        </references>
      </pivotArea>
    </format>
    <format dxfId="2348">
      <pivotArea dataOnly="0" labelOnly="1" outline="0" fieldPosition="0">
        <references count="2">
          <reference field="6" count="1" selected="0">
            <x v="9"/>
          </reference>
          <reference field="23" count="1">
            <x v="1"/>
          </reference>
        </references>
      </pivotArea>
    </format>
    <format dxfId="2347">
      <pivotArea dataOnly="0" labelOnly="1" outline="0" fieldPosition="0">
        <references count="2">
          <reference field="6" count="1" selected="0">
            <x v="10"/>
          </reference>
          <reference field="23" count="1">
            <x v="4"/>
          </reference>
        </references>
      </pivotArea>
    </format>
    <format dxfId="2346">
      <pivotArea dataOnly="0" labelOnly="1" outline="0" fieldPosition="0">
        <references count="2">
          <reference field="6" count="1" selected="0">
            <x v="11"/>
          </reference>
          <reference field="23" count="1">
            <x v="1"/>
          </reference>
        </references>
      </pivotArea>
    </format>
    <format dxfId="2345">
      <pivotArea dataOnly="0" labelOnly="1" outline="0" fieldPosition="0">
        <references count="2">
          <reference field="6" count="1" selected="0">
            <x v="12"/>
          </reference>
          <reference field="23" count="1">
            <x v="4"/>
          </reference>
        </references>
      </pivotArea>
    </format>
    <format dxfId="2344">
      <pivotArea dataOnly="0" labelOnly="1" outline="0" fieldPosition="0">
        <references count="2">
          <reference field="6" count="1" selected="0">
            <x v="13"/>
          </reference>
          <reference field="23" count="1">
            <x v="4"/>
          </reference>
        </references>
      </pivotArea>
    </format>
    <format dxfId="2343">
      <pivotArea dataOnly="0" labelOnly="1" outline="0" fieldPosition="0">
        <references count="2">
          <reference field="6" count="1" selected="0">
            <x v="14"/>
          </reference>
          <reference field="23" count="1">
            <x v="1"/>
          </reference>
        </references>
      </pivotArea>
    </format>
    <format dxfId="2342">
      <pivotArea dataOnly="0" labelOnly="1" outline="0" fieldPosition="0">
        <references count="2">
          <reference field="6" count="1" selected="0">
            <x v="15"/>
          </reference>
          <reference field="23" count="1">
            <x v="1"/>
          </reference>
        </references>
      </pivotArea>
    </format>
    <format dxfId="2341">
      <pivotArea dataOnly="0" labelOnly="1" outline="0" fieldPosition="0">
        <references count="2">
          <reference field="6" count="1" selected="0">
            <x v="16"/>
          </reference>
          <reference field="23" count="1">
            <x v="1"/>
          </reference>
        </references>
      </pivotArea>
    </format>
    <format dxfId="2340">
      <pivotArea dataOnly="0" labelOnly="1" outline="0" fieldPosition="0">
        <references count="2">
          <reference field="6" count="1" selected="0">
            <x v="17"/>
          </reference>
          <reference field="23" count="1">
            <x v="2"/>
          </reference>
        </references>
      </pivotArea>
    </format>
    <format dxfId="2339">
      <pivotArea dataOnly="0" labelOnly="1" outline="0" fieldPosition="0">
        <references count="2">
          <reference field="6" count="1" selected="0">
            <x v="18"/>
          </reference>
          <reference field="23" count="1">
            <x v="4"/>
          </reference>
        </references>
      </pivotArea>
    </format>
    <format dxfId="2338">
      <pivotArea dataOnly="0" labelOnly="1" outline="0" fieldPosition="0">
        <references count="2">
          <reference field="6" count="1" selected="0">
            <x v="19"/>
          </reference>
          <reference field="23" count="1">
            <x v="4"/>
          </reference>
        </references>
      </pivotArea>
    </format>
    <format dxfId="2337">
      <pivotArea dataOnly="0" labelOnly="1" outline="0" fieldPosition="0">
        <references count="2">
          <reference field="6" count="1" selected="0">
            <x v="20"/>
          </reference>
          <reference field="23" count="1">
            <x v="4"/>
          </reference>
        </references>
      </pivotArea>
    </format>
    <format dxfId="2336">
      <pivotArea dataOnly="0" labelOnly="1" outline="0" fieldPosition="0">
        <references count="2">
          <reference field="6" count="1" selected="0">
            <x v="21"/>
          </reference>
          <reference field="23" count="1">
            <x v="1"/>
          </reference>
        </references>
      </pivotArea>
    </format>
    <format dxfId="2335">
      <pivotArea dataOnly="0" labelOnly="1" outline="0" fieldPosition="0">
        <references count="2">
          <reference field="6" count="1" selected="0">
            <x v="22"/>
          </reference>
          <reference field="23" count="1">
            <x v="2"/>
          </reference>
        </references>
      </pivotArea>
    </format>
    <format dxfId="2334">
      <pivotArea dataOnly="0" labelOnly="1" outline="0" fieldPosition="0">
        <references count="2">
          <reference field="6" count="1" selected="0">
            <x v="23"/>
          </reference>
          <reference field="23" count="1">
            <x v="1"/>
          </reference>
        </references>
      </pivotArea>
    </format>
    <format dxfId="2333">
      <pivotArea dataOnly="0" labelOnly="1" outline="0" fieldPosition="0">
        <references count="2">
          <reference field="6" count="1" selected="0">
            <x v="24"/>
          </reference>
          <reference field="23" count="1">
            <x v="1"/>
          </reference>
        </references>
      </pivotArea>
    </format>
    <format dxfId="2332">
      <pivotArea dataOnly="0" labelOnly="1" outline="0" fieldPosition="0">
        <references count="2">
          <reference field="6" count="1" selected="0">
            <x v="25"/>
          </reference>
          <reference field="23" count="1">
            <x v="4"/>
          </reference>
        </references>
      </pivotArea>
    </format>
    <format dxfId="2331">
      <pivotArea dataOnly="0" labelOnly="1" outline="0" fieldPosition="0">
        <references count="2">
          <reference field="6" count="1" selected="0">
            <x v="26"/>
          </reference>
          <reference field="23" count="1">
            <x v="1"/>
          </reference>
        </references>
      </pivotArea>
    </format>
    <format dxfId="2330">
      <pivotArea dataOnly="0" labelOnly="1" outline="0" fieldPosition="0">
        <references count="2">
          <reference field="6" count="1" selected="0">
            <x v="27"/>
          </reference>
          <reference field="23" count="1">
            <x v="4"/>
          </reference>
        </references>
      </pivotArea>
    </format>
    <format dxfId="2329">
      <pivotArea dataOnly="0" labelOnly="1" outline="0" fieldPosition="0">
        <references count="2">
          <reference field="6" count="1" selected="0">
            <x v="28"/>
          </reference>
          <reference field="23" count="1">
            <x v="1"/>
          </reference>
        </references>
      </pivotArea>
    </format>
    <format dxfId="2328">
      <pivotArea dataOnly="0" labelOnly="1" outline="0" fieldPosition="0">
        <references count="2">
          <reference field="6" count="1" selected="0">
            <x v="29"/>
          </reference>
          <reference field="23" count="1">
            <x v="4"/>
          </reference>
        </references>
      </pivotArea>
    </format>
    <format dxfId="2327">
      <pivotArea dataOnly="0" labelOnly="1" outline="0" fieldPosition="0">
        <references count="2">
          <reference field="6" count="1" selected="0">
            <x v="30"/>
          </reference>
          <reference field="23" count="1">
            <x v="4"/>
          </reference>
        </references>
      </pivotArea>
    </format>
    <format dxfId="2326">
      <pivotArea dataOnly="0" labelOnly="1" outline="0" fieldPosition="0">
        <references count="2">
          <reference field="6" count="1" selected="0">
            <x v="31"/>
          </reference>
          <reference field="23" count="1">
            <x v="4"/>
          </reference>
        </references>
      </pivotArea>
    </format>
    <format dxfId="2325">
      <pivotArea dataOnly="0" labelOnly="1" outline="0" fieldPosition="0">
        <references count="2">
          <reference field="6" count="1" selected="0">
            <x v="32"/>
          </reference>
          <reference field="23" count="1">
            <x v="4"/>
          </reference>
        </references>
      </pivotArea>
    </format>
    <format dxfId="2324">
      <pivotArea dataOnly="0" labelOnly="1" outline="0" fieldPosition="0">
        <references count="2">
          <reference field="6" count="1" selected="0">
            <x v="33"/>
          </reference>
          <reference field="23" count="1">
            <x v="4"/>
          </reference>
        </references>
      </pivotArea>
    </format>
    <format dxfId="2323">
      <pivotArea dataOnly="0" labelOnly="1" outline="0" fieldPosition="0">
        <references count="2">
          <reference field="6" count="1" selected="0">
            <x v="34"/>
          </reference>
          <reference field="23" count="1">
            <x v="4"/>
          </reference>
        </references>
      </pivotArea>
    </format>
    <format dxfId="2322">
      <pivotArea dataOnly="0" labelOnly="1" outline="0" fieldPosition="0">
        <references count="2">
          <reference field="6" count="1" selected="0">
            <x v="35"/>
          </reference>
          <reference field="23" count="1">
            <x v="4"/>
          </reference>
        </references>
      </pivotArea>
    </format>
    <format dxfId="2321">
      <pivotArea dataOnly="0" labelOnly="1" outline="0" fieldPosition="0">
        <references count="2">
          <reference field="6" count="1" selected="0">
            <x v="36"/>
          </reference>
          <reference field="23" count="1">
            <x v="1"/>
          </reference>
        </references>
      </pivotArea>
    </format>
    <format dxfId="2320">
      <pivotArea dataOnly="0" labelOnly="1" outline="0" fieldPosition="0">
        <references count="2">
          <reference field="6" count="1" selected="0">
            <x v="37"/>
          </reference>
          <reference field="23" count="1">
            <x v="1"/>
          </reference>
        </references>
      </pivotArea>
    </format>
    <format dxfId="2319">
      <pivotArea dataOnly="0" labelOnly="1" outline="0" fieldPosition="0">
        <references count="2">
          <reference field="6" count="1" selected="0">
            <x v="38"/>
          </reference>
          <reference field="23" count="1">
            <x v="4"/>
          </reference>
        </references>
      </pivotArea>
    </format>
    <format dxfId="2318">
      <pivotArea dataOnly="0" labelOnly="1" outline="0" fieldPosition="0">
        <references count="2">
          <reference field="6" count="1" selected="0">
            <x v="39"/>
          </reference>
          <reference field="23" count="1">
            <x v="1"/>
          </reference>
        </references>
      </pivotArea>
    </format>
    <format dxfId="2317">
      <pivotArea dataOnly="0" labelOnly="1" outline="0" fieldPosition="0">
        <references count="2">
          <reference field="6" count="1" selected="0">
            <x v="40"/>
          </reference>
          <reference field="23" count="1">
            <x v="4"/>
          </reference>
        </references>
      </pivotArea>
    </format>
    <format dxfId="2316">
      <pivotArea dataOnly="0" labelOnly="1" outline="0" fieldPosition="0">
        <references count="2">
          <reference field="6" count="1" selected="0">
            <x v="41"/>
          </reference>
          <reference field="23" count="1">
            <x v="4"/>
          </reference>
        </references>
      </pivotArea>
    </format>
    <format dxfId="2315">
      <pivotArea dataOnly="0" labelOnly="1" outline="0" fieldPosition="0">
        <references count="2">
          <reference field="6" count="1" selected="0">
            <x v="42"/>
          </reference>
          <reference field="23" count="1">
            <x v="4"/>
          </reference>
        </references>
      </pivotArea>
    </format>
    <format dxfId="2314">
      <pivotArea dataOnly="0" labelOnly="1" outline="0" fieldPosition="0">
        <references count="2">
          <reference field="6" count="1" selected="0">
            <x v="43"/>
          </reference>
          <reference field="23" count="1">
            <x v="4"/>
          </reference>
        </references>
      </pivotArea>
    </format>
    <format dxfId="2313">
      <pivotArea dataOnly="0" labelOnly="1" outline="0" fieldPosition="0">
        <references count="2">
          <reference field="6" count="1" selected="0">
            <x v="44"/>
          </reference>
          <reference field="23" count="1">
            <x v="4"/>
          </reference>
        </references>
      </pivotArea>
    </format>
    <format dxfId="2312">
      <pivotArea dataOnly="0" labelOnly="1" outline="0" fieldPosition="0">
        <references count="2">
          <reference field="6" count="1" selected="0">
            <x v="45"/>
          </reference>
          <reference field="23" count="1">
            <x v="4"/>
          </reference>
        </references>
      </pivotArea>
    </format>
    <format dxfId="2311">
      <pivotArea dataOnly="0" labelOnly="1" outline="0" fieldPosition="0">
        <references count="2">
          <reference field="6" count="1" selected="0">
            <x v="46"/>
          </reference>
          <reference field="23" count="1">
            <x v="4"/>
          </reference>
        </references>
      </pivotArea>
    </format>
    <format dxfId="2310">
      <pivotArea dataOnly="0" labelOnly="1" outline="0" fieldPosition="0">
        <references count="2">
          <reference field="6" count="1" selected="0">
            <x v="47"/>
          </reference>
          <reference field="23" count="1">
            <x v="4"/>
          </reference>
        </references>
      </pivotArea>
    </format>
    <format dxfId="2309">
      <pivotArea dataOnly="0" labelOnly="1" outline="0" fieldPosition="0">
        <references count="2">
          <reference field="6" count="1" selected="0">
            <x v="48"/>
          </reference>
          <reference field="23" count="1">
            <x v="1"/>
          </reference>
        </references>
      </pivotArea>
    </format>
    <format dxfId="2308">
      <pivotArea dataOnly="0" labelOnly="1" outline="0" fieldPosition="0">
        <references count="2">
          <reference field="6" count="1" selected="0">
            <x v="49"/>
          </reference>
          <reference field="23" count="1">
            <x v="4"/>
          </reference>
        </references>
      </pivotArea>
    </format>
    <format dxfId="2307">
      <pivotArea dataOnly="0" labelOnly="1" outline="0" fieldPosition="0">
        <references count="2">
          <reference field="6" count="1" selected="0">
            <x v="50"/>
          </reference>
          <reference field="23" count="1">
            <x v="4"/>
          </reference>
        </references>
      </pivotArea>
    </format>
    <format dxfId="2306">
      <pivotArea dataOnly="0" labelOnly="1" outline="0" fieldPosition="0">
        <references count="2">
          <reference field="6" count="1" selected="0">
            <x v="51"/>
          </reference>
          <reference field="23" count="1">
            <x v="4"/>
          </reference>
        </references>
      </pivotArea>
    </format>
    <format dxfId="2305">
      <pivotArea dataOnly="0" labelOnly="1" outline="0" fieldPosition="0">
        <references count="2">
          <reference field="6" count="1" selected="0">
            <x v="52"/>
          </reference>
          <reference field="23" count="1">
            <x v="1"/>
          </reference>
        </references>
      </pivotArea>
    </format>
    <format dxfId="2304">
      <pivotArea dataOnly="0" labelOnly="1" outline="0" fieldPosition="0">
        <references count="2">
          <reference field="6" count="1" selected="0">
            <x v="53"/>
          </reference>
          <reference field="23" count="1">
            <x v="4"/>
          </reference>
        </references>
      </pivotArea>
    </format>
    <format dxfId="2303">
      <pivotArea dataOnly="0" labelOnly="1" outline="0" fieldPosition="0">
        <references count="2">
          <reference field="6" count="1" selected="0">
            <x v="54"/>
          </reference>
          <reference field="23" count="1">
            <x v="1"/>
          </reference>
        </references>
      </pivotArea>
    </format>
    <format dxfId="2302">
      <pivotArea dataOnly="0" labelOnly="1" outline="0" fieldPosition="0">
        <references count="2">
          <reference field="6" count="1" selected="0">
            <x v="55"/>
          </reference>
          <reference field="23" count="1">
            <x v="4"/>
          </reference>
        </references>
      </pivotArea>
    </format>
    <format dxfId="2301">
      <pivotArea dataOnly="0" labelOnly="1" outline="0" fieldPosition="0">
        <references count="2">
          <reference field="6" count="1" selected="0">
            <x v="56"/>
          </reference>
          <reference field="23" count="1">
            <x v="4"/>
          </reference>
        </references>
      </pivotArea>
    </format>
    <format dxfId="2300">
      <pivotArea dataOnly="0" labelOnly="1" outline="0" fieldPosition="0">
        <references count="2">
          <reference field="6" count="1" selected="0">
            <x v="57"/>
          </reference>
          <reference field="23" count="1">
            <x v="1"/>
          </reference>
        </references>
      </pivotArea>
    </format>
    <format dxfId="2299">
      <pivotArea dataOnly="0" labelOnly="1" outline="0" fieldPosition="0">
        <references count="2">
          <reference field="6" count="1" selected="0">
            <x v="58"/>
          </reference>
          <reference field="23" count="1">
            <x v="4"/>
          </reference>
        </references>
      </pivotArea>
    </format>
    <format dxfId="2298">
      <pivotArea dataOnly="0" labelOnly="1" outline="0" fieldPosition="0">
        <references count="2">
          <reference field="6" count="1" selected="0">
            <x v="59"/>
          </reference>
          <reference field="23" count="1">
            <x v="4"/>
          </reference>
        </references>
      </pivotArea>
    </format>
    <format dxfId="2297">
      <pivotArea dataOnly="0" labelOnly="1" outline="0" fieldPosition="0">
        <references count="2">
          <reference field="6" count="1" selected="0">
            <x v="60"/>
          </reference>
          <reference field="23" count="1">
            <x v="4"/>
          </reference>
        </references>
      </pivotArea>
    </format>
    <format dxfId="2296">
      <pivotArea dataOnly="0" labelOnly="1" outline="0" fieldPosition="0">
        <references count="2">
          <reference field="6" count="1" selected="0">
            <x v="61"/>
          </reference>
          <reference field="23" count="1">
            <x v="4"/>
          </reference>
        </references>
      </pivotArea>
    </format>
    <format dxfId="2295">
      <pivotArea dataOnly="0" labelOnly="1" outline="0" fieldPosition="0">
        <references count="2">
          <reference field="6" count="1" selected="0">
            <x v="62"/>
          </reference>
          <reference field="23" count="1">
            <x v="4"/>
          </reference>
        </references>
      </pivotArea>
    </format>
    <format dxfId="2294">
      <pivotArea dataOnly="0" labelOnly="1" outline="0" fieldPosition="0">
        <references count="2">
          <reference field="6" count="1" selected="0">
            <x v="63"/>
          </reference>
          <reference field="23" count="1">
            <x v="4"/>
          </reference>
        </references>
      </pivotArea>
    </format>
    <format dxfId="2293">
      <pivotArea dataOnly="0" labelOnly="1" outline="0" fieldPosition="0">
        <references count="2">
          <reference field="6" count="1" selected="0">
            <x v="64"/>
          </reference>
          <reference field="23" count="1">
            <x v="4"/>
          </reference>
        </references>
      </pivotArea>
    </format>
    <format dxfId="2292">
      <pivotArea dataOnly="0" labelOnly="1" outline="0" fieldPosition="0">
        <references count="2">
          <reference field="6" count="1" selected="0">
            <x v="65"/>
          </reference>
          <reference field="23" count="1">
            <x v="1"/>
          </reference>
        </references>
      </pivotArea>
    </format>
    <format dxfId="2291">
      <pivotArea dataOnly="0" labelOnly="1" outline="0" fieldPosition="0">
        <references count="2">
          <reference field="6" count="1" selected="0">
            <x v="66"/>
          </reference>
          <reference field="23" count="1">
            <x v="4"/>
          </reference>
        </references>
      </pivotArea>
    </format>
    <format dxfId="2290">
      <pivotArea dataOnly="0" labelOnly="1" outline="0" fieldPosition="0">
        <references count="2">
          <reference field="6" count="1" selected="0">
            <x v="67"/>
          </reference>
          <reference field="23" count="1">
            <x v="1"/>
          </reference>
        </references>
      </pivotArea>
    </format>
    <format dxfId="2289">
      <pivotArea dataOnly="0" labelOnly="1" outline="0" fieldPosition="0">
        <references count="2">
          <reference field="6" count="1" selected="0">
            <x v="68"/>
          </reference>
          <reference field="23" count="1">
            <x v="1"/>
          </reference>
        </references>
      </pivotArea>
    </format>
    <format dxfId="2288">
      <pivotArea dataOnly="0" labelOnly="1" outline="0" fieldPosition="0">
        <references count="2">
          <reference field="6" count="1" selected="0">
            <x v="69"/>
          </reference>
          <reference field="23" count="1">
            <x v="4"/>
          </reference>
        </references>
      </pivotArea>
    </format>
    <format dxfId="2287">
      <pivotArea dataOnly="0" labelOnly="1" outline="0" fieldPosition="0">
        <references count="2">
          <reference field="6" count="1" selected="0">
            <x v="70"/>
          </reference>
          <reference field="23" count="1">
            <x v="4"/>
          </reference>
        </references>
      </pivotArea>
    </format>
    <format dxfId="2286">
      <pivotArea dataOnly="0" labelOnly="1" outline="0" fieldPosition="0">
        <references count="2">
          <reference field="6" count="1" selected="0">
            <x v="71"/>
          </reference>
          <reference field="23" count="1">
            <x v="1"/>
          </reference>
        </references>
      </pivotArea>
    </format>
    <format dxfId="2285">
      <pivotArea dataOnly="0" labelOnly="1" outline="0" fieldPosition="0">
        <references count="2">
          <reference field="6" count="1" selected="0">
            <x v="72"/>
          </reference>
          <reference field="23" count="1">
            <x v="1"/>
          </reference>
        </references>
      </pivotArea>
    </format>
    <format dxfId="2284">
      <pivotArea dataOnly="0" labelOnly="1" outline="0" fieldPosition="0">
        <references count="2">
          <reference field="6" count="1" selected="0">
            <x v="73"/>
          </reference>
          <reference field="23" count="1">
            <x v="1"/>
          </reference>
        </references>
      </pivotArea>
    </format>
    <format dxfId="2283">
      <pivotArea dataOnly="0" labelOnly="1" outline="0" fieldPosition="0">
        <references count="2">
          <reference field="6" count="1" selected="0">
            <x v="0"/>
          </reference>
          <reference field="23" count="1">
            <x v="4"/>
          </reference>
        </references>
      </pivotArea>
    </format>
    <format dxfId="2282">
      <pivotArea dataOnly="0" labelOnly="1" outline="0" fieldPosition="0">
        <references count="2">
          <reference field="6" count="1" selected="0">
            <x v="1"/>
          </reference>
          <reference field="23" count="1">
            <x v="4"/>
          </reference>
        </references>
      </pivotArea>
    </format>
    <format dxfId="2281">
      <pivotArea dataOnly="0" labelOnly="1" outline="0" fieldPosition="0">
        <references count="2">
          <reference field="6" count="1" selected="0">
            <x v="2"/>
          </reference>
          <reference field="23" count="1">
            <x v="4"/>
          </reference>
        </references>
      </pivotArea>
    </format>
    <format dxfId="2280">
      <pivotArea dataOnly="0" labelOnly="1" outline="0" fieldPosition="0">
        <references count="2">
          <reference field="6" count="1" selected="0">
            <x v="3"/>
          </reference>
          <reference field="23" count="1">
            <x v="4"/>
          </reference>
        </references>
      </pivotArea>
    </format>
    <format dxfId="2279">
      <pivotArea dataOnly="0" labelOnly="1" outline="0" fieldPosition="0">
        <references count="2">
          <reference field="6" count="1" selected="0">
            <x v="4"/>
          </reference>
          <reference field="23" count="1">
            <x v="0"/>
          </reference>
        </references>
      </pivotArea>
    </format>
    <format dxfId="2278">
      <pivotArea dataOnly="0" labelOnly="1" outline="0" fieldPosition="0">
        <references count="2">
          <reference field="6" count="1" selected="0">
            <x v="5"/>
          </reference>
          <reference field="23" count="1">
            <x v="4"/>
          </reference>
        </references>
      </pivotArea>
    </format>
    <format dxfId="2277">
      <pivotArea dataOnly="0" labelOnly="1" outline="0" fieldPosition="0">
        <references count="2">
          <reference field="6" count="1" selected="0">
            <x v="6"/>
          </reference>
          <reference field="23" count="1">
            <x v="4"/>
          </reference>
        </references>
      </pivotArea>
    </format>
    <format dxfId="2276">
      <pivotArea dataOnly="0" labelOnly="1" outline="0" fieldPosition="0">
        <references count="2">
          <reference field="6" count="1" selected="0">
            <x v="7"/>
          </reference>
          <reference field="23" count="1">
            <x v="4"/>
          </reference>
        </references>
      </pivotArea>
    </format>
    <format dxfId="2275">
      <pivotArea dataOnly="0" labelOnly="1" outline="0" fieldPosition="0">
        <references count="2">
          <reference field="6" count="1" selected="0">
            <x v="8"/>
          </reference>
          <reference field="23" count="1">
            <x v="2"/>
          </reference>
        </references>
      </pivotArea>
    </format>
    <format dxfId="2274">
      <pivotArea dataOnly="0" labelOnly="1" outline="0" fieldPosition="0">
        <references count="2">
          <reference field="6" count="1" selected="0">
            <x v="9"/>
          </reference>
          <reference field="23" count="1">
            <x v="1"/>
          </reference>
        </references>
      </pivotArea>
    </format>
    <format dxfId="2273">
      <pivotArea dataOnly="0" labelOnly="1" outline="0" fieldPosition="0">
        <references count="2">
          <reference field="6" count="1" selected="0">
            <x v="10"/>
          </reference>
          <reference field="23" count="1">
            <x v="4"/>
          </reference>
        </references>
      </pivotArea>
    </format>
    <format dxfId="2272">
      <pivotArea dataOnly="0" labelOnly="1" outline="0" fieldPosition="0">
        <references count="2">
          <reference field="6" count="1" selected="0">
            <x v="11"/>
          </reference>
          <reference field="23" count="1">
            <x v="3"/>
          </reference>
        </references>
      </pivotArea>
    </format>
    <format dxfId="2271">
      <pivotArea dataOnly="0" labelOnly="1" outline="0" fieldPosition="0">
        <references count="2">
          <reference field="6" count="1" selected="0">
            <x v="12"/>
          </reference>
          <reference field="23" count="1">
            <x v="4"/>
          </reference>
        </references>
      </pivotArea>
    </format>
    <format dxfId="2270">
      <pivotArea dataOnly="0" labelOnly="1" outline="0" fieldPosition="0">
        <references count="2">
          <reference field="6" count="1" selected="0">
            <x v="13"/>
          </reference>
          <reference field="23" count="1">
            <x v="4"/>
          </reference>
        </references>
      </pivotArea>
    </format>
    <format dxfId="2269">
      <pivotArea dataOnly="0" labelOnly="1" outline="0" fieldPosition="0">
        <references count="2">
          <reference field="6" count="1" selected="0">
            <x v="14"/>
          </reference>
          <reference field="23" count="1">
            <x v="3"/>
          </reference>
        </references>
      </pivotArea>
    </format>
    <format dxfId="2268">
      <pivotArea dataOnly="0" labelOnly="1" outline="0" fieldPosition="0">
        <references count="2">
          <reference field="6" count="1" selected="0">
            <x v="15"/>
          </reference>
          <reference field="23" count="1">
            <x v="3"/>
          </reference>
        </references>
      </pivotArea>
    </format>
    <format dxfId="2267">
      <pivotArea dataOnly="0" labelOnly="1" outline="0" fieldPosition="0">
        <references count="2">
          <reference field="6" count="1" selected="0">
            <x v="16"/>
          </reference>
          <reference field="23" count="1">
            <x v="1"/>
          </reference>
        </references>
      </pivotArea>
    </format>
    <format dxfId="2266">
      <pivotArea dataOnly="0" labelOnly="1" outline="0" fieldPosition="0">
        <references count="2">
          <reference field="6" count="1" selected="0">
            <x v="17"/>
          </reference>
          <reference field="23" count="1">
            <x v="2"/>
          </reference>
        </references>
      </pivotArea>
    </format>
    <format dxfId="2265">
      <pivotArea dataOnly="0" labelOnly="1" outline="0" fieldPosition="0">
        <references count="2">
          <reference field="6" count="1" selected="0">
            <x v="18"/>
          </reference>
          <reference field="23" count="1">
            <x v="4"/>
          </reference>
        </references>
      </pivotArea>
    </format>
    <format dxfId="2264">
      <pivotArea dataOnly="0" labelOnly="1" outline="0" fieldPosition="0">
        <references count="2">
          <reference field="6" count="1" selected="0">
            <x v="19"/>
          </reference>
          <reference field="23" count="1">
            <x v="4"/>
          </reference>
        </references>
      </pivotArea>
    </format>
    <format dxfId="2263">
      <pivotArea dataOnly="0" labelOnly="1" outline="0" fieldPosition="0">
        <references count="2">
          <reference field="6" count="1" selected="0">
            <x v="20"/>
          </reference>
          <reference field="23" count="1">
            <x v="4"/>
          </reference>
        </references>
      </pivotArea>
    </format>
    <format dxfId="2262">
      <pivotArea dataOnly="0" labelOnly="1" outline="0" fieldPosition="0">
        <references count="2">
          <reference field="6" count="1" selected="0">
            <x v="21"/>
          </reference>
          <reference field="23" count="1">
            <x v="3"/>
          </reference>
        </references>
      </pivotArea>
    </format>
    <format dxfId="2261">
      <pivotArea dataOnly="0" labelOnly="1" outline="0" fieldPosition="0">
        <references count="2">
          <reference field="6" count="1" selected="0">
            <x v="22"/>
          </reference>
          <reference field="23" count="1">
            <x v="2"/>
          </reference>
        </references>
      </pivotArea>
    </format>
    <format dxfId="2260">
      <pivotArea dataOnly="0" labelOnly="1" outline="0" fieldPosition="0">
        <references count="2">
          <reference field="6" count="1" selected="0">
            <x v="23"/>
          </reference>
          <reference field="23" count="1">
            <x v="1"/>
          </reference>
        </references>
      </pivotArea>
    </format>
    <format dxfId="2259">
      <pivotArea dataOnly="0" labelOnly="1" outline="0" fieldPosition="0">
        <references count="2">
          <reference field="6" count="1" selected="0">
            <x v="24"/>
          </reference>
          <reference field="23" count="1">
            <x v="1"/>
          </reference>
        </references>
      </pivotArea>
    </format>
    <format dxfId="2258">
      <pivotArea dataOnly="0" labelOnly="1" outline="0" fieldPosition="0">
        <references count="2">
          <reference field="6" count="1" selected="0">
            <x v="25"/>
          </reference>
          <reference field="23" count="1">
            <x v="4"/>
          </reference>
        </references>
      </pivotArea>
    </format>
    <format dxfId="2257">
      <pivotArea dataOnly="0" labelOnly="1" outline="0" fieldPosition="0">
        <references count="2">
          <reference field="6" count="1" selected="0">
            <x v="26"/>
          </reference>
          <reference field="23" count="1">
            <x v="3"/>
          </reference>
        </references>
      </pivotArea>
    </format>
    <format dxfId="2256">
      <pivotArea dataOnly="0" labelOnly="1" outline="0" fieldPosition="0">
        <references count="2">
          <reference field="6" count="1" selected="0">
            <x v="27"/>
          </reference>
          <reference field="23" count="1">
            <x v="4"/>
          </reference>
        </references>
      </pivotArea>
    </format>
    <format dxfId="2255">
      <pivotArea dataOnly="0" labelOnly="1" outline="0" fieldPosition="0">
        <references count="2">
          <reference field="6" count="1" selected="0">
            <x v="28"/>
          </reference>
          <reference field="23" count="1">
            <x v="1"/>
          </reference>
        </references>
      </pivotArea>
    </format>
    <format dxfId="2254">
      <pivotArea dataOnly="0" labelOnly="1" outline="0" fieldPosition="0">
        <references count="2">
          <reference field="6" count="1" selected="0">
            <x v="29"/>
          </reference>
          <reference field="23" count="1">
            <x v="4"/>
          </reference>
        </references>
      </pivotArea>
    </format>
    <format dxfId="2253">
      <pivotArea dataOnly="0" labelOnly="1" outline="0" fieldPosition="0">
        <references count="2">
          <reference field="6" count="1" selected="0">
            <x v="30"/>
          </reference>
          <reference field="23" count="1">
            <x v="4"/>
          </reference>
        </references>
      </pivotArea>
    </format>
    <format dxfId="2252">
      <pivotArea dataOnly="0" labelOnly="1" outline="0" fieldPosition="0">
        <references count="2">
          <reference field="6" count="1" selected="0">
            <x v="31"/>
          </reference>
          <reference field="23" count="1">
            <x v="4"/>
          </reference>
        </references>
      </pivotArea>
    </format>
    <format dxfId="2251">
      <pivotArea dataOnly="0" labelOnly="1" outline="0" fieldPosition="0">
        <references count="2">
          <reference field="6" count="1" selected="0">
            <x v="32"/>
          </reference>
          <reference field="23" count="1">
            <x v="4"/>
          </reference>
        </references>
      </pivotArea>
    </format>
    <format dxfId="2250">
      <pivotArea dataOnly="0" labelOnly="1" outline="0" fieldPosition="0">
        <references count="2">
          <reference field="6" count="1" selected="0">
            <x v="33"/>
          </reference>
          <reference field="23" count="1">
            <x v="4"/>
          </reference>
        </references>
      </pivotArea>
    </format>
    <format dxfId="2249">
      <pivotArea dataOnly="0" labelOnly="1" outline="0" fieldPosition="0">
        <references count="2">
          <reference field="6" count="1" selected="0">
            <x v="34"/>
          </reference>
          <reference field="23" count="1">
            <x v="4"/>
          </reference>
        </references>
      </pivotArea>
    </format>
    <format dxfId="2248">
      <pivotArea dataOnly="0" labelOnly="1" outline="0" fieldPosition="0">
        <references count="2">
          <reference field="6" count="1" selected="0">
            <x v="35"/>
          </reference>
          <reference field="23" count="1">
            <x v="4"/>
          </reference>
        </references>
      </pivotArea>
    </format>
    <format dxfId="2247">
      <pivotArea dataOnly="0" labelOnly="1" outline="0" fieldPosition="0">
        <references count="2">
          <reference field="6" count="1" selected="0">
            <x v="36"/>
          </reference>
          <reference field="23" count="1">
            <x v="1"/>
          </reference>
        </references>
      </pivotArea>
    </format>
    <format dxfId="2246">
      <pivotArea dataOnly="0" labelOnly="1" outline="0" fieldPosition="0">
        <references count="2">
          <reference field="6" count="1" selected="0">
            <x v="37"/>
          </reference>
          <reference field="23" count="1">
            <x v="1"/>
          </reference>
        </references>
      </pivotArea>
    </format>
    <format dxfId="2245">
      <pivotArea dataOnly="0" labelOnly="1" outline="0" fieldPosition="0">
        <references count="2">
          <reference field="6" count="1" selected="0">
            <x v="38"/>
          </reference>
          <reference field="23" count="1">
            <x v="4"/>
          </reference>
        </references>
      </pivotArea>
    </format>
    <format dxfId="2244">
      <pivotArea dataOnly="0" labelOnly="1" outline="0" fieldPosition="0">
        <references count="2">
          <reference field="6" count="1" selected="0">
            <x v="39"/>
          </reference>
          <reference field="23" count="1">
            <x v="3"/>
          </reference>
        </references>
      </pivotArea>
    </format>
    <format dxfId="2243">
      <pivotArea dataOnly="0" labelOnly="1" outline="0" fieldPosition="0">
        <references count="2">
          <reference field="6" count="1" selected="0">
            <x v="40"/>
          </reference>
          <reference field="23" count="1">
            <x v="4"/>
          </reference>
        </references>
      </pivotArea>
    </format>
    <format dxfId="2242">
      <pivotArea dataOnly="0" labelOnly="1" outline="0" fieldPosition="0">
        <references count="2">
          <reference field="6" count="1" selected="0">
            <x v="41"/>
          </reference>
          <reference field="23" count="1">
            <x v="4"/>
          </reference>
        </references>
      </pivotArea>
    </format>
    <format dxfId="2241">
      <pivotArea dataOnly="0" labelOnly="1" outline="0" fieldPosition="0">
        <references count="2">
          <reference field="6" count="1" selected="0">
            <x v="42"/>
          </reference>
          <reference field="23" count="1">
            <x v="4"/>
          </reference>
        </references>
      </pivotArea>
    </format>
    <format dxfId="2240">
      <pivotArea dataOnly="0" labelOnly="1" outline="0" fieldPosition="0">
        <references count="2">
          <reference field="6" count="1" selected="0">
            <x v="43"/>
          </reference>
          <reference field="23" count="1">
            <x v="4"/>
          </reference>
        </references>
      </pivotArea>
    </format>
    <format dxfId="2239">
      <pivotArea dataOnly="0" labelOnly="1" outline="0" fieldPosition="0">
        <references count="2">
          <reference field="6" count="1" selected="0">
            <x v="44"/>
          </reference>
          <reference field="23" count="1">
            <x v="4"/>
          </reference>
        </references>
      </pivotArea>
    </format>
    <format dxfId="2238">
      <pivotArea dataOnly="0" labelOnly="1" outline="0" fieldPosition="0">
        <references count="2">
          <reference field="6" count="1" selected="0">
            <x v="45"/>
          </reference>
          <reference field="23" count="1">
            <x v="4"/>
          </reference>
        </references>
      </pivotArea>
    </format>
    <format dxfId="2237">
      <pivotArea dataOnly="0" labelOnly="1" outline="0" fieldPosition="0">
        <references count="2">
          <reference field="6" count="1" selected="0">
            <x v="46"/>
          </reference>
          <reference field="23" count="1">
            <x v="4"/>
          </reference>
        </references>
      </pivotArea>
    </format>
    <format dxfId="2236">
      <pivotArea dataOnly="0" labelOnly="1" outline="0" fieldPosition="0">
        <references count="2">
          <reference field="6" count="1" selected="0">
            <x v="47"/>
          </reference>
          <reference field="23" count="1">
            <x v="4"/>
          </reference>
        </references>
      </pivotArea>
    </format>
    <format dxfId="2235">
      <pivotArea dataOnly="0" labelOnly="1" outline="0" fieldPosition="0">
        <references count="2">
          <reference field="6" count="1" selected="0">
            <x v="48"/>
          </reference>
          <reference field="23" count="1">
            <x v="1"/>
          </reference>
        </references>
      </pivotArea>
    </format>
    <format dxfId="2234">
      <pivotArea dataOnly="0" labelOnly="1" outline="0" fieldPosition="0">
        <references count="2">
          <reference field="6" count="1" selected="0">
            <x v="49"/>
          </reference>
          <reference field="23" count="1">
            <x v="4"/>
          </reference>
        </references>
      </pivotArea>
    </format>
    <format dxfId="2233">
      <pivotArea dataOnly="0" labelOnly="1" outline="0" fieldPosition="0">
        <references count="2">
          <reference field="6" count="1" selected="0">
            <x v="50"/>
          </reference>
          <reference field="23" count="1">
            <x v="4"/>
          </reference>
        </references>
      </pivotArea>
    </format>
    <format dxfId="2232">
      <pivotArea dataOnly="0" labelOnly="1" outline="0" fieldPosition="0">
        <references count="2">
          <reference field="6" count="1" selected="0">
            <x v="51"/>
          </reference>
          <reference field="23" count="1">
            <x v="4"/>
          </reference>
        </references>
      </pivotArea>
    </format>
    <format dxfId="2231">
      <pivotArea dataOnly="0" labelOnly="1" outline="0" fieldPosition="0">
        <references count="2">
          <reference field="6" count="1" selected="0">
            <x v="52"/>
          </reference>
          <reference field="23" count="1">
            <x v="3"/>
          </reference>
        </references>
      </pivotArea>
    </format>
    <format dxfId="2230">
      <pivotArea dataOnly="0" labelOnly="1" outline="0" fieldPosition="0">
        <references count="2">
          <reference field="6" count="1" selected="0">
            <x v="53"/>
          </reference>
          <reference field="23" count="1">
            <x v="4"/>
          </reference>
        </references>
      </pivotArea>
    </format>
    <format dxfId="2229">
      <pivotArea dataOnly="0" labelOnly="1" outline="0" fieldPosition="0">
        <references count="2">
          <reference field="6" count="1" selected="0">
            <x v="54"/>
          </reference>
          <reference field="23" count="1">
            <x v="3"/>
          </reference>
        </references>
      </pivotArea>
    </format>
    <format dxfId="2228">
      <pivotArea dataOnly="0" labelOnly="1" outline="0" fieldPosition="0">
        <references count="2">
          <reference field="6" count="1" selected="0">
            <x v="55"/>
          </reference>
          <reference field="23" count="1">
            <x v="4"/>
          </reference>
        </references>
      </pivotArea>
    </format>
    <format dxfId="2227">
      <pivotArea dataOnly="0" labelOnly="1" outline="0" fieldPosition="0">
        <references count="2">
          <reference field="6" count="1" selected="0">
            <x v="56"/>
          </reference>
          <reference field="23" count="1">
            <x v="4"/>
          </reference>
        </references>
      </pivotArea>
    </format>
    <format dxfId="2226">
      <pivotArea dataOnly="0" labelOnly="1" outline="0" fieldPosition="0">
        <references count="2">
          <reference field="6" count="1" selected="0">
            <x v="57"/>
          </reference>
          <reference field="23" count="1">
            <x v="1"/>
          </reference>
        </references>
      </pivotArea>
    </format>
    <format dxfId="2225">
      <pivotArea dataOnly="0" labelOnly="1" outline="0" fieldPosition="0">
        <references count="2">
          <reference field="6" count="1" selected="0">
            <x v="58"/>
          </reference>
          <reference field="23" count="1">
            <x v="4"/>
          </reference>
        </references>
      </pivotArea>
    </format>
    <format dxfId="2224">
      <pivotArea dataOnly="0" labelOnly="1" outline="0" fieldPosition="0">
        <references count="2">
          <reference field="6" count="1" selected="0">
            <x v="59"/>
          </reference>
          <reference field="23" count="1">
            <x v="4"/>
          </reference>
        </references>
      </pivotArea>
    </format>
    <format dxfId="2223">
      <pivotArea dataOnly="0" labelOnly="1" outline="0" fieldPosition="0">
        <references count="2">
          <reference field="6" count="1" selected="0">
            <x v="60"/>
          </reference>
          <reference field="23" count="1">
            <x v="4"/>
          </reference>
        </references>
      </pivotArea>
    </format>
    <format dxfId="2222">
      <pivotArea dataOnly="0" labelOnly="1" outline="0" fieldPosition="0">
        <references count="2">
          <reference field="6" count="1" selected="0">
            <x v="61"/>
          </reference>
          <reference field="23" count="1">
            <x v="4"/>
          </reference>
        </references>
      </pivotArea>
    </format>
    <format dxfId="2221">
      <pivotArea dataOnly="0" labelOnly="1" outline="0" fieldPosition="0">
        <references count="2">
          <reference field="6" count="1" selected="0">
            <x v="62"/>
          </reference>
          <reference field="23" count="1">
            <x v="4"/>
          </reference>
        </references>
      </pivotArea>
    </format>
    <format dxfId="2220">
      <pivotArea dataOnly="0" labelOnly="1" outline="0" fieldPosition="0">
        <references count="2">
          <reference field="6" count="1" selected="0">
            <x v="63"/>
          </reference>
          <reference field="23" count="1">
            <x v="4"/>
          </reference>
        </references>
      </pivotArea>
    </format>
    <format dxfId="2219">
      <pivotArea dataOnly="0" labelOnly="1" outline="0" fieldPosition="0">
        <references count="2">
          <reference field="6" count="1" selected="0">
            <x v="64"/>
          </reference>
          <reference field="23" count="1">
            <x v="4"/>
          </reference>
        </references>
      </pivotArea>
    </format>
    <format dxfId="2218">
      <pivotArea dataOnly="0" labelOnly="1" outline="0" fieldPosition="0">
        <references count="2">
          <reference field="6" count="1" selected="0">
            <x v="65"/>
          </reference>
          <reference field="23" count="1">
            <x v="1"/>
          </reference>
        </references>
      </pivotArea>
    </format>
    <format dxfId="2217">
      <pivotArea dataOnly="0" labelOnly="1" outline="0" fieldPosition="0">
        <references count="2">
          <reference field="6" count="1" selected="0">
            <x v="66"/>
          </reference>
          <reference field="23" count="1">
            <x v="4"/>
          </reference>
        </references>
      </pivotArea>
    </format>
    <format dxfId="2216">
      <pivotArea dataOnly="0" labelOnly="1" outline="0" fieldPosition="0">
        <references count="2">
          <reference field="6" count="1" selected="0">
            <x v="67"/>
          </reference>
          <reference field="23" count="1">
            <x v="1"/>
          </reference>
        </references>
      </pivotArea>
    </format>
    <format dxfId="2215">
      <pivotArea dataOnly="0" labelOnly="1" outline="0" fieldPosition="0">
        <references count="2">
          <reference field="6" count="1" selected="0">
            <x v="68"/>
          </reference>
          <reference field="23" count="1">
            <x v="4"/>
          </reference>
        </references>
      </pivotArea>
    </format>
    <format dxfId="2214">
      <pivotArea dataOnly="0" labelOnly="1" outline="0" fieldPosition="0">
        <references count="2">
          <reference field="6" count="1" selected="0">
            <x v="69"/>
          </reference>
          <reference field="23" count="1">
            <x v="4"/>
          </reference>
        </references>
      </pivotArea>
    </format>
    <format dxfId="2213">
      <pivotArea dataOnly="0" labelOnly="1" outline="0" fieldPosition="0">
        <references count="2">
          <reference field="6" count="1" selected="0">
            <x v="70"/>
          </reference>
          <reference field="23" count="1">
            <x v="4"/>
          </reference>
        </references>
      </pivotArea>
    </format>
    <format dxfId="2212">
      <pivotArea dataOnly="0" labelOnly="1" outline="0" fieldPosition="0">
        <references count="2">
          <reference field="6" count="1" selected="0">
            <x v="71"/>
          </reference>
          <reference field="23" count="1">
            <x v="1"/>
          </reference>
        </references>
      </pivotArea>
    </format>
    <format dxfId="2211">
      <pivotArea dataOnly="0" labelOnly="1" outline="0" fieldPosition="0">
        <references count="2">
          <reference field="6" count="1" selected="0">
            <x v="72"/>
          </reference>
          <reference field="23" count="1">
            <x v="3"/>
          </reference>
        </references>
      </pivotArea>
    </format>
    <format dxfId="2210">
      <pivotArea dataOnly="0" labelOnly="1" outline="0" fieldPosition="0">
        <references count="2">
          <reference field="6" count="1" selected="0">
            <x v="73"/>
          </reference>
          <reference field="23" count="1">
            <x v="3"/>
          </reference>
        </references>
      </pivotArea>
    </format>
    <format dxfId="2209">
      <pivotArea dataOnly="0" labelOnly="1" outline="0" fieldPosition="0">
        <references count="2">
          <reference field="6" count="1" selected="0">
            <x v="0"/>
          </reference>
          <reference field="23" count="1">
            <x v="4"/>
          </reference>
        </references>
      </pivotArea>
    </format>
    <format dxfId="2208">
      <pivotArea dataOnly="0" labelOnly="1" outline="0" fieldPosition="0">
        <references count="2">
          <reference field="6" count="1" selected="0">
            <x v="1"/>
          </reference>
          <reference field="23" count="1">
            <x v="4"/>
          </reference>
        </references>
      </pivotArea>
    </format>
    <format dxfId="2207">
      <pivotArea dataOnly="0" labelOnly="1" outline="0" fieldPosition="0">
        <references count="2">
          <reference field="6" count="1" selected="0">
            <x v="2"/>
          </reference>
          <reference field="23" count="1">
            <x v="4"/>
          </reference>
        </references>
      </pivotArea>
    </format>
    <format dxfId="2206">
      <pivotArea dataOnly="0" labelOnly="1" outline="0" fieldPosition="0">
        <references count="2">
          <reference field="6" count="1" selected="0">
            <x v="3"/>
          </reference>
          <reference field="23" count="1">
            <x v="4"/>
          </reference>
        </references>
      </pivotArea>
    </format>
    <format dxfId="2205">
      <pivotArea dataOnly="0" labelOnly="1" outline="0" fieldPosition="0">
        <references count="2">
          <reference field="6" count="1" selected="0">
            <x v="4"/>
          </reference>
          <reference field="23" count="1">
            <x v="0"/>
          </reference>
        </references>
      </pivotArea>
    </format>
    <format dxfId="2204">
      <pivotArea dataOnly="0" labelOnly="1" outline="0" fieldPosition="0">
        <references count="2">
          <reference field="6" count="1" selected="0">
            <x v="5"/>
          </reference>
          <reference field="23" count="1">
            <x v="4"/>
          </reference>
        </references>
      </pivotArea>
    </format>
    <format dxfId="2203">
      <pivotArea dataOnly="0" labelOnly="1" outline="0" fieldPosition="0">
        <references count="2">
          <reference field="6" count="1" selected="0">
            <x v="6"/>
          </reference>
          <reference field="23" count="1">
            <x v="4"/>
          </reference>
        </references>
      </pivotArea>
    </format>
    <format dxfId="2202">
      <pivotArea dataOnly="0" labelOnly="1" outline="0" fieldPosition="0">
        <references count="2">
          <reference field="6" count="1" selected="0">
            <x v="7"/>
          </reference>
          <reference field="23" count="1">
            <x v="4"/>
          </reference>
        </references>
      </pivotArea>
    </format>
    <format dxfId="2201">
      <pivotArea dataOnly="0" labelOnly="1" outline="0" fieldPosition="0">
        <references count="2">
          <reference field="6" count="1" selected="0">
            <x v="8"/>
          </reference>
          <reference field="23" count="1">
            <x v="2"/>
          </reference>
        </references>
      </pivotArea>
    </format>
    <format dxfId="2200">
      <pivotArea dataOnly="0" labelOnly="1" outline="0" fieldPosition="0">
        <references count="2">
          <reference field="6" count="1" selected="0">
            <x v="9"/>
          </reference>
          <reference field="23" count="1">
            <x v="1"/>
          </reference>
        </references>
      </pivotArea>
    </format>
    <format dxfId="2199">
      <pivotArea dataOnly="0" labelOnly="1" outline="0" fieldPosition="0">
        <references count="2">
          <reference field="6" count="1" selected="0">
            <x v="10"/>
          </reference>
          <reference field="23" count="1">
            <x v="4"/>
          </reference>
        </references>
      </pivotArea>
    </format>
    <format dxfId="2198">
      <pivotArea dataOnly="0" labelOnly="1" outline="0" fieldPosition="0">
        <references count="2">
          <reference field="6" count="1" selected="0">
            <x v="11"/>
          </reference>
          <reference field="23" count="1">
            <x v="3"/>
          </reference>
        </references>
      </pivotArea>
    </format>
    <format dxfId="2197">
      <pivotArea dataOnly="0" labelOnly="1" outline="0" fieldPosition="0">
        <references count="2">
          <reference field="6" count="1" selected="0">
            <x v="12"/>
          </reference>
          <reference field="23" count="1">
            <x v="4"/>
          </reference>
        </references>
      </pivotArea>
    </format>
    <format dxfId="2196">
      <pivotArea dataOnly="0" labelOnly="1" outline="0" fieldPosition="0">
        <references count="2">
          <reference field="6" count="1" selected="0">
            <x v="13"/>
          </reference>
          <reference field="23" count="1">
            <x v="4"/>
          </reference>
        </references>
      </pivotArea>
    </format>
    <format dxfId="2195">
      <pivotArea dataOnly="0" labelOnly="1" outline="0" fieldPosition="0">
        <references count="2">
          <reference field="6" count="1" selected="0">
            <x v="14"/>
          </reference>
          <reference field="23" count="1">
            <x v="3"/>
          </reference>
        </references>
      </pivotArea>
    </format>
    <format dxfId="2194">
      <pivotArea dataOnly="0" labelOnly="1" outline="0" fieldPosition="0">
        <references count="2">
          <reference field="6" count="1" selected="0">
            <x v="15"/>
          </reference>
          <reference field="23" count="1">
            <x v="3"/>
          </reference>
        </references>
      </pivotArea>
    </format>
    <format dxfId="2193">
      <pivotArea dataOnly="0" labelOnly="1" outline="0" fieldPosition="0">
        <references count="2">
          <reference field="6" count="1" selected="0">
            <x v="16"/>
          </reference>
          <reference field="23" count="1">
            <x v="1"/>
          </reference>
        </references>
      </pivotArea>
    </format>
    <format dxfId="2192">
      <pivotArea dataOnly="0" labelOnly="1" outline="0" fieldPosition="0">
        <references count="2">
          <reference field="6" count="1" selected="0">
            <x v="17"/>
          </reference>
          <reference field="23" count="1">
            <x v="2"/>
          </reference>
        </references>
      </pivotArea>
    </format>
    <format dxfId="2191">
      <pivotArea dataOnly="0" labelOnly="1" outline="0" fieldPosition="0">
        <references count="2">
          <reference field="6" count="1" selected="0">
            <x v="18"/>
          </reference>
          <reference field="23" count="1">
            <x v="4"/>
          </reference>
        </references>
      </pivotArea>
    </format>
    <format dxfId="2190">
      <pivotArea dataOnly="0" labelOnly="1" outline="0" fieldPosition="0">
        <references count="2">
          <reference field="6" count="1" selected="0">
            <x v="19"/>
          </reference>
          <reference field="23" count="1">
            <x v="4"/>
          </reference>
        </references>
      </pivotArea>
    </format>
    <format dxfId="2189">
      <pivotArea dataOnly="0" labelOnly="1" outline="0" fieldPosition="0">
        <references count="2">
          <reference field="6" count="1" selected="0">
            <x v="20"/>
          </reference>
          <reference field="23" count="1">
            <x v="4"/>
          </reference>
        </references>
      </pivotArea>
    </format>
    <format dxfId="2188">
      <pivotArea dataOnly="0" labelOnly="1" outline="0" fieldPosition="0">
        <references count="2">
          <reference field="6" count="1" selected="0">
            <x v="21"/>
          </reference>
          <reference field="23" count="1">
            <x v="3"/>
          </reference>
        </references>
      </pivotArea>
    </format>
    <format dxfId="2187">
      <pivotArea dataOnly="0" labelOnly="1" outline="0" fieldPosition="0">
        <references count="2">
          <reference field="6" count="1" selected="0">
            <x v="22"/>
          </reference>
          <reference field="23" count="1">
            <x v="2"/>
          </reference>
        </references>
      </pivotArea>
    </format>
    <format dxfId="2186">
      <pivotArea dataOnly="0" labelOnly="1" outline="0" fieldPosition="0">
        <references count="2">
          <reference field="6" count="1" selected="0">
            <x v="23"/>
          </reference>
          <reference field="23" count="1">
            <x v="1"/>
          </reference>
        </references>
      </pivotArea>
    </format>
    <format dxfId="2185">
      <pivotArea dataOnly="0" labelOnly="1" outline="0" fieldPosition="0">
        <references count="2">
          <reference field="6" count="1" selected="0">
            <x v="24"/>
          </reference>
          <reference field="23" count="1">
            <x v="1"/>
          </reference>
        </references>
      </pivotArea>
    </format>
    <format dxfId="2184">
      <pivotArea dataOnly="0" labelOnly="1" outline="0" fieldPosition="0">
        <references count="2">
          <reference field="6" count="1" selected="0">
            <x v="25"/>
          </reference>
          <reference field="23" count="1">
            <x v="4"/>
          </reference>
        </references>
      </pivotArea>
    </format>
    <format dxfId="2183">
      <pivotArea dataOnly="0" labelOnly="1" outline="0" fieldPosition="0">
        <references count="2">
          <reference field="6" count="1" selected="0">
            <x v="26"/>
          </reference>
          <reference field="23" count="1">
            <x v="3"/>
          </reference>
        </references>
      </pivotArea>
    </format>
    <format dxfId="2182">
      <pivotArea dataOnly="0" labelOnly="1" outline="0" fieldPosition="0">
        <references count="2">
          <reference field="6" count="1" selected="0">
            <x v="27"/>
          </reference>
          <reference field="23" count="1">
            <x v="4"/>
          </reference>
        </references>
      </pivotArea>
    </format>
    <format dxfId="2181">
      <pivotArea dataOnly="0" labelOnly="1" outline="0" fieldPosition="0">
        <references count="2">
          <reference field="6" count="1" selected="0">
            <x v="28"/>
          </reference>
          <reference field="23" count="1">
            <x v="1"/>
          </reference>
        </references>
      </pivotArea>
    </format>
    <format dxfId="2180">
      <pivotArea dataOnly="0" labelOnly="1" outline="0" fieldPosition="0">
        <references count="2">
          <reference field="6" count="1" selected="0">
            <x v="29"/>
          </reference>
          <reference field="23" count="1">
            <x v="4"/>
          </reference>
        </references>
      </pivotArea>
    </format>
    <format dxfId="2179">
      <pivotArea dataOnly="0" labelOnly="1" outline="0" fieldPosition="0">
        <references count="2">
          <reference field="6" count="1" selected="0">
            <x v="30"/>
          </reference>
          <reference field="23" count="1">
            <x v="4"/>
          </reference>
        </references>
      </pivotArea>
    </format>
    <format dxfId="2178">
      <pivotArea dataOnly="0" labelOnly="1" outline="0" fieldPosition="0">
        <references count="2">
          <reference field="6" count="1" selected="0">
            <x v="31"/>
          </reference>
          <reference field="23" count="1">
            <x v="4"/>
          </reference>
        </references>
      </pivotArea>
    </format>
    <format dxfId="2177">
      <pivotArea dataOnly="0" labelOnly="1" outline="0" fieldPosition="0">
        <references count="2">
          <reference field="6" count="1" selected="0">
            <x v="32"/>
          </reference>
          <reference field="23" count="1">
            <x v="4"/>
          </reference>
        </references>
      </pivotArea>
    </format>
    <format dxfId="2176">
      <pivotArea dataOnly="0" labelOnly="1" outline="0" fieldPosition="0">
        <references count="2">
          <reference field="6" count="1" selected="0">
            <x v="33"/>
          </reference>
          <reference field="23" count="1">
            <x v="4"/>
          </reference>
        </references>
      </pivotArea>
    </format>
    <format dxfId="2175">
      <pivotArea dataOnly="0" labelOnly="1" outline="0" fieldPosition="0">
        <references count="2">
          <reference field="6" count="1" selected="0">
            <x v="34"/>
          </reference>
          <reference field="23" count="1">
            <x v="4"/>
          </reference>
        </references>
      </pivotArea>
    </format>
    <format dxfId="2174">
      <pivotArea dataOnly="0" labelOnly="1" outline="0" fieldPosition="0">
        <references count="2">
          <reference field="6" count="1" selected="0">
            <x v="35"/>
          </reference>
          <reference field="23" count="1">
            <x v="4"/>
          </reference>
        </references>
      </pivotArea>
    </format>
    <format dxfId="2173">
      <pivotArea dataOnly="0" labelOnly="1" outline="0" fieldPosition="0">
        <references count="2">
          <reference field="6" count="1" selected="0">
            <x v="36"/>
          </reference>
          <reference field="23" count="1">
            <x v="1"/>
          </reference>
        </references>
      </pivotArea>
    </format>
    <format dxfId="2172">
      <pivotArea dataOnly="0" labelOnly="1" outline="0" fieldPosition="0">
        <references count="2">
          <reference field="6" count="1" selected="0">
            <x v="37"/>
          </reference>
          <reference field="23" count="1">
            <x v="1"/>
          </reference>
        </references>
      </pivotArea>
    </format>
    <format dxfId="2171">
      <pivotArea dataOnly="0" labelOnly="1" outline="0" fieldPosition="0">
        <references count="2">
          <reference field="6" count="1" selected="0">
            <x v="38"/>
          </reference>
          <reference field="23" count="1">
            <x v="4"/>
          </reference>
        </references>
      </pivotArea>
    </format>
    <format dxfId="2170">
      <pivotArea dataOnly="0" labelOnly="1" outline="0" fieldPosition="0">
        <references count="2">
          <reference field="6" count="1" selected="0">
            <x v="39"/>
          </reference>
          <reference field="23" count="1">
            <x v="3"/>
          </reference>
        </references>
      </pivotArea>
    </format>
    <format dxfId="2169">
      <pivotArea dataOnly="0" labelOnly="1" outline="0" fieldPosition="0">
        <references count="2">
          <reference field="6" count="1" selected="0">
            <x v="40"/>
          </reference>
          <reference field="23" count="1">
            <x v="4"/>
          </reference>
        </references>
      </pivotArea>
    </format>
    <format dxfId="2168">
      <pivotArea dataOnly="0" labelOnly="1" outline="0" fieldPosition="0">
        <references count="2">
          <reference field="6" count="1" selected="0">
            <x v="41"/>
          </reference>
          <reference field="23" count="1">
            <x v="4"/>
          </reference>
        </references>
      </pivotArea>
    </format>
    <format dxfId="2167">
      <pivotArea dataOnly="0" labelOnly="1" outline="0" fieldPosition="0">
        <references count="2">
          <reference field="6" count="1" selected="0">
            <x v="42"/>
          </reference>
          <reference field="23" count="1">
            <x v="4"/>
          </reference>
        </references>
      </pivotArea>
    </format>
    <format dxfId="2166">
      <pivotArea dataOnly="0" labelOnly="1" outline="0" fieldPosition="0">
        <references count="2">
          <reference field="6" count="1" selected="0">
            <x v="43"/>
          </reference>
          <reference field="23" count="1">
            <x v="4"/>
          </reference>
        </references>
      </pivotArea>
    </format>
    <format dxfId="2165">
      <pivotArea dataOnly="0" labelOnly="1" outline="0" fieldPosition="0">
        <references count="2">
          <reference field="6" count="1" selected="0">
            <x v="44"/>
          </reference>
          <reference field="23" count="1">
            <x v="4"/>
          </reference>
        </references>
      </pivotArea>
    </format>
    <format dxfId="2164">
      <pivotArea dataOnly="0" labelOnly="1" outline="0" fieldPosition="0">
        <references count="2">
          <reference field="6" count="1" selected="0">
            <x v="45"/>
          </reference>
          <reference field="23" count="1">
            <x v="4"/>
          </reference>
        </references>
      </pivotArea>
    </format>
    <format dxfId="2163">
      <pivotArea dataOnly="0" labelOnly="1" outline="0" fieldPosition="0">
        <references count="2">
          <reference field="6" count="1" selected="0">
            <x v="46"/>
          </reference>
          <reference field="23" count="1">
            <x v="4"/>
          </reference>
        </references>
      </pivotArea>
    </format>
    <format dxfId="2162">
      <pivotArea dataOnly="0" labelOnly="1" outline="0" fieldPosition="0">
        <references count="2">
          <reference field="6" count="1" selected="0">
            <x v="47"/>
          </reference>
          <reference field="23" count="1">
            <x v="4"/>
          </reference>
        </references>
      </pivotArea>
    </format>
    <format dxfId="2161">
      <pivotArea dataOnly="0" labelOnly="1" outline="0" fieldPosition="0">
        <references count="2">
          <reference field="6" count="1" selected="0">
            <x v="48"/>
          </reference>
          <reference field="23" count="1">
            <x v="1"/>
          </reference>
        </references>
      </pivotArea>
    </format>
    <format dxfId="2160">
      <pivotArea dataOnly="0" labelOnly="1" outline="0" fieldPosition="0">
        <references count="2">
          <reference field="6" count="1" selected="0">
            <x v="49"/>
          </reference>
          <reference field="23" count="1">
            <x v="4"/>
          </reference>
        </references>
      </pivotArea>
    </format>
    <format dxfId="2159">
      <pivotArea dataOnly="0" labelOnly="1" outline="0" fieldPosition="0">
        <references count="2">
          <reference field="6" count="1" selected="0">
            <x v="50"/>
          </reference>
          <reference field="23" count="1">
            <x v="4"/>
          </reference>
        </references>
      </pivotArea>
    </format>
    <format dxfId="2158">
      <pivotArea dataOnly="0" labelOnly="1" outline="0" fieldPosition="0">
        <references count="2">
          <reference field="6" count="1" selected="0">
            <x v="51"/>
          </reference>
          <reference field="23" count="1">
            <x v="4"/>
          </reference>
        </references>
      </pivotArea>
    </format>
    <format dxfId="2157">
      <pivotArea dataOnly="0" labelOnly="1" outline="0" fieldPosition="0">
        <references count="2">
          <reference field="6" count="1" selected="0">
            <x v="52"/>
          </reference>
          <reference field="23" count="1">
            <x v="3"/>
          </reference>
        </references>
      </pivotArea>
    </format>
    <format dxfId="2156">
      <pivotArea dataOnly="0" labelOnly="1" outline="0" fieldPosition="0">
        <references count="2">
          <reference field="6" count="1" selected="0">
            <x v="53"/>
          </reference>
          <reference field="23" count="1">
            <x v="4"/>
          </reference>
        </references>
      </pivotArea>
    </format>
    <format dxfId="2155">
      <pivotArea dataOnly="0" labelOnly="1" outline="0" fieldPosition="0">
        <references count="2">
          <reference field="6" count="1" selected="0">
            <x v="54"/>
          </reference>
          <reference field="23" count="1">
            <x v="3"/>
          </reference>
        </references>
      </pivotArea>
    </format>
    <format dxfId="2154">
      <pivotArea dataOnly="0" labelOnly="1" outline="0" fieldPosition="0">
        <references count="2">
          <reference field="6" count="1" selected="0">
            <x v="55"/>
          </reference>
          <reference field="23" count="1">
            <x v="4"/>
          </reference>
        </references>
      </pivotArea>
    </format>
    <format dxfId="2153">
      <pivotArea dataOnly="0" labelOnly="1" outline="0" fieldPosition="0">
        <references count="2">
          <reference field="6" count="1" selected="0">
            <x v="56"/>
          </reference>
          <reference field="23" count="1">
            <x v="4"/>
          </reference>
        </references>
      </pivotArea>
    </format>
    <format dxfId="2152">
      <pivotArea dataOnly="0" labelOnly="1" outline="0" fieldPosition="0">
        <references count="2">
          <reference field="6" count="1" selected="0">
            <x v="57"/>
          </reference>
          <reference field="23" count="1">
            <x v="1"/>
          </reference>
        </references>
      </pivotArea>
    </format>
    <format dxfId="2151">
      <pivotArea dataOnly="0" labelOnly="1" outline="0" fieldPosition="0">
        <references count="2">
          <reference field="6" count="1" selected="0">
            <x v="58"/>
          </reference>
          <reference field="23" count="1">
            <x v="4"/>
          </reference>
        </references>
      </pivotArea>
    </format>
    <format dxfId="2150">
      <pivotArea dataOnly="0" labelOnly="1" outline="0" fieldPosition="0">
        <references count="2">
          <reference field="6" count="1" selected="0">
            <x v="59"/>
          </reference>
          <reference field="23" count="1">
            <x v="4"/>
          </reference>
        </references>
      </pivotArea>
    </format>
    <format dxfId="2149">
      <pivotArea dataOnly="0" labelOnly="1" outline="0" fieldPosition="0">
        <references count="2">
          <reference field="6" count="1" selected="0">
            <x v="60"/>
          </reference>
          <reference field="23" count="1">
            <x v="4"/>
          </reference>
        </references>
      </pivotArea>
    </format>
    <format dxfId="2148">
      <pivotArea dataOnly="0" labelOnly="1" outline="0" fieldPosition="0">
        <references count="2">
          <reference field="6" count="1" selected="0">
            <x v="61"/>
          </reference>
          <reference field="23" count="1">
            <x v="4"/>
          </reference>
        </references>
      </pivotArea>
    </format>
    <format dxfId="2147">
      <pivotArea dataOnly="0" labelOnly="1" outline="0" fieldPosition="0">
        <references count="2">
          <reference field="6" count="1" selected="0">
            <x v="62"/>
          </reference>
          <reference field="23" count="1">
            <x v="4"/>
          </reference>
        </references>
      </pivotArea>
    </format>
    <format dxfId="2146">
      <pivotArea dataOnly="0" labelOnly="1" outline="0" fieldPosition="0">
        <references count="2">
          <reference field="6" count="1" selected="0">
            <x v="63"/>
          </reference>
          <reference field="23" count="1">
            <x v="4"/>
          </reference>
        </references>
      </pivotArea>
    </format>
    <format dxfId="2145">
      <pivotArea dataOnly="0" labelOnly="1" outline="0" fieldPosition="0">
        <references count="2">
          <reference field="6" count="1" selected="0">
            <x v="64"/>
          </reference>
          <reference field="23" count="1">
            <x v="4"/>
          </reference>
        </references>
      </pivotArea>
    </format>
    <format dxfId="2144">
      <pivotArea dataOnly="0" labelOnly="1" outline="0" fieldPosition="0">
        <references count="2">
          <reference field="6" count="1" selected="0">
            <x v="65"/>
          </reference>
          <reference field="23" count="1">
            <x v="1"/>
          </reference>
        </references>
      </pivotArea>
    </format>
    <format dxfId="2143">
      <pivotArea dataOnly="0" labelOnly="1" outline="0" fieldPosition="0">
        <references count="2">
          <reference field="6" count="1" selected="0">
            <x v="66"/>
          </reference>
          <reference field="23" count="1">
            <x v="4"/>
          </reference>
        </references>
      </pivotArea>
    </format>
    <format dxfId="2142">
      <pivotArea dataOnly="0" labelOnly="1" outline="0" fieldPosition="0">
        <references count="2">
          <reference field="6" count="1" selected="0">
            <x v="67"/>
          </reference>
          <reference field="23" count="1">
            <x v="1"/>
          </reference>
        </references>
      </pivotArea>
    </format>
    <format dxfId="2141">
      <pivotArea dataOnly="0" labelOnly="1" outline="0" fieldPosition="0">
        <references count="2">
          <reference field="6" count="1" selected="0">
            <x v="68"/>
          </reference>
          <reference field="23" count="1">
            <x v="4"/>
          </reference>
        </references>
      </pivotArea>
    </format>
    <format dxfId="2140">
      <pivotArea dataOnly="0" labelOnly="1" outline="0" fieldPosition="0">
        <references count="2">
          <reference field="6" count="1" selected="0">
            <x v="69"/>
          </reference>
          <reference field="23" count="1">
            <x v="4"/>
          </reference>
        </references>
      </pivotArea>
    </format>
    <format dxfId="2139">
      <pivotArea dataOnly="0" labelOnly="1" outline="0" fieldPosition="0">
        <references count="2">
          <reference field="6" count="1" selected="0">
            <x v="70"/>
          </reference>
          <reference field="23" count="1">
            <x v="4"/>
          </reference>
        </references>
      </pivotArea>
    </format>
    <format dxfId="2138">
      <pivotArea dataOnly="0" labelOnly="1" outline="0" fieldPosition="0">
        <references count="2">
          <reference field="6" count="1" selected="0">
            <x v="71"/>
          </reference>
          <reference field="23" count="1">
            <x v="1"/>
          </reference>
        </references>
      </pivotArea>
    </format>
    <format dxfId="2137">
      <pivotArea dataOnly="0" labelOnly="1" outline="0" fieldPosition="0">
        <references count="2">
          <reference field="6" count="1" selected="0">
            <x v="72"/>
          </reference>
          <reference field="23" count="1">
            <x v="3"/>
          </reference>
        </references>
      </pivotArea>
    </format>
    <format dxfId="2136">
      <pivotArea dataOnly="0" labelOnly="1" outline="0" fieldPosition="0">
        <references count="2">
          <reference field="6" count="1" selected="0">
            <x v="73"/>
          </reference>
          <reference field="23" count="1">
            <x v="3"/>
          </reference>
        </references>
      </pivotArea>
    </format>
    <format dxfId="2135">
      <pivotArea field="23" type="button" dataOnly="0" labelOnly="1" outline="0" axis="axisRow" fieldPosition="1"/>
    </format>
    <format dxfId="2134">
      <pivotArea field="6" type="button" dataOnly="0" labelOnly="1" outline="0" axis="axisRow" fieldPosition="0"/>
    </format>
    <format dxfId="2133">
      <pivotArea field="23" type="button" dataOnly="0" labelOnly="1" outline="0" axis="axisRow" fieldPosition="1"/>
    </format>
    <format dxfId="2132">
      <pivotArea dataOnly="0" labelOnly="1" outline="0" fieldPosition="0">
        <references count="1">
          <reference field="6" count="14">
            <x v="0"/>
            <x v="12"/>
            <x v="13"/>
            <x v="39"/>
            <x v="45"/>
            <x v="46"/>
            <x v="49"/>
            <x v="58"/>
            <x v="60"/>
            <x v="61"/>
            <x v="63"/>
            <x v="68"/>
            <x v="69"/>
            <x v="70"/>
          </reference>
        </references>
      </pivotArea>
    </format>
    <format dxfId="2131">
      <pivotArea dataOnly="0" labelOnly="1" outline="0" fieldPosition="0">
        <references count="1">
          <reference field="6" count="14">
            <x v="0"/>
            <x v="12"/>
            <x v="13"/>
            <x v="39"/>
            <x v="45"/>
            <x v="46"/>
            <x v="49"/>
            <x v="58"/>
            <x v="60"/>
            <x v="61"/>
            <x v="63"/>
            <x v="68"/>
            <x v="69"/>
            <x v="70"/>
          </reference>
        </references>
      </pivotArea>
    </format>
    <format dxfId="2130">
      <pivotArea dataOnly="0" labelOnly="1" outline="0" fieldPosition="0">
        <references count="1">
          <reference field="6" count="1">
            <x v="70"/>
          </reference>
        </references>
      </pivotArea>
    </format>
    <format dxfId="2129">
      <pivotArea dataOnly="0" labelOnly="1" outline="0" fieldPosition="0">
        <references count="1">
          <reference field="6" count="1">
            <x v="70"/>
          </reference>
        </references>
      </pivotArea>
    </format>
    <format dxfId="2128">
      <pivotArea dataOnly="0" labelOnly="1" outline="0" fieldPosition="0">
        <references count="2">
          <reference field="6" count="1" selected="0">
            <x v="0"/>
          </reference>
          <reference field="23" count="1">
            <x v="4"/>
          </reference>
        </references>
      </pivotArea>
    </format>
    <format dxfId="2127">
      <pivotArea dataOnly="0" labelOnly="1" outline="0" fieldPosition="0">
        <references count="2">
          <reference field="6" count="1" selected="0">
            <x v="1"/>
          </reference>
          <reference field="23" count="1">
            <x v="4"/>
          </reference>
        </references>
      </pivotArea>
    </format>
    <format dxfId="2126">
      <pivotArea dataOnly="0" labelOnly="1" outline="0" fieldPosition="0">
        <references count="2">
          <reference field="6" count="1" selected="0">
            <x v="2"/>
          </reference>
          <reference field="23" count="1">
            <x v="4"/>
          </reference>
        </references>
      </pivotArea>
    </format>
    <format dxfId="2125">
      <pivotArea dataOnly="0" labelOnly="1" outline="0" fieldPosition="0">
        <references count="2">
          <reference field="6" count="1" selected="0">
            <x v="3"/>
          </reference>
          <reference field="23" count="1">
            <x v="0"/>
          </reference>
        </references>
      </pivotArea>
    </format>
    <format dxfId="2124">
      <pivotArea dataOnly="0" labelOnly="1" outline="0" fieldPosition="0">
        <references count="2">
          <reference field="6" count="1" selected="0">
            <x v="4"/>
          </reference>
          <reference field="23" count="1">
            <x v="1"/>
          </reference>
        </references>
      </pivotArea>
    </format>
    <format dxfId="2123">
      <pivotArea dataOnly="0" labelOnly="1" outline="0" fieldPosition="0">
        <references count="2">
          <reference field="6" count="1" selected="0">
            <x v="5"/>
          </reference>
          <reference field="23" count="1">
            <x v="4"/>
          </reference>
        </references>
      </pivotArea>
    </format>
    <format dxfId="2122">
      <pivotArea dataOnly="0" labelOnly="1" outline="0" fieldPosition="0">
        <references count="2">
          <reference field="6" count="1" selected="0">
            <x v="6"/>
          </reference>
          <reference field="23" count="1">
            <x v="4"/>
          </reference>
        </references>
      </pivotArea>
    </format>
    <format dxfId="2121">
      <pivotArea dataOnly="0" labelOnly="1" outline="0" fieldPosition="0">
        <references count="2">
          <reference field="6" count="1" selected="0">
            <x v="7"/>
          </reference>
          <reference field="23" count="1">
            <x v="2"/>
          </reference>
        </references>
      </pivotArea>
    </format>
    <format dxfId="2120">
      <pivotArea dataOnly="0" labelOnly="1" outline="0" fieldPosition="0">
        <references count="2">
          <reference field="6" count="1" selected="0">
            <x v="8"/>
          </reference>
          <reference field="23" count="1">
            <x v="4"/>
          </reference>
        </references>
      </pivotArea>
    </format>
    <format dxfId="2119">
      <pivotArea dataOnly="0" labelOnly="1" outline="0" fieldPosition="0">
        <references count="2">
          <reference field="6" count="1" selected="0">
            <x v="9"/>
          </reference>
          <reference field="23" count="1">
            <x v="1"/>
          </reference>
        </references>
      </pivotArea>
    </format>
    <format dxfId="2118">
      <pivotArea dataOnly="0" labelOnly="1" outline="0" fieldPosition="0">
        <references count="2">
          <reference field="6" count="1" selected="0">
            <x v="10"/>
          </reference>
          <reference field="23" count="1">
            <x v="4"/>
          </reference>
        </references>
      </pivotArea>
    </format>
    <format dxfId="2117">
      <pivotArea dataOnly="0" labelOnly="1" outline="0" fieldPosition="0">
        <references count="2">
          <reference field="6" count="1" selected="0">
            <x v="11"/>
          </reference>
          <reference field="23" count="1">
            <x v="4"/>
          </reference>
        </references>
      </pivotArea>
    </format>
    <format dxfId="2116">
      <pivotArea dataOnly="0" labelOnly="1" outline="0" fieldPosition="0">
        <references count="2">
          <reference field="6" count="1" selected="0">
            <x v="12"/>
          </reference>
          <reference field="23" count="1">
            <x v="4"/>
          </reference>
        </references>
      </pivotArea>
    </format>
    <format dxfId="2115">
      <pivotArea dataOnly="0" labelOnly="1" outline="0" fieldPosition="0">
        <references count="2">
          <reference field="6" count="1" selected="0">
            <x v="13"/>
          </reference>
          <reference field="23" count="1">
            <x v="4"/>
          </reference>
        </references>
      </pivotArea>
    </format>
    <format dxfId="2114">
      <pivotArea dataOnly="0" labelOnly="1" outline="0" fieldPosition="0">
        <references count="2">
          <reference field="6" count="1" selected="0">
            <x v="14"/>
          </reference>
          <reference field="23" count="1">
            <x v="1"/>
          </reference>
        </references>
      </pivotArea>
    </format>
    <format dxfId="2113">
      <pivotArea dataOnly="0" labelOnly="1" outline="0" fieldPosition="0">
        <references count="2">
          <reference field="6" count="1" selected="0">
            <x v="15"/>
          </reference>
          <reference field="23" count="1">
            <x v="4"/>
          </reference>
        </references>
      </pivotArea>
    </format>
    <format dxfId="2112">
      <pivotArea dataOnly="0" labelOnly="1" outline="0" fieldPosition="0">
        <references count="2">
          <reference field="6" count="1" selected="0">
            <x v="16"/>
          </reference>
          <reference field="23" count="1">
            <x v="4"/>
          </reference>
        </references>
      </pivotArea>
    </format>
    <format dxfId="2111">
      <pivotArea dataOnly="0" labelOnly="1" outline="0" fieldPosition="0">
        <references count="2">
          <reference field="6" count="1" selected="0">
            <x v="17"/>
          </reference>
          <reference field="23" count="1">
            <x v="4"/>
          </reference>
        </references>
      </pivotArea>
    </format>
    <format dxfId="2110">
      <pivotArea dataOnly="0" labelOnly="1" outline="0" fieldPosition="0">
        <references count="2">
          <reference field="6" count="1" selected="0">
            <x v="18"/>
          </reference>
          <reference field="23" count="1">
            <x v="4"/>
          </reference>
        </references>
      </pivotArea>
    </format>
    <format dxfId="2109">
      <pivotArea dataOnly="0" labelOnly="1" outline="0" fieldPosition="0">
        <references count="2">
          <reference field="6" count="1" selected="0">
            <x v="19"/>
          </reference>
          <reference field="23" count="1">
            <x v="4"/>
          </reference>
        </references>
      </pivotArea>
    </format>
    <format dxfId="2108">
      <pivotArea dataOnly="0" labelOnly="1" outline="0" fieldPosition="0">
        <references count="2">
          <reference field="6" count="1" selected="0">
            <x v="20"/>
          </reference>
          <reference field="23" count="1">
            <x v="4"/>
          </reference>
        </references>
      </pivotArea>
    </format>
    <format dxfId="2107">
      <pivotArea dataOnly="0" labelOnly="1" outline="0" fieldPosition="0">
        <references count="2">
          <reference field="6" count="1" selected="0">
            <x v="21"/>
          </reference>
          <reference field="23" count="1">
            <x v="4"/>
          </reference>
        </references>
      </pivotArea>
    </format>
    <format dxfId="2106">
      <pivotArea dataOnly="0" labelOnly="1" outline="0" fieldPosition="0">
        <references count="2">
          <reference field="6" count="1" selected="0">
            <x v="23"/>
          </reference>
          <reference field="23" count="1">
            <x v="4"/>
          </reference>
        </references>
      </pivotArea>
    </format>
    <format dxfId="2105">
      <pivotArea dataOnly="0" labelOnly="1" outline="0" fieldPosition="0">
        <references count="2">
          <reference field="6" count="1" selected="0">
            <x v="24"/>
          </reference>
          <reference field="23" count="1">
            <x v="4"/>
          </reference>
        </references>
      </pivotArea>
    </format>
    <format dxfId="2104">
      <pivotArea dataOnly="0" labelOnly="1" outline="0" fieldPosition="0">
        <references count="2">
          <reference field="6" count="1" selected="0">
            <x v="25"/>
          </reference>
          <reference field="23" count="1">
            <x v="4"/>
          </reference>
        </references>
      </pivotArea>
    </format>
    <format dxfId="2103">
      <pivotArea dataOnly="0" labelOnly="1" outline="0" fieldPosition="0">
        <references count="2">
          <reference field="6" count="1" selected="0">
            <x v="26"/>
          </reference>
          <reference field="23" count="1">
            <x v="4"/>
          </reference>
        </references>
      </pivotArea>
    </format>
    <format dxfId="2102">
      <pivotArea dataOnly="0" labelOnly="1" outline="0" fieldPosition="0">
        <references count="2">
          <reference field="6" count="1" selected="0">
            <x v="27"/>
          </reference>
          <reference field="23" count="1">
            <x v="4"/>
          </reference>
        </references>
      </pivotArea>
    </format>
    <format dxfId="2101">
      <pivotArea dataOnly="0" labelOnly="1" outline="0" fieldPosition="0">
        <references count="2">
          <reference field="6" count="1" selected="0">
            <x v="28"/>
          </reference>
          <reference field="23" count="1">
            <x v="4"/>
          </reference>
        </references>
      </pivotArea>
    </format>
    <format dxfId="2100">
      <pivotArea dataOnly="0" labelOnly="1" outline="0" fieldPosition="0">
        <references count="2">
          <reference field="6" count="1" selected="0">
            <x v="29"/>
          </reference>
          <reference field="23" count="1">
            <x v="4"/>
          </reference>
        </references>
      </pivotArea>
    </format>
    <format dxfId="2099">
      <pivotArea dataOnly="0" labelOnly="1" outline="0" fieldPosition="0">
        <references count="2">
          <reference field="6" count="1" selected="0">
            <x v="30"/>
          </reference>
          <reference field="23" count="1">
            <x v="4"/>
          </reference>
        </references>
      </pivotArea>
    </format>
    <format dxfId="2098">
      <pivotArea dataOnly="0" labelOnly="1" outline="0" fieldPosition="0">
        <references count="2">
          <reference field="6" count="1" selected="0">
            <x v="31"/>
          </reference>
          <reference field="23" count="1">
            <x v="4"/>
          </reference>
        </references>
      </pivotArea>
    </format>
    <format dxfId="2097">
      <pivotArea dataOnly="0" labelOnly="1" outline="0" fieldPosition="0">
        <references count="2">
          <reference field="6" count="1" selected="0">
            <x v="32"/>
          </reference>
          <reference field="23" count="1">
            <x v="4"/>
          </reference>
        </references>
      </pivotArea>
    </format>
    <format dxfId="2096">
      <pivotArea dataOnly="0" labelOnly="1" outline="0" fieldPosition="0">
        <references count="2">
          <reference field="6" count="1" selected="0">
            <x v="33"/>
          </reference>
          <reference field="23" count="1">
            <x v="4"/>
          </reference>
        </references>
      </pivotArea>
    </format>
    <format dxfId="2095">
      <pivotArea dataOnly="0" labelOnly="1" outline="0" fieldPosition="0">
        <references count="2">
          <reference field="6" count="1" selected="0">
            <x v="34"/>
          </reference>
          <reference field="23" count="1">
            <x v="4"/>
          </reference>
        </references>
      </pivotArea>
    </format>
    <format dxfId="2094">
      <pivotArea dataOnly="0" labelOnly="1" outline="0" fieldPosition="0">
        <references count="2">
          <reference field="6" count="1" selected="0">
            <x v="35"/>
          </reference>
          <reference field="23" count="1">
            <x v="4"/>
          </reference>
        </references>
      </pivotArea>
    </format>
    <format dxfId="2093">
      <pivotArea dataOnly="0" labelOnly="1" outline="0" fieldPosition="0">
        <references count="2">
          <reference field="6" count="1" selected="0">
            <x v="36"/>
          </reference>
          <reference field="23" count="1">
            <x v="0"/>
          </reference>
        </references>
      </pivotArea>
    </format>
    <format dxfId="2092">
      <pivotArea dataOnly="0" labelOnly="1" outline="0" fieldPosition="0">
        <references count="2">
          <reference field="6" count="1" selected="0">
            <x v="37"/>
          </reference>
          <reference field="23" count="1">
            <x v="4"/>
          </reference>
        </references>
      </pivotArea>
    </format>
    <format dxfId="2091">
      <pivotArea dataOnly="0" labelOnly="1" outline="0" fieldPosition="0">
        <references count="2">
          <reference field="6" count="1" selected="0">
            <x v="38"/>
          </reference>
          <reference field="23" count="1">
            <x v="4"/>
          </reference>
        </references>
      </pivotArea>
    </format>
    <format dxfId="2090">
      <pivotArea dataOnly="0" labelOnly="1" outline="0" fieldPosition="0">
        <references count="2">
          <reference field="6" count="1" selected="0">
            <x v="39"/>
          </reference>
          <reference field="23" count="1">
            <x v="4"/>
          </reference>
        </references>
      </pivotArea>
    </format>
    <format dxfId="2089">
      <pivotArea dataOnly="0" labelOnly="1" outline="0" fieldPosition="0">
        <references count="2">
          <reference field="6" count="1" selected="0">
            <x v="40"/>
          </reference>
          <reference field="23" count="1">
            <x v="4"/>
          </reference>
        </references>
      </pivotArea>
    </format>
    <format dxfId="2088">
      <pivotArea dataOnly="0" labelOnly="1" outline="0" fieldPosition="0">
        <references count="2">
          <reference field="6" count="1" selected="0">
            <x v="41"/>
          </reference>
          <reference field="23" count="1">
            <x v="4"/>
          </reference>
        </references>
      </pivotArea>
    </format>
    <format dxfId="2087">
      <pivotArea dataOnly="0" labelOnly="1" outline="0" fieldPosition="0">
        <references count="2">
          <reference field="6" count="1" selected="0">
            <x v="42"/>
          </reference>
          <reference field="23" count="1">
            <x v="4"/>
          </reference>
        </references>
      </pivotArea>
    </format>
    <format dxfId="2086">
      <pivotArea dataOnly="0" labelOnly="1" outline="0" fieldPosition="0">
        <references count="2">
          <reference field="6" count="1" selected="0">
            <x v="43"/>
          </reference>
          <reference field="23" count="1">
            <x v="0"/>
          </reference>
        </references>
      </pivotArea>
    </format>
    <format dxfId="2085">
      <pivotArea dataOnly="0" labelOnly="1" outline="0" fieldPosition="0">
        <references count="2">
          <reference field="6" count="1" selected="0">
            <x v="44"/>
          </reference>
          <reference field="23" count="1">
            <x v="2"/>
          </reference>
        </references>
      </pivotArea>
    </format>
    <format dxfId="2084">
      <pivotArea dataOnly="0" labelOnly="1" outline="0" fieldPosition="0">
        <references count="2">
          <reference field="6" count="1" selected="0">
            <x v="45"/>
          </reference>
          <reference field="23" count="1">
            <x v="4"/>
          </reference>
        </references>
      </pivotArea>
    </format>
    <format dxfId="2083">
      <pivotArea dataOnly="0" labelOnly="1" outline="0" fieldPosition="0">
        <references count="2">
          <reference field="6" count="1" selected="0">
            <x v="46"/>
          </reference>
          <reference field="23" count="1">
            <x v="4"/>
          </reference>
        </references>
      </pivotArea>
    </format>
    <format dxfId="2082">
      <pivotArea dataOnly="0" labelOnly="1" outline="0" fieldPosition="0">
        <references count="2">
          <reference field="6" count="1" selected="0">
            <x v="47"/>
          </reference>
          <reference field="23" count="1">
            <x v="0"/>
          </reference>
        </references>
      </pivotArea>
    </format>
    <format dxfId="2081">
      <pivotArea dataOnly="0" labelOnly="1" outline="0" fieldPosition="0">
        <references count="2">
          <reference field="6" count="1" selected="0">
            <x v="48"/>
          </reference>
          <reference field="23" count="1">
            <x v="1"/>
          </reference>
        </references>
      </pivotArea>
    </format>
    <format dxfId="2080">
      <pivotArea dataOnly="0" labelOnly="1" outline="0" fieldPosition="0">
        <references count="2">
          <reference field="6" count="1" selected="0">
            <x v="49"/>
          </reference>
          <reference field="23" count="1">
            <x v="4"/>
          </reference>
        </references>
      </pivotArea>
    </format>
    <format dxfId="2079">
      <pivotArea dataOnly="0" labelOnly="1" outline="0" fieldPosition="0">
        <references count="2">
          <reference field="6" count="1" selected="0">
            <x v="50"/>
          </reference>
          <reference field="23" count="1">
            <x v="4"/>
          </reference>
        </references>
      </pivotArea>
    </format>
    <format dxfId="2078">
      <pivotArea dataOnly="0" labelOnly="1" outline="0" fieldPosition="0">
        <references count="2">
          <reference field="6" count="1" selected="0">
            <x v="51"/>
          </reference>
          <reference field="23" count="1">
            <x v="4"/>
          </reference>
        </references>
      </pivotArea>
    </format>
    <format dxfId="2077">
      <pivotArea dataOnly="0" labelOnly="1" outline="0" fieldPosition="0">
        <references count="2">
          <reference field="6" count="1" selected="0">
            <x v="52"/>
          </reference>
          <reference field="23" count="1">
            <x v="1"/>
          </reference>
        </references>
      </pivotArea>
    </format>
    <format dxfId="2076">
      <pivotArea dataOnly="0" labelOnly="1" outline="0" fieldPosition="0">
        <references count="2">
          <reference field="6" count="1" selected="0">
            <x v="53"/>
          </reference>
          <reference field="23" count="1">
            <x v="0"/>
          </reference>
        </references>
      </pivotArea>
    </format>
    <format dxfId="2075">
      <pivotArea dataOnly="0" labelOnly="1" outline="0" fieldPosition="0">
        <references count="2">
          <reference field="6" count="1" selected="0">
            <x v="54"/>
          </reference>
          <reference field="23" count="1">
            <x v="1"/>
          </reference>
        </references>
      </pivotArea>
    </format>
    <format dxfId="2074">
      <pivotArea dataOnly="0" labelOnly="1" outline="0" fieldPosition="0">
        <references count="2">
          <reference field="6" count="1" selected="0">
            <x v="55"/>
          </reference>
          <reference field="23" count="1">
            <x v="1"/>
          </reference>
        </references>
      </pivotArea>
    </format>
    <format dxfId="2073">
      <pivotArea dataOnly="0" labelOnly="1" outline="0" fieldPosition="0">
        <references count="2">
          <reference field="6" count="1" selected="0">
            <x v="56"/>
          </reference>
          <reference field="23" count="1">
            <x v="4"/>
          </reference>
        </references>
      </pivotArea>
    </format>
    <format dxfId="2072">
      <pivotArea dataOnly="0" labelOnly="1" outline="0" fieldPosition="0">
        <references count="2">
          <reference field="6" count="1" selected="0">
            <x v="57"/>
          </reference>
          <reference field="23" count="1">
            <x v="4"/>
          </reference>
        </references>
      </pivotArea>
    </format>
    <format dxfId="2071">
      <pivotArea dataOnly="0" labelOnly="1" outline="0" fieldPosition="0">
        <references count="2">
          <reference field="6" count="1" selected="0">
            <x v="58"/>
          </reference>
          <reference field="23" count="1">
            <x v="4"/>
          </reference>
        </references>
      </pivotArea>
    </format>
    <format dxfId="2070">
      <pivotArea dataOnly="0" labelOnly="1" outline="0" fieldPosition="0">
        <references count="2">
          <reference field="6" count="1" selected="0">
            <x v="59"/>
          </reference>
          <reference field="23" count="1">
            <x v="4"/>
          </reference>
        </references>
      </pivotArea>
    </format>
    <format dxfId="2069">
      <pivotArea dataOnly="0" labelOnly="1" outline="0" fieldPosition="0">
        <references count="2">
          <reference field="6" count="1" selected="0">
            <x v="60"/>
          </reference>
          <reference field="23" count="1">
            <x v="4"/>
          </reference>
        </references>
      </pivotArea>
    </format>
    <format dxfId="2068">
      <pivotArea dataOnly="0" labelOnly="1" outline="0" fieldPosition="0">
        <references count="2">
          <reference field="6" count="1" selected="0">
            <x v="61"/>
          </reference>
          <reference field="23" count="1">
            <x v="4"/>
          </reference>
        </references>
      </pivotArea>
    </format>
    <format dxfId="2067">
      <pivotArea dataOnly="0" labelOnly="1" outline="0" fieldPosition="0">
        <references count="2">
          <reference field="6" count="1" selected="0">
            <x v="62"/>
          </reference>
          <reference field="23" count="1">
            <x v="4"/>
          </reference>
        </references>
      </pivotArea>
    </format>
    <format dxfId="2066">
      <pivotArea dataOnly="0" labelOnly="1" outline="0" fieldPosition="0">
        <references count="2">
          <reference field="6" count="1" selected="0">
            <x v="63"/>
          </reference>
          <reference field="23" count="1">
            <x v="4"/>
          </reference>
        </references>
      </pivotArea>
    </format>
    <format dxfId="2065">
      <pivotArea dataOnly="0" labelOnly="1" outline="0" fieldPosition="0">
        <references count="2">
          <reference field="6" count="1" selected="0">
            <x v="64"/>
          </reference>
          <reference field="23" count="1">
            <x v="2"/>
          </reference>
        </references>
      </pivotArea>
    </format>
    <format dxfId="2064">
      <pivotArea dataOnly="0" labelOnly="1" outline="0" fieldPosition="0">
        <references count="2">
          <reference field="6" count="1" selected="0">
            <x v="65"/>
          </reference>
          <reference field="23" count="1">
            <x v="1"/>
          </reference>
        </references>
      </pivotArea>
    </format>
    <format dxfId="2063">
      <pivotArea dataOnly="0" labelOnly="1" outline="0" fieldPosition="0">
        <references count="2">
          <reference field="6" count="1" selected="0">
            <x v="66"/>
          </reference>
          <reference field="23" count="1">
            <x v="1"/>
          </reference>
        </references>
      </pivotArea>
    </format>
    <format dxfId="2062">
      <pivotArea dataOnly="0" labelOnly="1" outline="0" fieldPosition="0">
        <references count="2">
          <reference field="6" count="1" selected="0">
            <x v="67"/>
          </reference>
          <reference field="23" count="1">
            <x v="1"/>
          </reference>
        </references>
      </pivotArea>
    </format>
    <format dxfId="2061">
      <pivotArea dataOnly="0" labelOnly="1" outline="0" fieldPosition="0">
        <references count="2">
          <reference field="6" count="1" selected="0">
            <x v="68"/>
          </reference>
          <reference field="23" count="1">
            <x v="4"/>
          </reference>
        </references>
      </pivotArea>
    </format>
    <format dxfId="2060">
      <pivotArea dataOnly="0" labelOnly="1" outline="0" fieldPosition="0">
        <references count="2">
          <reference field="6" count="1" selected="0">
            <x v="69"/>
          </reference>
          <reference field="23" count="1">
            <x v="2"/>
          </reference>
        </references>
      </pivotArea>
    </format>
    <format dxfId="2059">
      <pivotArea dataOnly="0" labelOnly="1" outline="0" fieldPosition="0">
        <references count="2">
          <reference field="6" count="1" selected="0">
            <x v="70"/>
          </reference>
          <reference field="23" count="1">
            <x v="2"/>
          </reference>
        </references>
      </pivotArea>
    </format>
    <format dxfId="2058">
      <pivotArea dataOnly="0" labelOnly="1" outline="0" fieldPosition="0">
        <references count="2">
          <reference field="6" count="1" selected="0">
            <x v="71"/>
          </reference>
          <reference field="23" count="1">
            <x v="1"/>
          </reference>
        </references>
      </pivotArea>
    </format>
    <format dxfId="2057">
      <pivotArea dataOnly="0" labelOnly="1" outline="0" fieldPosition="0">
        <references count="2">
          <reference field="6" count="1" selected="0">
            <x v="72"/>
          </reference>
          <reference field="23" count="1">
            <x v="4"/>
          </reference>
        </references>
      </pivotArea>
    </format>
    <format dxfId="2056">
      <pivotArea dataOnly="0" labelOnly="1" outline="0" fieldPosition="0">
        <references count="2">
          <reference field="6" count="1" selected="0">
            <x v="73"/>
          </reference>
          <reference field="23" count="1">
            <x v="4"/>
          </reference>
        </references>
      </pivotArea>
    </format>
    <format dxfId="2055">
      <pivotArea dataOnly="0" labelOnly="1" outline="0" fieldPosition="0">
        <references count="2">
          <reference field="6" count="1" selected="0">
            <x v="74"/>
          </reference>
          <reference field="23" count="1">
            <x v="4"/>
          </reference>
        </references>
      </pivotArea>
    </format>
    <format dxfId="2054">
      <pivotArea dataOnly="0" labelOnly="1" outline="0" fieldPosition="0">
        <references count="2">
          <reference field="6" count="1" selected="0">
            <x v="0"/>
          </reference>
          <reference field="23" count="1">
            <x v="4"/>
          </reference>
        </references>
      </pivotArea>
    </format>
    <format dxfId="2053">
      <pivotArea dataOnly="0" labelOnly="1" outline="0" fieldPosition="0">
        <references count="2">
          <reference field="6" count="1" selected="0">
            <x v="1"/>
          </reference>
          <reference field="23" count="1">
            <x v="4"/>
          </reference>
        </references>
      </pivotArea>
    </format>
    <format dxfId="2052">
      <pivotArea dataOnly="0" labelOnly="1" outline="0" fieldPosition="0">
        <references count="2">
          <reference field="6" count="1" selected="0">
            <x v="2"/>
          </reference>
          <reference field="23" count="1">
            <x v="4"/>
          </reference>
        </references>
      </pivotArea>
    </format>
    <format dxfId="2051">
      <pivotArea dataOnly="0" labelOnly="1" outline="0" fieldPosition="0">
        <references count="2">
          <reference field="6" count="1" selected="0">
            <x v="3"/>
          </reference>
          <reference field="23" count="1">
            <x v="0"/>
          </reference>
        </references>
      </pivotArea>
    </format>
    <format dxfId="2050">
      <pivotArea dataOnly="0" labelOnly="1" outline="0" fieldPosition="0">
        <references count="2">
          <reference field="6" count="1" selected="0">
            <x v="4"/>
          </reference>
          <reference field="23" count="1">
            <x v="1"/>
          </reference>
        </references>
      </pivotArea>
    </format>
    <format dxfId="2049">
      <pivotArea dataOnly="0" labelOnly="1" outline="0" fieldPosition="0">
        <references count="2">
          <reference field="6" count="1" selected="0">
            <x v="5"/>
          </reference>
          <reference field="23" count="1">
            <x v="4"/>
          </reference>
        </references>
      </pivotArea>
    </format>
    <format dxfId="2048">
      <pivotArea dataOnly="0" labelOnly="1" outline="0" fieldPosition="0">
        <references count="2">
          <reference field="6" count="1" selected="0">
            <x v="6"/>
          </reference>
          <reference field="23" count="1">
            <x v="4"/>
          </reference>
        </references>
      </pivotArea>
    </format>
    <format dxfId="2047">
      <pivotArea dataOnly="0" labelOnly="1" outline="0" fieldPosition="0">
        <references count="2">
          <reference field="6" count="1" selected="0">
            <x v="7"/>
          </reference>
          <reference field="23" count="1">
            <x v="2"/>
          </reference>
        </references>
      </pivotArea>
    </format>
    <format dxfId="2046">
      <pivotArea dataOnly="0" labelOnly="1" outline="0" fieldPosition="0">
        <references count="2">
          <reference field="6" count="1" selected="0">
            <x v="8"/>
          </reference>
          <reference field="23" count="1">
            <x v="4"/>
          </reference>
        </references>
      </pivotArea>
    </format>
    <format dxfId="2045">
      <pivotArea dataOnly="0" labelOnly="1" outline="0" fieldPosition="0">
        <references count="2">
          <reference field="6" count="1" selected="0">
            <x v="9"/>
          </reference>
          <reference field="23" count="1">
            <x v="1"/>
          </reference>
        </references>
      </pivotArea>
    </format>
    <format dxfId="2044">
      <pivotArea dataOnly="0" labelOnly="1" outline="0" fieldPosition="0">
        <references count="2">
          <reference field="6" count="1" selected="0">
            <x v="10"/>
          </reference>
          <reference field="23" count="1">
            <x v="4"/>
          </reference>
        </references>
      </pivotArea>
    </format>
    <format dxfId="2043">
      <pivotArea dataOnly="0" labelOnly="1" outline="0" fieldPosition="0">
        <references count="2">
          <reference field="6" count="1" selected="0">
            <x v="11"/>
          </reference>
          <reference field="23" count="1">
            <x v="4"/>
          </reference>
        </references>
      </pivotArea>
    </format>
    <format dxfId="2042">
      <pivotArea dataOnly="0" labelOnly="1" outline="0" fieldPosition="0">
        <references count="2">
          <reference field="6" count="1" selected="0">
            <x v="12"/>
          </reference>
          <reference field="23" count="1">
            <x v="4"/>
          </reference>
        </references>
      </pivotArea>
    </format>
    <format dxfId="2041">
      <pivotArea dataOnly="0" labelOnly="1" outline="0" fieldPosition="0">
        <references count="2">
          <reference field="6" count="1" selected="0">
            <x v="13"/>
          </reference>
          <reference field="23" count="1">
            <x v="4"/>
          </reference>
        </references>
      </pivotArea>
    </format>
    <format dxfId="2040">
      <pivotArea dataOnly="0" labelOnly="1" outline="0" fieldPosition="0">
        <references count="2">
          <reference field="6" count="1" selected="0">
            <x v="14"/>
          </reference>
          <reference field="23" count="1">
            <x v="1"/>
          </reference>
        </references>
      </pivotArea>
    </format>
    <format dxfId="2039">
      <pivotArea dataOnly="0" labelOnly="1" outline="0" fieldPosition="0">
        <references count="2">
          <reference field="6" count="1" selected="0">
            <x v="15"/>
          </reference>
          <reference field="23" count="1">
            <x v="4"/>
          </reference>
        </references>
      </pivotArea>
    </format>
    <format dxfId="2038">
      <pivotArea dataOnly="0" labelOnly="1" outline="0" fieldPosition="0">
        <references count="2">
          <reference field="6" count="1" selected="0">
            <x v="16"/>
          </reference>
          <reference field="23" count="1">
            <x v="4"/>
          </reference>
        </references>
      </pivotArea>
    </format>
    <format dxfId="2037">
      <pivotArea dataOnly="0" labelOnly="1" outline="0" fieldPosition="0">
        <references count="2">
          <reference field="6" count="1" selected="0">
            <x v="17"/>
          </reference>
          <reference field="23" count="1">
            <x v="4"/>
          </reference>
        </references>
      </pivotArea>
    </format>
    <format dxfId="2036">
      <pivotArea dataOnly="0" labelOnly="1" outline="0" fieldPosition="0">
        <references count="2">
          <reference field="6" count="1" selected="0">
            <x v="18"/>
          </reference>
          <reference field="23" count="1">
            <x v="4"/>
          </reference>
        </references>
      </pivotArea>
    </format>
    <format dxfId="2035">
      <pivotArea dataOnly="0" labelOnly="1" outline="0" fieldPosition="0">
        <references count="2">
          <reference field="6" count="1" selected="0">
            <x v="19"/>
          </reference>
          <reference field="23" count="1">
            <x v="4"/>
          </reference>
        </references>
      </pivotArea>
    </format>
    <format dxfId="2034">
      <pivotArea dataOnly="0" labelOnly="1" outline="0" fieldPosition="0">
        <references count="2">
          <reference field="6" count="1" selected="0">
            <x v="20"/>
          </reference>
          <reference field="23" count="1">
            <x v="4"/>
          </reference>
        </references>
      </pivotArea>
    </format>
    <format dxfId="2033">
      <pivotArea dataOnly="0" labelOnly="1" outline="0" fieldPosition="0">
        <references count="2">
          <reference field="6" count="1" selected="0">
            <x v="21"/>
          </reference>
          <reference field="23" count="1">
            <x v="4"/>
          </reference>
        </references>
      </pivotArea>
    </format>
    <format dxfId="2032">
      <pivotArea dataOnly="0" labelOnly="1" outline="0" fieldPosition="0">
        <references count="2">
          <reference field="6" count="1" selected="0">
            <x v="23"/>
          </reference>
          <reference field="23" count="1">
            <x v="4"/>
          </reference>
        </references>
      </pivotArea>
    </format>
    <format dxfId="2031">
      <pivotArea dataOnly="0" labelOnly="1" outline="0" fieldPosition="0">
        <references count="2">
          <reference field="6" count="1" selected="0">
            <x v="24"/>
          </reference>
          <reference field="23" count="1">
            <x v="4"/>
          </reference>
        </references>
      </pivotArea>
    </format>
    <format dxfId="2030">
      <pivotArea dataOnly="0" labelOnly="1" outline="0" fieldPosition="0">
        <references count="2">
          <reference field="6" count="1" selected="0">
            <x v="25"/>
          </reference>
          <reference field="23" count="1">
            <x v="4"/>
          </reference>
        </references>
      </pivotArea>
    </format>
    <format dxfId="2029">
      <pivotArea dataOnly="0" labelOnly="1" outline="0" fieldPosition="0">
        <references count="2">
          <reference field="6" count="1" selected="0">
            <x v="26"/>
          </reference>
          <reference field="23" count="1">
            <x v="4"/>
          </reference>
        </references>
      </pivotArea>
    </format>
    <format dxfId="2028">
      <pivotArea dataOnly="0" labelOnly="1" outline="0" fieldPosition="0">
        <references count="2">
          <reference field="6" count="1" selected="0">
            <x v="27"/>
          </reference>
          <reference field="23" count="1">
            <x v="4"/>
          </reference>
        </references>
      </pivotArea>
    </format>
    <format dxfId="2027">
      <pivotArea dataOnly="0" labelOnly="1" outline="0" fieldPosition="0">
        <references count="2">
          <reference field="6" count="1" selected="0">
            <x v="28"/>
          </reference>
          <reference field="23" count="1">
            <x v="4"/>
          </reference>
        </references>
      </pivotArea>
    </format>
    <format dxfId="2026">
      <pivotArea dataOnly="0" labelOnly="1" outline="0" fieldPosition="0">
        <references count="2">
          <reference field="6" count="1" selected="0">
            <x v="29"/>
          </reference>
          <reference field="23" count="1">
            <x v="4"/>
          </reference>
        </references>
      </pivotArea>
    </format>
    <format dxfId="2025">
      <pivotArea dataOnly="0" labelOnly="1" outline="0" fieldPosition="0">
        <references count="2">
          <reference field="6" count="1" selected="0">
            <x v="30"/>
          </reference>
          <reference field="23" count="1">
            <x v="4"/>
          </reference>
        </references>
      </pivotArea>
    </format>
    <format dxfId="2024">
      <pivotArea dataOnly="0" labelOnly="1" outline="0" fieldPosition="0">
        <references count="2">
          <reference field="6" count="1" selected="0">
            <x v="31"/>
          </reference>
          <reference field="23" count="1">
            <x v="4"/>
          </reference>
        </references>
      </pivotArea>
    </format>
    <format dxfId="2023">
      <pivotArea dataOnly="0" labelOnly="1" outline="0" fieldPosition="0">
        <references count="2">
          <reference field="6" count="1" selected="0">
            <x v="32"/>
          </reference>
          <reference field="23" count="1">
            <x v="4"/>
          </reference>
        </references>
      </pivotArea>
    </format>
    <format dxfId="2022">
      <pivotArea dataOnly="0" labelOnly="1" outline="0" fieldPosition="0">
        <references count="2">
          <reference field="6" count="1" selected="0">
            <x v="33"/>
          </reference>
          <reference field="23" count="1">
            <x v="4"/>
          </reference>
        </references>
      </pivotArea>
    </format>
    <format dxfId="2021">
      <pivotArea dataOnly="0" labelOnly="1" outline="0" fieldPosition="0">
        <references count="2">
          <reference field="6" count="1" selected="0">
            <x v="34"/>
          </reference>
          <reference field="23" count="1">
            <x v="4"/>
          </reference>
        </references>
      </pivotArea>
    </format>
    <format dxfId="2020">
      <pivotArea dataOnly="0" labelOnly="1" outline="0" fieldPosition="0">
        <references count="2">
          <reference field="6" count="1" selected="0">
            <x v="35"/>
          </reference>
          <reference field="23" count="1">
            <x v="4"/>
          </reference>
        </references>
      </pivotArea>
    </format>
    <format dxfId="2019">
      <pivotArea dataOnly="0" labelOnly="1" outline="0" fieldPosition="0">
        <references count="2">
          <reference field="6" count="1" selected="0">
            <x v="36"/>
          </reference>
          <reference field="23" count="1">
            <x v="0"/>
          </reference>
        </references>
      </pivotArea>
    </format>
    <format dxfId="2018">
      <pivotArea dataOnly="0" labelOnly="1" outline="0" fieldPosition="0">
        <references count="2">
          <reference field="6" count="1" selected="0">
            <x v="37"/>
          </reference>
          <reference field="23" count="1">
            <x v="4"/>
          </reference>
        </references>
      </pivotArea>
    </format>
    <format dxfId="2017">
      <pivotArea dataOnly="0" labelOnly="1" outline="0" fieldPosition="0">
        <references count="2">
          <reference field="6" count="1" selected="0">
            <x v="38"/>
          </reference>
          <reference field="23" count="1">
            <x v="4"/>
          </reference>
        </references>
      </pivotArea>
    </format>
    <format dxfId="2016">
      <pivotArea dataOnly="0" labelOnly="1" outline="0" fieldPosition="0">
        <references count="2">
          <reference field="6" count="1" selected="0">
            <x v="39"/>
          </reference>
          <reference field="23" count="1">
            <x v="4"/>
          </reference>
        </references>
      </pivotArea>
    </format>
    <format dxfId="2015">
      <pivotArea dataOnly="0" labelOnly="1" outline="0" fieldPosition="0">
        <references count="2">
          <reference field="6" count="1" selected="0">
            <x v="40"/>
          </reference>
          <reference field="23" count="1">
            <x v="4"/>
          </reference>
        </references>
      </pivotArea>
    </format>
    <format dxfId="2014">
      <pivotArea dataOnly="0" labelOnly="1" outline="0" fieldPosition="0">
        <references count="2">
          <reference field="6" count="1" selected="0">
            <x v="41"/>
          </reference>
          <reference field="23" count="1">
            <x v="4"/>
          </reference>
        </references>
      </pivotArea>
    </format>
    <format dxfId="2013">
      <pivotArea dataOnly="0" labelOnly="1" outline="0" fieldPosition="0">
        <references count="2">
          <reference field="6" count="1" selected="0">
            <x v="42"/>
          </reference>
          <reference field="23" count="1">
            <x v="4"/>
          </reference>
        </references>
      </pivotArea>
    </format>
    <format dxfId="2012">
      <pivotArea dataOnly="0" labelOnly="1" outline="0" fieldPosition="0">
        <references count="2">
          <reference field="6" count="1" selected="0">
            <x v="43"/>
          </reference>
          <reference field="23" count="1">
            <x v="0"/>
          </reference>
        </references>
      </pivotArea>
    </format>
    <format dxfId="2011">
      <pivotArea dataOnly="0" labelOnly="1" outline="0" fieldPosition="0">
        <references count="2">
          <reference field="6" count="1" selected="0">
            <x v="44"/>
          </reference>
          <reference field="23" count="1">
            <x v="2"/>
          </reference>
        </references>
      </pivotArea>
    </format>
    <format dxfId="2010">
      <pivotArea dataOnly="0" labelOnly="1" outline="0" fieldPosition="0">
        <references count="2">
          <reference field="6" count="1" selected="0">
            <x v="45"/>
          </reference>
          <reference field="23" count="1">
            <x v="4"/>
          </reference>
        </references>
      </pivotArea>
    </format>
    <format dxfId="2009">
      <pivotArea dataOnly="0" labelOnly="1" outline="0" fieldPosition="0">
        <references count="2">
          <reference field="6" count="1" selected="0">
            <x v="46"/>
          </reference>
          <reference field="23" count="1">
            <x v="4"/>
          </reference>
        </references>
      </pivotArea>
    </format>
    <format dxfId="2008">
      <pivotArea dataOnly="0" labelOnly="1" outline="0" fieldPosition="0">
        <references count="2">
          <reference field="6" count="1" selected="0">
            <x v="47"/>
          </reference>
          <reference field="23" count="1">
            <x v="0"/>
          </reference>
        </references>
      </pivotArea>
    </format>
    <format dxfId="2007">
      <pivotArea dataOnly="0" labelOnly="1" outline="0" fieldPosition="0">
        <references count="2">
          <reference field="6" count="1" selected="0">
            <x v="48"/>
          </reference>
          <reference field="23" count="1">
            <x v="1"/>
          </reference>
        </references>
      </pivotArea>
    </format>
    <format dxfId="2006">
      <pivotArea dataOnly="0" labelOnly="1" outline="0" fieldPosition="0">
        <references count="2">
          <reference field="6" count="1" selected="0">
            <x v="49"/>
          </reference>
          <reference field="23" count="1">
            <x v="4"/>
          </reference>
        </references>
      </pivotArea>
    </format>
    <format dxfId="2005">
      <pivotArea dataOnly="0" labelOnly="1" outline="0" fieldPosition="0">
        <references count="2">
          <reference field="6" count="1" selected="0">
            <x v="50"/>
          </reference>
          <reference field="23" count="1">
            <x v="4"/>
          </reference>
        </references>
      </pivotArea>
    </format>
    <format dxfId="2004">
      <pivotArea dataOnly="0" labelOnly="1" outline="0" fieldPosition="0">
        <references count="2">
          <reference field="6" count="1" selected="0">
            <x v="51"/>
          </reference>
          <reference field="23" count="1">
            <x v="4"/>
          </reference>
        </references>
      </pivotArea>
    </format>
    <format dxfId="2003">
      <pivotArea dataOnly="0" labelOnly="1" outline="0" fieldPosition="0">
        <references count="2">
          <reference field="6" count="1" selected="0">
            <x v="52"/>
          </reference>
          <reference field="23" count="1">
            <x v="1"/>
          </reference>
        </references>
      </pivotArea>
    </format>
    <format dxfId="2002">
      <pivotArea dataOnly="0" labelOnly="1" outline="0" fieldPosition="0">
        <references count="2">
          <reference field="6" count="1" selected="0">
            <x v="53"/>
          </reference>
          <reference field="23" count="1">
            <x v="0"/>
          </reference>
        </references>
      </pivotArea>
    </format>
    <format dxfId="2001">
      <pivotArea dataOnly="0" labelOnly="1" outline="0" fieldPosition="0">
        <references count="2">
          <reference field="6" count="1" selected="0">
            <x v="54"/>
          </reference>
          <reference field="23" count="1">
            <x v="1"/>
          </reference>
        </references>
      </pivotArea>
    </format>
    <format dxfId="2000">
      <pivotArea dataOnly="0" labelOnly="1" outline="0" fieldPosition="0">
        <references count="2">
          <reference field="6" count="1" selected="0">
            <x v="55"/>
          </reference>
          <reference field="23" count="1">
            <x v="1"/>
          </reference>
        </references>
      </pivotArea>
    </format>
    <format dxfId="1999">
      <pivotArea dataOnly="0" labelOnly="1" outline="0" fieldPosition="0">
        <references count="2">
          <reference field="6" count="1" selected="0">
            <x v="56"/>
          </reference>
          <reference field="23" count="1">
            <x v="4"/>
          </reference>
        </references>
      </pivotArea>
    </format>
    <format dxfId="1998">
      <pivotArea dataOnly="0" labelOnly="1" outline="0" fieldPosition="0">
        <references count="2">
          <reference field="6" count="1" selected="0">
            <x v="57"/>
          </reference>
          <reference field="23" count="1">
            <x v="4"/>
          </reference>
        </references>
      </pivotArea>
    </format>
    <format dxfId="1997">
      <pivotArea dataOnly="0" labelOnly="1" outline="0" fieldPosition="0">
        <references count="2">
          <reference field="6" count="1" selected="0">
            <x v="58"/>
          </reference>
          <reference field="23" count="1">
            <x v="4"/>
          </reference>
        </references>
      </pivotArea>
    </format>
    <format dxfId="1996">
      <pivotArea dataOnly="0" labelOnly="1" outline="0" fieldPosition="0">
        <references count="2">
          <reference field="6" count="1" selected="0">
            <x v="59"/>
          </reference>
          <reference field="23" count="1">
            <x v="4"/>
          </reference>
        </references>
      </pivotArea>
    </format>
    <format dxfId="1995">
      <pivotArea dataOnly="0" labelOnly="1" outline="0" fieldPosition="0">
        <references count="2">
          <reference field="6" count="1" selected="0">
            <x v="60"/>
          </reference>
          <reference field="23" count="1">
            <x v="4"/>
          </reference>
        </references>
      </pivotArea>
    </format>
    <format dxfId="1994">
      <pivotArea dataOnly="0" labelOnly="1" outline="0" fieldPosition="0">
        <references count="2">
          <reference field="6" count="1" selected="0">
            <x v="61"/>
          </reference>
          <reference field="23" count="1">
            <x v="4"/>
          </reference>
        </references>
      </pivotArea>
    </format>
    <format dxfId="1993">
      <pivotArea dataOnly="0" labelOnly="1" outline="0" fieldPosition="0">
        <references count="2">
          <reference field="6" count="1" selected="0">
            <x v="62"/>
          </reference>
          <reference field="23" count="1">
            <x v="4"/>
          </reference>
        </references>
      </pivotArea>
    </format>
    <format dxfId="1992">
      <pivotArea dataOnly="0" labelOnly="1" outline="0" fieldPosition="0">
        <references count="2">
          <reference field="6" count="1" selected="0">
            <x v="63"/>
          </reference>
          <reference field="23" count="1">
            <x v="4"/>
          </reference>
        </references>
      </pivotArea>
    </format>
    <format dxfId="1991">
      <pivotArea dataOnly="0" labelOnly="1" outline="0" fieldPosition="0">
        <references count="2">
          <reference field="6" count="1" selected="0">
            <x v="64"/>
          </reference>
          <reference field="23" count="1">
            <x v="2"/>
          </reference>
        </references>
      </pivotArea>
    </format>
    <format dxfId="1990">
      <pivotArea dataOnly="0" labelOnly="1" outline="0" fieldPosition="0">
        <references count="2">
          <reference field="6" count="1" selected="0">
            <x v="65"/>
          </reference>
          <reference field="23" count="1">
            <x v="1"/>
          </reference>
        </references>
      </pivotArea>
    </format>
    <format dxfId="1989">
      <pivotArea dataOnly="0" labelOnly="1" outline="0" fieldPosition="0">
        <references count="2">
          <reference field="6" count="1" selected="0">
            <x v="66"/>
          </reference>
          <reference field="23" count="1">
            <x v="1"/>
          </reference>
        </references>
      </pivotArea>
    </format>
    <format dxfId="1988">
      <pivotArea dataOnly="0" labelOnly="1" outline="0" fieldPosition="0">
        <references count="2">
          <reference field="6" count="1" selected="0">
            <x v="67"/>
          </reference>
          <reference field="23" count="1">
            <x v="1"/>
          </reference>
        </references>
      </pivotArea>
    </format>
    <format dxfId="1987">
      <pivotArea dataOnly="0" labelOnly="1" outline="0" fieldPosition="0">
        <references count="2">
          <reference field="6" count="1" selected="0">
            <x v="68"/>
          </reference>
          <reference field="23" count="1">
            <x v="4"/>
          </reference>
        </references>
      </pivotArea>
    </format>
    <format dxfId="1986">
      <pivotArea dataOnly="0" labelOnly="1" outline="0" fieldPosition="0">
        <references count="2">
          <reference field="6" count="1" selected="0">
            <x v="69"/>
          </reference>
          <reference field="23" count="1">
            <x v="2"/>
          </reference>
        </references>
      </pivotArea>
    </format>
    <format dxfId="1985">
      <pivotArea dataOnly="0" labelOnly="1" outline="0" fieldPosition="0">
        <references count="2">
          <reference field="6" count="1" selected="0">
            <x v="70"/>
          </reference>
          <reference field="23" count="1">
            <x v="2"/>
          </reference>
        </references>
      </pivotArea>
    </format>
    <format dxfId="1984">
      <pivotArea dataOnly="0" labelOnly="1" outline="0" fieldPosition="0">
        <references count="2">
          <reference field="6" count="1" selected="0">
            <x v="71"/>
          </reference>
          <reference field="23" count="1">
            <x v="1"/>
          </reference>
        </references>
      </pivotArea>
    </format>
    <format dxfId="1983">
      <pivotArea dataOnly="0" labelOnly="1" outline="0" fieldPosition="0">
        <references count="2">
          <reference field="6" count="1" selected="0">
            <x v="72"/>
          </reference>
          <reference field="23" count="1">
            <x v="4"/>
          </reference>
        </references>
      </pivotArea>
    </format>
    <format dxfId="1982">
      <pivotArea dataOnly="0" labelOnly="1" outline="0" fieldPosition="0">
        <references count="2">
          <reference field="6" count="1" selected="0">
            <x v="73"/>
          </reference>
          <reference field="23" count="1">
            <x v="4"/>
          </reference>
        </references>
      </pivotArea>
    </format>
    <format dxfId="1981">
      <pivotArea dataOnly="0" labelOnly="1" outline="0" fieldPosition="0">
        <references count="2">
          <reference field="6" count="1" selected="0">
            <x v="74"/>
          </reference>
          <reference field="23" count="1">
            <x v="4"/>
          </reference>
        </references>
      </pivotArea>
    </format>
    <format dxfId="1980">
      <pivotArea dataOnly="0" labelOnly="1" outline="0" fieldPosition="0">
        <references count="2">
          <reference field="6" count="1" selected="0">
            <x v="15"/>
          </reference>
          <reference field="23" count="1">
            <x v="2"/>
          </reference>
        </references>
      </pivotArea>
    </format>
    <format dxfId="1979">
      <pivotArea dataOnly="0" labelOnly="1" outline="0" fieldPosition="0">
        <references count="2">
          <reference field="6" count="1" selected="0">
            <x v="51"/>
          </reference>
          <reference field="23" count="1">
            <x v="1"/>
          </reference>
        </references>
      </pivotArea>
    </format>
    <format dxfId="1978">
      <pivotArea dataOnly="0" labelOnly="1" outline="0" fieldPosition="0">
        <references count="1">
          <reference field="6" count="1">
            <x v="74"/>
          </reference>
        </references>
      </pivotArea>
    </format>
    <format dxfId="1977">
      <pivotArea outline="0" collapsedLevelsAreSubtotals="1" fieldPosition="0"/>
    </format>
    <format dxfId="1976">
      <pivotArea outline="0" fieldPosition="0">
        <references count="2">
          <reference field="6" count="2" selected="0">
            <x v="2"/>
            <x v="16"/>
          </reference>
          <reference field="23" count="1" selected="0">
            <x v="4"/>
          </reference>
        </references>
      </pivotArea>
    </format>
    <format dxfId="1975">
      <pivotArea outline="0" fieldPosition="0">
        <references count="2">
          <reference field="6" count="4" selected="0">
            <x v="30"/>
            <x v="36"/>
            <x v="43"/>
            <x v="44"/>
          </reference>
          <reference field="23" count="2" selected="0">
            <x v="0"/>
            <x v="4"/>
          </reference>
        </references>
      </pivotArea>
    </format>
    <format dxfId="1974">
      <pivotArea outline="0" fieldPosition="0">
        <references count="2">
          <reference field="6" count="1" selected="0">
            <x v="47"/>
          </reference>
          <reference field="23" count="1" selected="0">
            <x v="4"/>
          </reference>
        </references>
      </pivotArea>
    </format>
    <format dxfId="1973">
      <pivotArea outline="0" fieldPosition="0">
        <references count="2">
          <reference field="6" count="1" selected="0">
            <x v="68"/>
          </reference>
          <reference field="23" count="1" selected="0">
            <x v="4"/>
          </reference>
        </references>
      </pivotArea>
    </format>
    <format dxfId="1972">
      <pivotArea outline="0" fieldPosition="0">
        <references count="2">
          <reference field="6" count="5" selected="0">
            <x v="75"/>
            <x v="76"/>
            <x v="77"/>
            <x v="78"/>
            <x v="79"/>
          </reference>
          <reference field="23" count="1" selected="0">
            <x v="4"/>
          </reference>
        </references>
      </pivotArea>
    </format>
    <format dxfId="1971">
      <pivotArea outline="0" fieldPosition="0">
        <references count="2">
          <reference field="6" count="1" selected="0">
            <x v="117"/>
          </reference>
          <reference field="23" count="1" selected="0">
            <x v="4"/>
          </reference>
        </references>
      </pivotArea>
    </format>
    <format dxfId="1970">
      <pivotArea outline="0" fieldPosition="0">
        <references count="2">
          <reference field="6" count="1" selected="0">
            <x v="120"/>
          </reference>
          <reference field="23" count="1" selected="0">
            <x v="4"/>
          </reference>
        </references>
      </pivotArea>
    </format>
    <format dxfId="1969">
      <pivotArea outline="0" fieldPosition="0">
        <references count="2">
          <reference field="6" count="8" selected="0">
            <x v="121"/>
            <x v="122"/>
            <x v="123"/>
            <x v="124"/>
            <x v="125"/>
            <x v="126"/>
            <x v="127"/>
            <x v="128"/>
          </reference>
          <reference field="23" count="4" selected="0">
            <x v="0"/>
            <x v="1"/>
            <x v="4"/>
            <x v="5"/>
          </reference>
        </references>
      </pivotArea>
    </format>
    <format dxfId="1968">
      <pivotArea dataOnly="0" labelOnly="1" outline="0" fieldPosition="0">
        <references count="2">
          <reference field="6" count="1" selected="0">
            <x v="46"/>
          </reference>
          <reference field="23" count="1">
            <x v="4"/>
          </reference>
        </references>
      </pivotArea>
    </format>
    <format dxfId="1967">
      <pivotArea dataOnly="0" labelOnly="1" outline="0" fieldPosition="0">
        <references count="2">
          <reference field="6" count="1" selected="0">
            <x v="68"/>
          </reference>
          <reference field="23" count="1">
            <x v="4"/>
          </reference>
        </references>
      </pivotArea>
    </format>
    <format dxfId="1966">
      <pivotArea dataOnly="0" labelOnly="1" outline="0" fieldPosition="0">
        <references count="2">
          <reference field="6" count="1" selected="0">
            <x v="101"/>
          </reference>
          <reference field="23" count="1">
            <x v="4"/>
          </reference>
        </references>
      </pivotArea>
    </format>
    <format dxfId="1965">
      <pivotArea dataOnly="0" labelOnly="1" outline="0" fieldPosition="0">
        <references count="2">
          <reference field="6" count="1" selected="0">
            <x v="102"/>
          </reference>
          <reference field="23" count="1">
            <x v="4"/>
          </reference>
        </references>
      </pivotArea>
    </format>
    <format dxfId="1964">
      <pivotArea dataOnly="0" labelOnly="1" outline="0" fieldPosition="0">
        <references count="2">
          <reference field="6" count="1" selected="0">
            <x v="103"/>
          </reference>
          <reference field="23" count="1">
            <x v="1"/>
          </reference>
        </references>
      </pivotArea>
    </format>
    <format dxfId="1963">
      <pivotArea dataOnly="0" labelOnly="1" outline="0" fieldPosition="0">
        <references count="2">
          <reference field="6" count="1" selected="0">
            <x v="104"/>
          </reference>
          <reference field="23" count="1">
            <x v="4"/>
          </reference>
        </references>
      </pivotArea>
    </format>
    <format dxfId="1962">
      <pivotArea dataOnly="0" labelOnly="1" outline="0" fieldPosition="0">
        <references count="2">
          <reference field="6" count="1" selected="0">
            <x v="105"/>
          </reference>
          <reference field="23" count="1">
            <x v="0"/>
          </reference>
        </references>
      </pivotArea>
    </format>
    <format dxfId="1961">
      <pivotArea dataOnly="0" labelOnly="1" outline="0" fieldPosition="0">
        <references count="2">
          <reference field="6" count="1" selected="0">
            <x v="106"/>
          </reference>
          <reference field="23" count="1">
            <x v="4"/>
          </reference>
        </references>
      </pivotArea>
    </format>
    <format dxfId="1960">
      <pivotArea dataOnly="0" labelOnly="1" outline="0" fieldPosition="0">
        <references count="2">
          <reference field="6" count="1" selected="0">
            <x v="107"/>
          </reference>
          <reference field="23" count="1">
            <x v="4"/>
          </reference>
        </references>
      </pivotArea>
    </format>
    <format dxfId="1959">
      <pivotArea dataOnly="0" labelOnly="1" outline="0" fieldPosition="0">
        <references count="2">
          <reference field="6" count="1" selected="0">
            <x v="108"/>
          </reference>
          <reference field="23" count="1">
            <x v="5"/>
          </reference>
        </references>
      </pivotArea>
    </format>
    <format dxfId="1958">
      <pivotArea dataOnly="0" labelOnly="1" outline="0" fieldPosition="0">
        <references count="2">
          <reference field="6" count="1" selected="0">
            <x v="109"/>
          </reference>
          <reference field="23" count="1">
            <x v="4"/>
          </reference>
        </references>
      </pivotArea>
    </format>
    <format dxfId="1957">
      <pivotArea dataOnly="0" labelOnly="1" outline="0" fieldPosition="0">
        <references count="2">
          <reference field="6" count="1" selected="0">
            <x v="110"/>
          </reference>
          <reference field="23" count="1">
            <x v="4"/>
          </reference>
        </references>
      </pivotArea>
    </format>
    <format dxfId="1956">
      <pivotArea dataOnly="0" labelOnly="1" outline="0" fieldPosition="0">
        <references count="2">
          <reference field="6" count="1" selected="0">
            <x v="111"/>
          </reference>
          <reference field="23" count="1">
            <x v="2"/>
          </reference>
        </references>
      </pivotArea>
    </format>
    <format dxfId="1955">
      <pivotArea dataOnly="0" labelOnly="1" outline="0" fieldPosition="0">
        <references count="2">
          <reference field="6" count="1" selected="0">
            <x v="112"/>
          </reference>
          <reference field="23" count="1">
            <x v="4"/>
          </reference>
        </references>
      </pivotArea>
    </format>
    <format dxfId="1954">
      <pivotArea dataOnly="0" labelOnly="1" outline="0" fieldPosition="0">
        <references count="2">
          <reference field="6" count="1" selected="0">
            <x v="113"/>
          </reference>
          <reference field="23" count="1">
            <x v="2"/>
          </reference>
        </references>
      </pivotArea>
    </format>
    <format dxfId="1953">
      <pivotArea dataOnly="0" labelOnly="1" outline="0" fieldPosition="0">
        <references count="2">
          <reference field="6" count="1" selected="0">
            <x v="114"/>
          </reference>
          <reference field="23" count="1">
            <x v="4"/>
          </reference>
        </references>
      </pivotArea>
    </format>
    <format dxfId="1952">
      <pivotArea dataOnly="0" labelOnly="1" outline="0" fieldPosition="0">
        <references count="2">
          <reference field="6" count="1" selected="0">
            <x v="46"/>
          </reference>
          <reference field="23" count="1">
            <x v="4"/>
          </reference>
        </references>
      </pivotArea>
    </format>
    <format dxfId="1951">
      <pivotArea dataOnly="0" labelOnly="1" outline="0" fieldPosition="0">
        <references count="2">
          <reference field="6" count="1" selected="0">
            <x v="68"/>
          </reference>
          <reference field="23" count="1">
            <x v="4"/>
          </reference>
        </references>
      </pivotArea>
    </format>
    <format dxfId="1950">
      <pivotArea dataOnly="0" labelOnly="1" outline="0" fieldPosition="0">
        <references count="2">
          <reference field="6" count="1" selected="0">
            <x v="101"/>
          </reference>
          <reference field="23" count="1">
            <x v="4"/>
          </reference>
        </references>
      </pivotArea>
    </format>
    <format dxfId="1949">
      <pivotArea dataOnly="0" labelOnly="1" outline="0" fieldPosition="0">
        <references count="2">
          <reference field="6" count="1" selected="0">
            <x v="102"/>
          </reference>
          <reference field="23" count="1">
            <x v="4"/>
          </reference>
        </references>
      </pivotArea>
    </format>
    <format dxfId="1948">
      <pivotArea dataOnly="0" labelOnly="1" outline="0" fieldPosition="0">
        <references count="2">
          <reference field="6" count="1" selected="0">
            <x v="103"/>
          </reference>
          <reference field="23" count="1">
            <x v="1"/>
          </reference>
        </references>
      </pivotArea>
    </format>
    <format dxfId="1947">
      <pivotArea dataOnly="0" labelOnly="1" outline="0" fieldPosition="0">
        <references count="2">
          <reference field="6" count="1" selected="0">
            <x v="104"/>
          </reference>
          <reference field="23" count="1">
            <x v="4"/>
          </reference>
        </references>
      </pivotArea>
    </format>
    <format dxfId="1946">
      <pivotArea dataOnly="0" labelOnly="1" outline="0" fieldPosition="0">
        <references count="2">
          <reference field="6" count="1" selected="0">
            <x v="105"/>
          </reference>
          <reference field="23" count="1">
            <x v="0"/>
          </reference>
        </references>
      </pivotArea>
    </format>
    <format dxfId="1945">
      <pivotArea dataOnly="0" labelOnly="1" outline="0" fieldPosition="0">
        <references count="2">
          <reference field="6" count="1" selected="0">
            <x v="106"/>
          </reference>
          <reference field="23" count="1">
            <x v="4"/>
          </reference>
        </references>
      </pivotArea>
    </format>
    <format dxfId="1944">
      <pivotArea dataOnly="0" labelOnly="1" outline="0" fieldPosition="0">
        <references count="2">
          <reference field="6" count="1" selected="0">
            <x v="107"/>
          </reference>
          <reference field="23" count="1">
            <x v="4"/>
          </reference>
        </references>
      </pivotArea>
    </format>
    <format dxfId="1943">
      <pivotArea dataOnly="0" labelOnly="1" outline="0" fieldPosition="0">
        <references count="2">
          <reference field="6" count="1" selected="0">
            <x v="108"/>
          </reference>
          <reference field="23" count="1">
            <x v="5"/>
          </reference>
        </references>
      </pivotArea>
    </format>
    <format dxfId="1942">
      <pivotArea dataOnly="0" labelOnly="1" outline="0" fieldPosition="0">
        <references count="2">
          <reference field="6" count="1" selected="0">
            <x v="109"/>
          </reference>
          <reference field="23" count="1">
            <x v="4"/>
          </reference>
        </references>
      </pivotArea>
    </format>
    <format dxfId="1941">
      <pivotArea dataOnly="0" labelOnly="1" outline="0" fieldPosition="0">
        <references count="2">
          <reference field="6" count="1" selected="0">
            <x v="110"/>
          </reference>
          <reference field="23" count="1">
            <x v="4"/>
          </reference>
        </references>
      </pivotArea>
    </format>
    <format dxfId="1940">
      <pivotArea dataOnly="0" labelOnly="1" outline="0" fieldPosition="0">
        <references count="2">
          <reference field="6" count="1" selected="0">
            <x v="111"/>
          </reference>
          <reference field="23" count="1">
            <x v="2"/>
          </reference>
        </references>
      </pivotArea>
    </format>
    <format dxfId="1939">
      <pivotArea dataOnly="0" labelOnly="1" outline="0" fieldPosition="0">
        <references count="2">
          <reference field="6" count="1" selected="0">
            <x v="112"/>
          </reference>
          <reference field="23" count="1">
            <x v="4"/>
          </reference>
        </references>
      </pivotArea>
    </format>
    <format dxfId="1938">
      <pivotArea dataOnly="0" labelOnly="1" outline="0" fieldPosition="0">
        <references count="2">
          <reference field="6" count="1" selected="0">
            <x v="113"/>
          </reference>
          <reference field="23" count="1">
            <x v="2"/>
          </reference>
        </references>
      </pivotArea>
    </format>
    <format dxfId="1937">
      <pivotArea dataOnly="0" labelOnly="1" outline="0" fieldPosition="0">
        <references count="2">
          <reference field="6" count="1" selected="0">
            <x v="114"/>
          </reference>
          <reference field="23" count="1">
            <x v="4"/>
          </reference>
        </references>
      </pivotArea>
    </format>
    <format dxfId="1936">
      <pivotArea dataOnly="0" labelOnly="1" outline="0" fieldPosition="0">
        <references count="1">
          <reference field="6" count="14">
            <x v="101"/>
            <x v="102"/>
            <x v="103"/>
            <x v="104"/>
            <x v="105"/>
            <x v="106"/>
            <x v="107"/>
            <x v="108"/>
            <x v="109"/>
            <x v="110"/>
            <x v="111"/>
            <x v="112"/>
            <x v="113"/>
            <x v="114"/>
          </reference>
        </references>
      </pivotArea>
    </format>
    <format dxfId="1935">
      <pivotArea dataOnly="0" labelOnly="1" outline="0" fieldPosition="0">
        <references count="2">
          <reference field="6" count="1" selected="0">
            <x v="2"/>
          </reference>
          <reference field="23" count="1">
            <x v="4"/>
          </reference>
        </references>
      </pivotArea>
    </format>
    <format dxfId="1934">
      <pivotArea dataOnly="0" labelOnly="1" outline="0" fieldPosition="0">
        <references count="2">
          <reference field="6" count="1" selected="0">
            <x v="16"/>
          </reference>
          <reference field="23" count="1">
            <x v="1"/>
          </reference>
        </references>
      </pivotArea>
    </format>
    <format dxfId="1933">
      <pivotArea dataOnly="0" labelOnly="1" outline="0" fieldPosition="0">
        <references count="2">
          <reference field="6" count="1" selected="0">
            <x v="20"/>
          </reference>
          <reference field="23" count="1">
            <x v="4"/>
          </reference>
        </references>
      </pivotArea>
    </format>
    <format dxfId="1932">
      <pivotArea dataOnly="0" labelOnly="1" outline="0" fieldPosition="0">
        <references count="2">
          <reference field="6" count="1" selected="0">
            <x v="27"/>
          </reference>
          <reference field="23" count="1">
            <x v="4"/>
          </reference>
        </references>
      </pivotArea>
    </format>
    <format dxfId="1931">
      <pivotArea dataOnly="0" labelOnly="1" outline="0" fieldPosition="0">
        <references count="2">
          <reference field="6" count="1" selected="0">
            <x v="30"/>
          </reference>
          <reference field="23" count="1">
            <x v="4"/>
          </reference>
        </references>
      </pivotArea>
    </format>
    <format dxfId="1930">
      <pivotArea dataOnly="0" labelOnly="1" outline="0" fieldPosition="0">
        <references count="2">
          <reference field="6" count="1" selected="0">
            <x v="36"/>
          </reference>
          <reference field="23" count="1">
            <x v="4"/>
          </reference>
        </references>
      </pivotArea>
    </format>
    <format dxfId="1929">
      <pivotArea dataOnly="0" labelOnly="1" outline="0" fieldPosition="0">
        <references count="2">
          <reference field="6" count="1" selected="0">
            <x v="43"/>
          </reference>
          <reference field="23" count="1">
            <x v="1"/>
          </reference>
        </references>
      </pivotArea>
    </format>
    <format dxfId="1928">
      <pivotArea dataOnly="0" labelOnly="1" outline="0" fieldPosition="0">
        <references count="2">
          <reference field="6" count="1" selected="0">
            <x v="44"/>
          </reference>
          <reference field="23" count="1">
            <x v="1"/>
          </reference>
        </references>
      </pivotArea>
    </format>
    <format dxfId="1927">
      <pivotArea dataOnly="0" labelOnly="1" outline="0" fieldPosition="0">
        <references count="2">
          <reference field="6" count="1" selected="0">
            <x v="46"/>
          </reference>
          <reference field="23" count="1">
            <x v="4"/>
          </reference>
        </references>
      </pivotArea>
    </format>
    <format dxfId="1926">
      <pivotArea dataOnly="0" labelOnly="1" outline="0" fieldPosition="0">
        <references count="2">
          <reference field="6" count="1" selected="0">
            <x v="47"/>
          </reference>
          <reference field="23" count="1">
            <x v="1"/>
          </reference>
        </references>
      </pivotArea>
    </format>
    <format dxfId="1925">
      <pivotArea dataOnly="0" labelOnly="1" outline="0" fieldPosition="0">
        <references count="2">
          <reference field="6" count="1" selected="0">
            <x v="62"/>
          </reference>
          <reference field="23" count="1">
            <x v="4"/>
          </reference>
        </references>
      </pivotArea>
    </format>
    <format dxfId="1924">
      <pivotArea dataOnly="0" labelOnly="1" outline="0" fieldPosition="0">
        <references count="2">
          <reference field="6" count="1" selected="0">
            <x v="68"/>
          </reference>
          <reference field="23" count="1">
            <x v="4"/>
          </reference>
        </references>
      </pivotArea>
    </format>
    <format dxfId="1923">
      <pivotArea dataOnly="0" labelOnly="1" outline="0" fieldPosition="0">
        <references count="2">
          <reference field="6" count="1" selected="0">
            <x v="73"/>
          </reference>
          <reference field="23" count="1">
            <x v="1"/>
          </reference>
        </references>
      </pivotArea>
    </format>
    <format dxfId="1922">
      <pivotArea dataOnly="0" labelOnly="1" outline="0" fieldPosition="0">
        <references count="2">
          <reference field="6" count="1" selected="0">
            <x v="75"/>
          </reference>
          <reference field="23" count="1">
            <x v="4"/>
          </reference>
        </references>
      </pivotArea>
    </format>
    <format dxfId="1921">
      <pivotArea dataOnly="0" labelOnly="1" outline="0" fieldPosition="0">
        <references count="2">
          <reference field="6" count="1" selected="0">
            <x v="76"/>
          </reference>
          <reference field="23" count="1">
            <x v="4"/>
          </reference>
        </references>
      </pivotArea>
    </format>
    <format dxfId="1920">
      <pivotArea dataOnly="0" labelOnly="1" outline="0" fieldPosition="0">
        <references count="2">
          <reference field="6" count="1" selected="0">
            <x v="77"/>
          </reference>
          <reference field="23" count="1">
            <x v="4"/>
          </reference>
        </references>
      </pivotArea>
    </format>
    <format dxfId="1919">
      <pivotArea dataOnly="0" labelOnly="1" outline="0" fieldPosition="0">
        <references count="2">
          <reference field="6" count="1" selected="0">
            <x v="78"/>
          </reference>
          <reference field="23" count="1">
            <x v="4"/>
          </reference>
        </references>
      </pivotArea>
    </format>
    <format dxfId="1918">
      <pivotArea dataOnly="0" labelOnly="1" outline="0" fieldPosition="0">
        <references count="2">
          <reference field="6" count="1" selected="0">
            <x v="79"/>
          </reference>
          <reference field="23" count="1">
            <x v="4"/>
          </reference>
        </references>
      </pivotArea>
    </format>
    <format dxfId="1917">
      <pivotArea dataOnly="0" labelOnly="1" outline="0" fieldPosition="0">
        <references count="2">
          <reference field="6" count="1" selected="0">
            <x v="80"/>
          </reference>
          <reference field="23" count="1">
            <x v="0"/>
          </reference>
        </references>
      </pivotArea>
    </format>
    <format dxfId="1916">
      <pivotArea dataOnly="0" labelOnly="1" outline="0" fieldPosition="0">
        <references count="2">
          <reference field="6" count="1" selected="0">
            <x v="81"/>
          </reference>
          <reference field="23" count="1">
            <x v="4"/>
          </reference>
        </references>
      </pivotArea>
    </format>
    <format dxfId="1915">
      <pivotArea dataOnly="0" labelOnly="1" outline="0" fieldPosition="0">
        <references count="2">
          <reference field="6" count="1" selected="0">
            <x v="82"/>
          </reference>
          <reference field="23" count="1">
            <x v="4"/>
          </reference>
        </references>
      </pivotArea>
    </format>
    <format dxfId="1914">
      <pivotArea dataOnly="0" labelOnly="1" outline="0" fieldPosition="0">
        <references count="2">
          <reference field="6" count="1" selected="0">
            <x v="83"/>
          </reference>
          <reference field="23" count="1">
            <x v="1"/>
          </reference>
        </references>
      </pivotArea>
    </format>
    <format dxfId="1913">
      <pivotArea dataOnly="0" labelOnly="1" outline="0" fieldPosition="0">
        <references count="2">
          <reference field="6" count="1" selected="0">
            <x v="84"/>
          </reference>
          <reference field="23" count="1">
            <x v="4"/>
          </reference>
        </references>
      </pivotArea>
    </format>
    <format dxfId="1912">
      <pivotArea dataOnly="0" labelOnly="1" outline="0" fieldPosition="0">
        <references count="2">
          <reference field="6" count="1" selected="0">
            <x v="85"/>
          </reference>
          <reference field="23" count="1">
            <x v="4"/>
          </reference>
        </references>
      </pivotArea>
    </format>
    <format dxfId="1911">
      <pivotArea dataOnly="0" labelOnly="1" outline="0" fieldPosition="0">
        <references count="2">
          <reference field="6" count="1" selected="0">
            <x v="86"/>
          </reference>
          <reference field="23" count="1">
            <x v="4"/>
          </reference>
        </references>
      </pivotArea>
    </format>
    <format dxfId="1910">
      <pivotArea dataOnly="0" labelOnly="1" outline="0" fieldPosition="0">
        <references count="2">
          <reference field="6" count="1" selected="0">
            <x v="87"/>
          </reference>
          <reference field="23" count="1">
            <x v="4"/>
          </reference>
        </references>
      </pivotArea>
    </format>
    <format dxfId="1909">
      <pivotArea dataOnly="0" labelOnly="1" outline="0" fieldPosition="0">
        <references count="2">
          <reference field="6" count="1" selected="0">
            <x v="88"/>
          </reference>
          <reference field="23" count="1">
            <x v="5"/>
          </reference>
        </references>
      </pivotArea>
    </format>
    <format dxfId="1908">
      <pivotArea dataOnly="0" labelOnly="1" outline="0" fieldPosition="0">
        <references count="2">
          <reference field="6" count="1" selected="0">
            <x v="89"/>
          </reference>
          <reference field="23" count="1">
            <x v="5"/>
          </reference>
        </references>
      </pivotArea>
    </format>
    <format dxfId="1907">
      <pivotArea dataOnly="0" labelOnly="1" outline="0" fieldPosition="0">
        <references count="2">
          <reference field="6" count="1" selected="0">
            <x v="90"/>
          </reference>
          <reference field="23" count="1">
            <x v="4"/>
          </reference>
        </references>
      </pivotArea>
    </format>
    <format dxfId="1906">
      <pivotArea dataOnly="0" labelOnly="1" outline="0" fieldPosition="0">
        <references count="2">
          <reference field="6" count="1" selected="0">
            <x v="91"/>
          </reference>
          <reference field="23" count="1">
            <x v="4"/>
          </reference>
        </references>
      </pivotArea>
    </format>
    <format dxfId="1905">
      <pivotArea dataOnly="0" labelOnly="1" outline="0" fieldPosition="0">
        <references count="2">
          <reference field="6" count="1" selected="0">
            <x v="92"/>
          </reference>
          <reference field="23" count="1">
            <x v="4"/>
          </reference>
        </references>
      </pivotArea>
    </format>
    <format dxfId="1904">
      <pivotArea dataOnly="0" labelOnly="1" outline="0" fieldPosition="0">
        <references count="2">
          <reference field="6" count="1" selected="0">
            <x v="93"/>
          </reference>
          <reference field="23" count="1">
            <x v="4"/>
          </reference>
        </references>
      </pivotArea>
    </format>
    <format dxfId="1903">
      <pivotArea dataOnly="0" labelOnly="1" outline="0" fieldPosition="0">
        <references count="2">
          <reference field="6" count="1" selected="0">
            <x v="94"/>
          </reference>
          <reference field="23" count="1">
            <x v="4"/>
          </reference>
        </references>
      </pivotArea>
    </format>
    <format dxfId="1902">
      <pivotArea dataOnly="0" labelOnly="1" outline="0" fieldPosition="0">
        <references count="2">
          <reference field="6" count="1" selected="0">
            <x v="95"/>
          </reference>
          <reference field="23" count="1">
            <x v="4"/>
          </reference>
        </references>
      </pivotArea>
    </format>
    <format dxfId="1901">
      <pivotArea dataOnly="0" labelOnly="1" outline="0" fieldPosition="0">
        <references count="2">
          <reference field="6" count="1" selected="0">
            <x v="96"/>
          </reference>
          <reference field="23" count="1">
            <x v="4"/>
          </reference>
        </references>
      </pivotArea>
    </format>
    <format dxfId="1900">
      <pivotArea dataOnly="0" labelOnly="1" outline="0" fieldPosition="0">
        <references count="2">
          <reference field="6" count="1" selected="0">
            <x v="97"/>
          </reference>
          <reference field="23" count="1">
            <x v="4"/>
          </reference>
        </references>
      </pivotArea>
    </format>
    <format dxfId="1899">
      <pivotArea dataOnly="0" labelOnly="1" outline="0" fieldPosition="0">
        <references count="2">
          <reference field="6" count="1" selected="0">
            <x v="98"/>
          </reference>
          <reference field="23" count="1">
            <x v="3"/>
          </reference>
        </references>
      </pivotArea>
    </format>
    <format dxfId="1898">
      <pivotArea dataOnly="0" labelOnly="1" outline="0" fieldPosition="0">
        <references count="2">
          <reference field="6" count="1" selected="0">
            <x v="99"/>
          </reference>
          <reference field="23" count="1">
            <x v="4"/>
          </reference>
        </references>
      </pivotArea>
    </format>
    <format dxfId="1897">
      <pivotArea dataOnly="0" labelOnly="1" outline="0" fieldPosition="0">
        <references count="2">
          <reference field="6" count="1" selected="0">
            <x v="100"/>
          </reference>
          <reference field="23" count="1">
            <x v="1"/>
          </reference>
        </references>
      </pivotArea>
    </format>
    <format dxfId="1896">
      <pivotArea dataOnly="0" labelOnly="1" outline="0" fieldPosition="0">
        <references count="2">
          <reference field="6" count="1" selected="0">
            <x v="101"/>
          </reference>
          <reference field="23" count="1">
            <x v="4"/>
          </reference>
        </references>
      </pivotArea>
    </format>
    <format dxfId="1895">
      <pivotArea dataOnly="0" labelOnly="1" outline="0" fieldPosition="0">
        <references count="2">
          <reference field="6" count="1" selected="0">
            <x v="102"/>
          </reference>
          <reference field="23" count="1">
            <x v="4"/>
          </reference>
        </references>
      </pivotArea>
    </format>
    <format dxfId="1894">
      <pivotArea dataOnly="0" labelOnly="1" outline="0" fieldPosition="0">
        <references count="2">
          <reference field="6" count="1" selected="0">
            <x v="103"/>
          </reference>
          <reference field="23" count="1">
            <x v="1"/>
          </reference>
        </references>
      </pivotArea>
    </format>
    <format dxfId="1893">
      <pivotArea dataOnly="0" labelOnly="1" outline="0" fieldPosition="0">
        <references count="2">
          <reference field="6" count="1" selected="0">
            <x v="104"/>
          </reference>
          <reference field="23" count="1">
            <x v="4"/>
          </reference>
        </references>
      </pivotArea>
    </format>
    <format dxfId="1892">
      <pivotArea dataOnly="0" labelOnly="1" outline="0" fieldPosition="0">
        <references count="2">
          <reference field="6" count="1" selected="0">
            <x v="105"/>
          </reference>
          <reference field="23" count="1">
            <x v="0"/>
          </reference>
        </references>
      </pivotArea>
    </format>
    <format dxfId="1891">
      <pivotArea dataOnly="0" labelOnly="1" outline="0" fieldPosition="0">
        <references count="2">
          <reference field="6" count="1" selected="0">
            <x v="106"/>
          </reference>
          <reference field="23" count="1">
            <x v="4"/>
          </reference>
        </references>
      </pivotArea>
    </format>
    <format dxfId="1890">
      <pivotArea dataOnly="0" labelOnly="1" outline="0" fieldPosition="0">
        <references count="2">
          <reference field="6" count="1" selected="0">
            <x v="107"/>
          </reference>
          <reference field="23" count="1">
            <x v="4"/>
          </reference>
        </references>
      </pivotArea>
    </format>
    <format dxfId="1889">
      <pivotArea dataOnly="0" labelOnly="1" outline="0" fieldPosition="0">
        <references count="2">
          <reference field="6" count="1" selected="0">
            <x v="108"/>
          </reference>
          <reference field="23" count="1">
            <x v="5"/>
          </reference>
        </references>
      </pivotArea>
    </format>
    <format dxfId="1888">
      <pivotArea dataOnly="0" labelOnly="1" outline="0" fieldPosition="0">
        <references count="2">
          <reference field="6" count="1" selected="0">
            <x v="109"/>
          </reference>
          <reference field="23" count="1">
            <x v="4"/>
          </reference>
        </references>
      </pivotArea>
    </format>
    <format dxfId="1887">
      <pivotArea dataOnly="0" labelOnly="1" outline="0" fieldPosition="0">
        <references count="2">
          <reference field="6" count="1" selected="0">
            <x v="110"/>
          </reference>
          <reference field="23" count="1">
            <x v="4"/>
          </reference>
        </references>
      </pivotArea>
    </format>
    <format dxfId="1886">
      <pivotArea dataOnly="0" labelOnly="1" outline="0" fieldPosition="0">
        <references count="2">
          <reference field="6" count="1" selected="0">
            <x v="111"/>
          </reference>
          <reference field="23" count="1">
            <x v="2"/>
          </reference>
        </references>
      </pivotArea>
    </format>
    <format dxfId="1885">
      <pivotArea dataOnly="0" labelOnly="1" outline="0" fieldPosition="0">
        <references count="2">
          <reference field="6" count="1" selected="0">
            <x v="112"/>
          </reference>
          <reference field="23" count="1">
            <x v="4"/>
          </reference>
        </references>
      </pivotArea>
    </format>
    <format dxfId="1884">
      <pivotArea dataOnly="0" labelOnly="1" outline="0" fieldPosition="0">
        <references count="2">
          <reference field="6" count="1" selected="0">
            <x v="113"/>
          </reference>
          <reference field="23" count="1">
            <x v="2"/>
          </reference>
        </references>
      </pivotArea>
    </format>
    <format dxfId="1883">
      <pivotArea dataOnly="0" labelOnly="1" outline="0" fieldPosition="0">
        <references count="2">
          <reference field="6" count="1" selected="0">
            <x v="114"/>
          </reference>
          <reference field="23" count="1">
            <x v="4"/>
          </reference>
        </references>
      </pivotArea>
    </format>
    <format dxfId="1882">
      <pivotArea dataOnly="0" labelOnly="1" outline="0" fieldPosition="0">
        <references count="2">
          <reference field="6" count="1" selected="0">
            <x v="115"/>
          </reference>
          <reference field="23" count="1">
            <x v="4"/>
          </reference>
        </references>
      </pivotArea>
    </format>
    <format dxfId="1881">
      <pivotArea dataOnly="0" labelOnly="1" outline="0" fieldPosition="0">
        <references count="2">
          <reference field="6" count="1" selected="0">
            <x v="116"/>
          </reference>
          <reference field="23" count="1">
            <x v="1"/>
          </reference>
        </references>
      </pivotArea>
    </format>
    <format dxfId="1880">
      <pivotArea dataOnly="0" labelOnly="1" outline="0" fieldPosition="0">
        <references count="2">
          <reference field="6" count="1" selected="0">
            <x v="117"/>
          </reference>
          <reference field="23" count="1">
            <x v="1"/>
          </reference>
        </references>
      </pivotArea>
    </format>
    <format dxfId="1879">
      <pivotArea dataOnly="0" labelOnly="1" outline="0" fieldPosition="0">
        <references count="2">
          <reference field="6" count="1" selected="0">
            <x v="118"/>
          </reference>
          <reference field="23" count="1">
            <x v="1"/>
          </reference>
        </references>
      </pivotArea>
    </format>
    <format dxfId="1878">
      <pivotArea dataOnly="0" labelOnly="1" outline="0" fieldPosition="0">
        <references count="2">
          <reference field="6" count="1" selected="0">
            <x v="119"/>
          </reference>
          <reference field="23" count="1">
            <x v="0"/>
          </reference>
        </references>
      </pivotArea>
    </format>
    <format dxfId="1877">
      <pivotArea dataOnly="0" labelOnly="1" outline="0" fieldPosition="0">
        <references count="2">
          <reference field="6" count="1" selected="0">
            <x v="120"/>
          </reference>
          <reference field="23" count="1">
            <x v="4"/>
          </reference>
        </references>
      </pivotArea>
    </format>
    <format dxfId="1876">
      <pivotArea dataOnly="0" labelOnly="1" outline="0" fieldPosition="0">
        <references count="2">
          <reference field="6" count="1" selected="0">
            <x v="121"/>
          </reference>
          <reference field="23" count="1">
            <x v="2"/>
          </reference>
        </references>
      </pivotArea>
    </format>
    <format dxfId="1875">
      <pivotArea dataOnly="0" labelOnly="1" outline="0" fieldPosition="0">
        <references count="2">
          <reference field="6" count="1" selected="0">
            <x v="122"/>
          </reference>
          <reference field="23" count="1">
            <x v="1"/>
          </reference>
        </references>
      </pivotArea>
    </format>
    <format dxfId="1874">
      <pivotArea dataOnly="0" labelOnly="1" outline="0" fieldPosition="0">
        <references count="2">
          <reference field="6" count="1" selected="0">
            <x v="123"/>
          </reference>
          <reference field="23" count="1">
            <x v="1"/>
          </reference>
        </references>
      </pivotArea>
    </format>
    <format dxfId="1873">
      <pivotArea dataOnly="0" labelOnly="1" outline="0" fieldPosition="0">
        <references count="2">
          <reference field="6" count="1" selected="0">
            <x v="124"/>
          </reference>
          <reference field="23" count="1">
            <x v="4"/>
          </reference>
        </references>
      </pivotArea>
    </format>
    <format dxfId="1872">
      <pivotArea dataOnly="0" labelOnly="1" outline="0" fieldPosition="0">
        <references count="2">
          <reference field="6" count="1" selected="0">
            <x v="125"/>
          </reference>
          <reference field="23" count="1">
            <x v="4"/>
          </reference>
        </references>
      </pivotArea>
    </format>
    <format dxfId="1871">
      <pivotArea dataOnly="0" labelOnly="1" outline="0" fieldPosition="0">
        <references count="2">
          <reference field="6" count="1" selected="0">
            <x v="126"/>
          </reference>
          <reference field="23" count="1">
            <x v="5"/>
          </reference>
        </references>
      </pivotArea>
    </format>
    <format dxfId="1870">
      <pivotArea dataOnly="0" labelOnly="1" outline="0" fieldPosition="0">
        <references count="2">
          <reference field="6" count="1" selected="0">
            <x v="127"/>
          </reference>
          <reference field="23" count="1">
            <x v="0"/>
          </reference>
        </references>
      </pivotArea>
    </format>
    <format dxfId="1869">
      <pivotArea dataOnly="0" labelOnly="1" outline="0" fieldPosition="0">
        <references count="2">
          <reference field="6" count="1" selected="0">
            <x v="128"/>
          </reference>
          <reference field="23" count="1">
            <x v="1"/>
          </reference>
        </references>
      </pivotArea>
    </format>
    <format dxfId="1868">
      <pivotArea dataOnly="0" labelOnly="1" outline="0" fieldPosition="0">
        <references count="2">
          <reference field="6" count="1" selected="0">
            <x v="129"/>
          </reference>
          <reference field="23" count="1">
            <x v="4"/>
          </reference>
        </references>
      </pivotArea>
    </format>
    <format dxfId="1867">
      <pivotArea dataOnly="0" labelOnly="1" outline="0" fieldPosition="0">
        <references count="2">
          <reference field="6" count="1" selected="0">
            <x v="130"/>
          </reference>
          <reference field="23" count="1">
            <x v="1"/>
          </reference>
        </references>
      </pivotArea>
    </format>
    <format dxfId="1866">
      <pivotArea dataOnly="0" labelOnly="1" outline="0" fieldPosition="0">
        <references count="2">
          <reference field="6" count="1" selected="0">
            <x v="131"/>
          </reference>
          <reference field="23" count="1">
            <x v="4"/>
          </reference>
        </references>
      </pivotArea>
    </format>
    <format dxfId="1865">
      <pivotArea dataOnly="0" labelOnly="1" outline="0" fieldPosition="0">
        <references count="2">
          <reference field="6" count="1" selected="0">
            <x v="132"/>
          </reference>
          <reference field="23" count="1">
            <x v="4"/>
          </reference>
        </references>
      </pivotArea>
    </format>
    <format dxfId="1864">
      <pivotArea dataOnly="0" labelOnly="1" outline="0" fieldPosition="0">
        <references count="2">
          <reference field="6" count="1" selected="0">
            <x v="133"/>
          </reference>
          <reference field="23" count="1">
            <x v="2"/>
          </reference>
        </references>
      </pivotArea>
    </format>
    <format dxfId="1863">
      <pivotArea dataOnly="0" labelOnly="1" outline="0" fieldPosition="0">
        <references count="2">
          <reference field="6" count="1" selected="0">
            <x v="2"/>
          </reference>
          <reference field="23" count="1">
            <x v="4"/>
          </reference>
        </references>
      </pivotArea>
    </format>
    <format dxfId="1862">
      <pivotArea dataOnly="0" labelOnly="1" outline="0" fieldPosition="0">
        <references count="2">
          <reference field="6" count="1" selected="0">
            <x v="16"/>
          </reference>
          <reference field="23" count="1">
            <x v="1"/>
          </reference>
        </references>
      </pivotArea>
    </format>
    <format dxfId="1861">
      <pivotArea dataOnly="0" labelOnly="1" outline="0" fieldPosition="0">
        <references count="2">
          <reference field="6" count="1" selected="0">
            <x v="20"/>
          </reference>
          <reference field="23" count="1">
            <x v="4"/>
          </reference>
        </references>
      </pivotArea>
    </format>
    <format dxfId="1860">
      <pivotArea dataOnly="0" labelOnly="1" outline="0" fieldPosition="0">
        <references count="2">
          <reference field="6" count="1" selected="0">
            <x v="27"/>
          </reference>
          <reference field="23" count="1">
            <x v="4"/>
          </reference>
        </references>
      </pivotArea>
    </format>
    <format dxfId="1859">
      <pivotArea dataOnly="0" labelOnly="1" outline="0" fieldPosition="0">
        <references count="2">
          <reference field="6" count="1" selected="0">
            <x v="30"/>
          </reference>
          <reference field="23" count="1">
            <x v="4"/>
          </reference>
        </references>
      </pivotArea>
    </format>
    <format dxfId="1858">
      <pivotArea dataOnly="0" labelOnly="1" outline="0" fieldPosition="0">
        <references count="2">
          <reference field="6" count="1" selected="0">
            <x v="36"/>
          </reference>
          <reference field="23" count="1">
            <x v="4"/>
          </reference>
        </references>
      </pivotArea>
    </format>
    <format dxfId="1857">
      <pivotArea dataOnly="0" labelOnly="1" outline="0" fieldPosition="0">
        <references count="2">
          <reference field="6" count="1" selected="0">
            <x v="43"/>
          </reference>
          <reference field="23" count="1">
            <x v="1"/>
          </reference>
        </references>
      </pivotArea>
    </format>
    <format dxfId="1856">
      <pivotArea dataOnly="0" labelOnly="1" outline="0" fieldPosition="0">
        <references count="2">
          <reference field="6" count="1" selected="0">
            <x v="44"/>
          </reference>
          <reference field="23" count="1">
            <x v="1"/>
          </reference>
        </references>
      </pivotArea>
    </format>
    <format dxfId="1855">
      <pivotArea dataOnly="0" labelOnly="1" outline="0" fieldPosition="0">
        <references count="2">
          <reference field="6" count="1" selected="0">
            <x v="46"/>
          </reference>
          <reference field="23" count="1">
            <x v="4"/>
          </reference>
        </references>
      </pivotArea>
    </format>
    <format dxfId="1854">
      <pivotArea dataOnly="0" labelOnly="1" outline="0" fieldPosition="0">
        <references count="2">
          <reference field="6" count="1" selected="0">
            <x v="47"/>
          </reference>
          <reference field="23" count="1">
            <x v="1"/>
          </reference>
        </references>
      </pivotArea>
    </format>
    <format dxfId="1853">
      <pivotArea dataOnly="0" labelOnly="1" outline="0" fieldPosition="0">
        <references count="2">
          <reference field="6" count="1" selected="0">
            <x v="62"/>
          </reference>
          <reference field="23" count="1">
            <x v="4"/>
          </reference>
        </references>
      </pivotArea>
    </format>
    <format dxfId="1852">
      <pivotArea dataOnly="0" labelOnly="1" outline="0" fieldPosition="0">
        <references count="2">
          <reference field="6" count="1" selected="0">
            <x v="68"/>
          </reference>
          <reference field="23" count="1">
            <x v="4"/>
          </reference>
        </references>
      </pivotArea>
    </format>
    <format dxfId="1851">
      <pivotArea dataOnly="0" labelOnly="1" outline="0" fieldPosition="0">
        <references count="2">
          <reference field="6" count="1" selected="0">
            <x v="73"/>
          </reference>
          <reference field="23" count="1">
            <x v="1"/>
          </reference>
        </references>
      </pivotArea>
    </format>
    <format dxfId="1850">
      <pivotArea dataOnly="0" labelOnly="1" outline="0" fieldPosition="0">
        <references count="2">
          <reference field="6" count="1" selected="0">
            <x v="75"/>
          </reference>
          <reference field="23" count="1">
            <x v="4"/>
          </reference>
        </references>
      </pivotArea>
    </format>
    <format dxfId="1849">
      <pivotArea dataOnly="0" labelOnly="1" outline="0" fieldPosition="0">
        <references count="2">
          <reference field="6" count="1" selected="0">
            <x v="76"/>
          </reference>
          <reference field="23" count="1">
            <x v="4"/>
          </reference>
        </references>
      </pivotArea>
    </format>
    <format dxfId="1848">
      <pivotArea dataOnly="0" labelOnly="1" outline="0" fieldPosition="0">
        <references count="2">
          <reference field="6" count="1" selected="0">
            <x v="77"/>
          </reference>
          <reference field="23" count="1">
            <x v="4"/>
          </reference>
        </references>
      </pivotArea>
    </format>
    <format dxfId="1847">
      <pivotArea dataOnly="0" labelOnly="1" outline="0" fieldPosition="0">
        <references count="2">
          <reference field="6" count="1" selected="0">
            <x v="78"/>
          </reference>
          <reference field="23" count="1">
            <x v="4"/>
          </reference>
        </references>
      </pivotArea>
    </format>
    <format dxfId="1846">
      <pivotArea dataOnly="0" labelOnly="1" outline="0" fieldPosition="0">
        <references count="2">
          <reference field="6" count="1" selected="0">
            <x v="79"/>
          </reference>
          <reference field="23" count="1">
            <x v="4"/>
          </reference>
        </references>
      </pivotArea>
    </format>
    <format dxfId="1845">
      <pivotArea dataOnly="0" labelOnly="1" outline="0" fieldPosition="0">
        <references count="2">
          <reference field="6" count="1" selected="0">
            <x v="80"/>
          </reference>
          <reference field="23" count="1">
            <x v="0"/>
          </reference>
        </references>
      </pivotArea>
    </format>
    <format dxfId="1844">
      <pivotArea dataOnly="0" labelOnly="1" outline="0" fieldPosition="0">
        <references count="2">
          <reference field="6" count="1" selected="0">
            <x v="81"/>
          </reference>
          <reference field="23" count="1">
            <x v="4"/>
          </reference>
        </references>
      </pivotArea>
    </format>
    <format dxfId="1843">
      <pivotArea dataOnly="0" labelOnly="1" outline="0" fieldPosition="0">
        <references count="2">
          <reference field="6" count="1" selected="0">
            <x v="82"/>
          </reference>
          <reference field="23" count="1">
            <x v="4"/>
          </reference>
        </references>
      </pivotArea>
    </format>
    <format dxfId="1842">
      <pivotArea dataOnly="0" labelOnly="1" outline="0" fieldPosition="0">
        <references count="2">
          <reference field="6" count="1" selected="0">
            <x v="83"/>
          </reference>
          <reference field="23" count="1">
            <x v="1"/>
          </reference>
        </references>
      </pivotArea>
    </format>
    <format dxfId="1841">
      <pivotArea dataOnly="0" labelOnly="1" outline="0" fieldPosition="0">
        <references count="2">
          <reference field="6" count="1" selected="0">
            <x v="84"/>
          </reference>
          <reference field="23" count="1">
            <x v="4"/>
          </reference>
        </references>
      </pivotArea>
    </format>
    <format dxfId="1840">
      <pivotArea dataOnly="0" labelOnly="1" outline="0" fieldPosition="0">
        <references count="2">
          <reference field="6" count="1" selected="0">
            <x v="85"/>
          </reference>
          <reference field="23" count="1">
            <x v="4"/>
          </reference>
        </references>
      </pivotArea>
    </format>
    <format dxfId="1839">
      <pivotArea dataOnly="0" labelOnly="1" outline="0" fieldPosition="0">
        <references count="2">
          <reference field="6" count="1" selected="0">
            <x v="86"/>
          </reference>
          <reference field="23" count="1">
            <x v="4"/>
          </reference>
        </references>
      </pivotArea>
    </format>
    <format dxfId="1838">
      <pivotArea dataOnly="0" labelOnly="1" outline="0" fieldPosition="0">
        <references count="2">
          <reference field="6" count="1" selected="0">
            <x v="87"/>
          </reference>
          <reference field="23" count="1">
            <x v="4"/>
          </reference>
        </references>
      </pivotArea>
    </format>
    <format dxfId="1837">
      <pivotArea dataOnly="0" labelOnly="1" outline="0" fieldPosition="0">
        <references count="2">
          <reference field="6" count="1" selected="0">
            <x v="88"/>
          </reference>
          <reference field="23" count="1">
            <x v="5"/>
          </reference>
        </references>
      </pivotArea>
    </format>
    <format dxfId="1836">
      <pivotArea dataOnly="0" labelOnly="1" outline="0" fieldPosition="0">
        <references count="2">
          <reference field="6" count="1" selected="0">
            <x v="89"/>
          </reference>
          <reference field="23" count="1">
            <x v="5"/>
          </reference>
        </references>
      </pivotArea>
    </format>
    <format dxfId="1835">
      <pivotArea dataOnly="0" labelOnly="1" outline="0" fieldPosition="0">
        <references count="2">
          <reference field="6" count="1" selected="0">
            <x v="90"/>
          </reference>
          <reference field="23" count="1">
            <x v="4"/>
          </reference>
        </references>
      </pivotArea>
    </format>
    <format dxfId="1834">
      <pivotArea dataOnly="0" labelOnly="1" outline="0" fieldPosition="0">
        <references count="2">
          <reference field="6" count="1" selected="0">
            <x v="91"/>
          </reference>
          <reference field="23" count="1">
            <x v="4"/>
          </reference>
        </references>
      </pivotArea>
    </format>
    <format dxfId="1833">
      <pivotArea dataOnly="0" labelOnly="1" outline="0" fieldPosition="0">
        <references count="2">
          <reference field="6" count="1" selected="0">
            <x v="92"/>
          </reference>
          <reference field="23" count="1">
            <x v="4"/>
          </reference>
        </references>
      </pivotArea>
    </format>
    <format dxfId="1832">
      <pivotArea dataOnly="0" labelOnly="1" outline="0" fieldPosition="0">
        <references count="2">
          <reference field="6" count="1" selected="0">
            <x v="93"/>
          </reference>
          <reference field="23" count="1">
            <x v="4"/>
          </reference>
        </references>
      </pivotArea>
    </format>
    <format dxfId="1831">
      <pivotArea dataOnly="0" labelOnly="1" outline="0" fieldPosition="0">
        <references count="2">
          <reference field="6" count="1" selected="0">
            <x v="94"/>
          </reference>
          <reference field="23" count="1">
            <x v="4"/>
          </reference>
        </references>
      </pivotArea>
    </format>
    <format dxfId="1830">
      <pivotArea dataOnly="0" labelOnly="1" outline="0" fieldPosition="0">
        <references count="2">
          <reference field="6" count="1" selected="0">
            <x v="95"/>
          </reference>
          <reference field="23" count="1">
            <x v="4"/>
          </reference>
        </references>
      </pivotArea>
    </format>
    <format dxfId="1829">
      <pivotArea dataOnly="0" labelOnly="1" outline="0" fieldPosition="0">
        <references count="2">
          <reference field="6" count="1" selected="0">
            <x v="96"/>
          </reference>
          <reference field="23" count="1">
            <x v="4"/>
          </reference>
        </references>
      </pivotArea>
    </format>
    <format dxfId="1828">
      <pivotArea dataOnly="0" labelOnly="1" outline="0" fieldPosition="0">
        <references count="2">
          <reference field="6" count="1" selected="0">
            <x v="97"/>
          </reference>
          <reference field="23" count="1">
            <x v="4"/>
          </reference>
        </references>
      </pivotArea>
    </format>
    <format dxfId="1827">
      <pivotArea dataOnly="0" labelOnly="1" outline="0" fieldPosition="0">
        <references count="2">
          <reference field="6" count="1" selected="0">
            <x v="98"/>
          </reference>
          <reference field="23" count="1">
            <x v="3"/>
          </reference>
        </references>
      </pivotArea>
    </format>
    <format dxfId="1826">
      <pivotArea dataOnly="0" labelOnly="1" outline="0" fieldPosition="0">
        <references count="2">
          <reference field="6" count="1" selected="0">
            <x v="99"/>
          </reference>
          <reference field="23" count="1">
            <x v="4"/>
          </reference>
        </references>
      </pivotArea>
    </format>
    <format dxfId="1825">
      <pivotArea dataOnly="0" labelOnly="1" outline="0" fieldPosition="0">
        <references count="2">
          <reference field="6" count="1" selected="0">
            <x v="100"/>
          </reference>
          <reference field="23" count="1">
            <x v="1"/>
          </reference>
        </references>
      </pivotArea>
    </format>
    <format dxfId="1824">
      <pivotArea dataOnly="0" labelOnly="1" outline="0" fieldPosition="0">
        <references count="2">
          <reference field="6" count="1" selected="0">
            <x v="101"/>
          </reference>
          <reference field="23" count="1">
            <x v="4"/>
          </reference>
        </references>
      </pivotArea>
    </format>
    <format dxfId="1823">
      <pivotArea dataOnly="0" labelOnly="1" outline="0" fieldPosition="0">
        <references count="2">
          <reference field="6" count="1" selected="0">
            <x v="102"/>
          </reference>
          <reference field="23" count="1">
            <x v="4"/>
          </reference>
        </references>
      </pivotArea>
    </format>
    <format dxfId="1822">
      <pivotArea dataOnly="0" labelOnly="1" outline="0" fieldPosition="0">
        <references count="2">
          <reference field="6" count="1" selected="0">
            <x v="103"/>
          </reference>
          <reference field="23" count="1">
            <x v="1"/>
          </reference>
        </references>
      </pivotArea>
    </format>
    <format dxfId="1821">
      <pivotArea dataOnly="0" labelOnly="1" outline="0" fieldPosition="0">
        <references count="2">
          <reference field="6" count="1" selected="0">
            <x v="104"/>
          </reference>
          <reference field="23" count="1">
            <x v="4"/>
          </reference>
        </references>
      </pivotArea>
    </format>
    <format dxfId="1820">
      <pivotArea dataOnly="0" labelOnly="1" outline="0" fieldPosition="0">
        <references count="2">
          <reference field="6" count="1" selected="0">
            <x v="105"/>
          </reference>
          <reference field="23" count="1">
            <x v="0"/>
          </reference>
        </references>
      </pivotArea>
    </format>
    <format dxfId="1819">
      <pivotArea dataOnly="0" labelOnly="1" outline="0" fieldPosition="0">
        <references count="2">
          <reference field="6" count="1" selected="0">
            <x v="106"/>
          </reference>
          <reference field="23" count="1">
            <x v="4"/>
          </reference>
        </references>
      </pivotArea>
    </format>
    <format dxfId="1818">
      <pivotArea dataOnly="0" labelOnly="1" outline="0" fieldPosition="0">
        <references count="2">
          <reference field="6" count="1" selected="0">
            <x v="107"/>
          </reference>
          <reference field="23" count="1">
            <x v="4"/>
          </reference>
        </references>
      </pivotArea>
    </format>
    <format dxfId="1817">
      <pivotArea dataOnly="0" labelOnly="1" outline="0" fieldPosition="0">
        <references count="2">
          <reference field="6" count="1" selected="0">
            <x v="108"/>
          </reference>
          <reference field="23" count="1">
            <x v="5"/>
          </reference>
        </references>
      </pivotArea>
    </format>
    <format dxfId="1816">
      <pivotArea dataOnly="0" labelOnly="1" outline="0" fieldPosition="0">
        <references count="2">
          <reference field="6" count="1" selected="0">
            <x v="109"/>
          </reference>
          <reference field="23" count="1">
            <x v="4"/>
          </reference>
        </references>
      </pivotArea>
    </format>
    <format dxfId="1815">
      <pivotArea dataOnly="0" labelOnly="1" outline="0" fieldPosition="0">
        <references count="2">
          <reference field="6" count="1" selected="0">
            <x v="110"/>
          </reference>
          <reference field="23" count="1">
            <x v="4"/>
          </reference>
        </references>
      </pivotArea>
    </format>
    <format dxfId="1814">
      <pivotArea dataOnly="0" labelOnly="1" outline="0" fieldPosition="0">
        <references count="2">
          <reference field="6" count="1" selected="0">
            <x v="111"/>
          </reference>
          <reference field="23" count="1">
            <x v="2"/>
          </reference>
        </references>
      </pivotArea>
    </format>
    <format dxfId="1813">
      <pivotArea dataOnly="0" labelOnly="1" outline="0" fieldPosition="0">
        <references count="2">
          <reference field="6" count="1" selected="0">
            <x v="112"/>
          </reference>
          <reference field="23" count="1">
            <x v="4"/>
          </reference>
        </references>
      </pivotArea>
    </format>
    <format dxfId="1812">
      <pivotArea dataOnly="0" labelOnly="1" outline="0" fieldPosition="0">
        <references count="2">
          <reference field="6" count="1" selected="0">
            <x v="113"/>
          </reference>
          <reference field="23" count="1">
            <x v="2"/>
          </reference>
        </references>
      </pivotArea>
    </format>
    <format dxfId="1811">
      <pivotArea dataOnly="0" labelOnly="1" outline="0" fieldPosition="0">
        <references count="2">
          <reference field="6" count="1" selected="0">
            <x v="114"/>
          </reference>
          <reference field="23" count="1">
            <x v="4"/>
          </reference>
        </references>
      </pivotArea>
    </format>
    <format dxfId="1810">
      <pivotArea dataOnly="0" labelOnly="1" outline="0" fieldPosition="0">
        <references count="2">
          <reference field="6" count="1" selected="0">
            <x v="115"/>
          </reference>
          <reference field="23" count="1">
            <x v="4"/>
          </reference>
        </references>
      </pivotArea>
    </format>
    <format dxfId="1809">
      <pivotArea dataOnly="0" labelOnly="1" outline="0" fieldPosition="0">
        <references count="2">
          <reference field="6" count="1" selected="0">
            <x v="116"/>
          </reference>
          <reference field="23" count="1">
            <x v="1"/>
          </reference>
        </references>
      </pivotArea>
    </format>
    <format dxfId="1808">
      <pivotArea dataOnly="0" labelOnly="1" outline="0" fieldPosition="0">
        <references count="2">
          <reference field="6" count="1" selected="0">
            <x v="117"/>
          </reference>
          <reference field="23" count="1">
            <x v="1"/>
          </reference>
        </references>
      </pivotArea>
    </format>
    <format dxfId="1807">
      <pivotArea dataOnly="0" labelOnly="1" outline="0" fieldPosition="0">
        <references count="2">
          <reference field="6" count="1" selected="0">
            <x v="118"/>
          </reference>
          <reference field="23" count="1">
            <x v="1"/>
          </reference>
        </references>
      </pivotArea>
    </format>
    <format dxfId="1806">
      <pivotArea dataOnly="0" labelOnly="1" outline="0" fieldPosition="0">
        <references count="2">
          <reference field="6" count="1" selected="0">
            <x v="119"/>
          </reference>
          <reference field="23" count="1">
            <x v="0"/>
          </reference>
        </references>
      </pivotArea>
    </format>
    <format dxfId="1805">
      <pivotArea dataOnly="0" labelOnly="1" outline="0" fieldPosition="0">
        <references count="2">
          <reference field="6" count="1" selected="0">
            <x v="120"/>
          </reference>
          <reference field="23" count="1">
            <x v="4"/>
          </reference>
        </references>
      </pivotArea>
    </format>
    <format dxfId="1804">
      <pivotArea dataOnly="0" labelOnly="1" outline="0" fieldPosition="0">
        <references count="2">
          <reference field="6" count="1" selected="0">
            <x v="121"/>
          </reference>
          <reference field="23" count="1">
            <x v="2"/>
          </reference>
        </references>
      </pivotArea>
    </format>
    <format dxfId="1803">
      <pivotArea dataOnly="0" labelOnly="1" outline="0" fieldPosition="0">
        <references count="2">
          <reference field="6" count="1" selected="0">
            <x v="122"/>
          </reference>
          <reference field="23" count="1">
            <x v="1"/>
          </reference>
        </references>
      </pivotArea>
    </format>
    <format dxfId="1802">
      <pivotArea dataOnly="0" labelOnly="1" outline="0" fieldPosition="0">
        <references count="2">
          <reference field="6" count="1" selected="0">
            <x v="123"/>
          </reference>
          <reference field="23" count="1">
            <x v="1"/>
          </reference>
        </references>
      </pivotArea>
    </format>
    <format dxfId="1801">
      <pivotArea dataOnly="0" labelOnly="1" outline="0" fieldPosition="0">
        <references count="2">
          <reference field="6" count="1" selected="0">
            <x v="124"/>
          </reference>
          <reference field="23" count="1">
            <x v="4"/>
          </reference>
        </references>
      </pivotArea>
    </format>
    <format dxfId="1800">
      <pivotArea dataOnly="0" labelOnly="1" outline="0" fieldPosition="0">
        <references count="2">
          <reference field="6" count="1" selected="0">
            <x v="125"/>
          </reference>
          <reference field="23" count="1">
            <x v="4"/>
          </reference>
        </references>
      </pivotArea>
    </format>
    <format dxfId="1799">
      <pivotArea dataOnly="0" labelOnly="1" outline="0" fieldPosition="0">
        <references count="2">
          <reference field="6" count="1" selected="0">
            <x v="126"/>
          </reference>
          <reference field="23" count="1">
            <x v="5"/>
          </reference>
        </references>
      </pivotArea>
    </format>
    <format dxfId="1798">
      <pivotArea dataOnly="0" labelOnly="1" outline="0" fieldPosition="0">
        <references count="2">
          <reference field="6" count="1" selected="0">
            <x v="127"/>
          </reference>
          <reference field="23" count="1">
            <x v="0"/>
          </reference>
        </references>
      </pivotArea>
    </format>
    <format dxfId="1797">
      <pivotArea dataOnly="0" labelOnly="1" outline="0" fieldPosition="0">
        <references count="2">
          <reference field="6" count="1" selected="0">
            <x v="128"/>
          </reference>
          <reference field="23" count="1">
            <x v="1"/>
          </reference>
        </references>
      </pivotArea>
    </format>
    <format dxfId="1796">
      <pivotArea dataOnly="0" labelOnly="1" outline="0" fieldPosition="0">
        <references count="2">
          <reference field="6" count="1" selected="0">
            <x v="129"/>
          </reference>
          <reference field="23" count="1">
            <x v="4"/>
          </reference>
        </references>
      </pivotArea>
    </format>
    <format dxfId="1795">
      <pivotArea dataOnly="0" labelOnly="1" outline="0" fieldPosition="0">
        <references count="2">
          <reference field="6" count="1" selected="0">
            <x v="130"/>
          </reference>
          <reference field="23" count="1">
            <x v="1"/>
          </reference>
        </references>
      </pivotArea>
    </format>
    <format dxfId="1794">
      <pivotArea dataOnly="0" labelOnly="1" outline="0" fieldPosition="0">
        <references count="2">
          <reference field="6" count="1" selected="0">
            <x v="131"/>
          </reference>
          <reference field="23" count="1">
            <x v="4"/>
          </reference>
        </references>
      </pivotArea>
    </format>
    <format dxfId="1793">
      <pivotArea dataOnly="0" labelOnly="1" outline="0" fieldPosition="0">
        <references count="2">
          <reference field="6" count="1" selected="0">
            <x v="132"/>
          </reference>
          <reference field="23" count="1">
            <x v="4"/>
          </reference>
        </references>
      </pivotArea>
    </format>
    <format dxfId="1792">
      <pivotArea dataOnly="0" labelOnly="1" outline="0" fieldPosition="0">
        <references count="2">
          <reference field="6" count="1" selected="0">
            <x v="133"/>
          </reference>
          <reference field="23" count="1">
            <x v="2"/>
          </reference>
        </references>
      </pivotArea>
    </format>
    <format dxfId="1791">
      <pivotArea dataOnly="0" labelOnly="1" outline="0" fieldPosition="0">
        <references count="1">
          <reference field="6" count="26">
            <x v="75"/>
            <x v="76"/>
            <x v="77"/>
            <x v="78"/>
            <x v="79"/>
            <x v="80"/>
            <x v="81"/>
            <x v="82"/>
            <x v="83"/>
            <x v="84"/>
            <x v="85"/>
            <x v="86"/>
            <x v="87"/>
            <x v="88"/>
            <x v="89"/>
            <x v="90"/>
            <x v="91"/>
            <x v="92"/>
            <x v="93"/>
            <x v="94"/>
            <x v="95"/>
            <x v="96"/>
            <x v="97"/>
            <x v="98"/>
            <x v="99"/>
            <x v="100"/>
          </reference>
        </references>
      </pivotArea>
    </format>
    <format dxfId="1790">
      <pivotArea dataOnly="0" labelOnly="1" outline="0" fieldPosition="0">
        <references count="1">
          <reference field="6" count="19">
            <x v="115"/>
            <x v="116"/>
            <x v="117"/>
            <x v="118"/>
            <x v="119"/>
            <x v="120"/>
            <x v="121"/>
            <x v="122"/>
            <x v="123"/>
            <x v="124"/>
            <x v="125"/>
            <x v="126"/>
            <x v="127"/>
            <x v="128"/>
            <x v="129"/>
            <x v="130"/>
            <x v="131"/>
            <x v="132"/>
            <x v="133"/>
          </reference>
        </references>
      </pivotArea>
    </format>
    <format dxfId="1789">
      <pivotArea outline="0" collapsedLevelsAreSubtotals="1" fieldPosition="0"/>
    </format>
    <format dxfId="1788">
      <pivotArea outline="0" collapsedLevelsAreSubtotals="1" fieldPosition="0"/>
    </format>
    <format dxfId="1787">
      <pivotArea dataOnly="0" labelOnly="1" outline="0" fieldPosition="0">
        <references count="2">
          <reference field="6" count="1" selected="0">
            <x v="100"/>
          </reference>
          <reference field="23" count="1">
            <x v="1"/>
          </reference>
        </references>
      </pivotArea>
    </format>
    <format dxfId="1786">
      <pivotArea dataOnly="0" labelOnly="1" outline="0" fieldPosition="0">
        <references count="2">
          <reference field="6" count="1" selected="0">
            <x v="100"/>
          </reference>
          <reference field="23" count="1">
            <x v="1"/>
          </reference>
        </references>
      </pivotArea>
    </format>
    <format dxfId="1785">
      <pivotArea dataOnly="0" labelOnly="1" outline="0" fieldPosition="0">
        <references count="2">
          <reference field="6" count="1" selected="0">
            <x v="98"/>
          </reference>
          <reference field="23" count="1">
            <x v="4"/>
          </reference>
        </references>
      </pivotArea>
    </format>
    <format dxfId="1784">
      <pivotArea outline="0" collapsedLevelsAreSubtotals="1" fieldPosition="0">
        <references count="2">
          <reference field="6" count="1" selected="0">
            <x v="117"/>
          </reference>
          <reference field="23" count="1" selected="0">
            <x v="1"/>
          </reference>
        </references>
      </pivotArea>
    </format>
    <format dxfId="1783">
      <pivotArea outline="0" collapsedLevelsAreSubtotals="1" fieldPosition="0">
        <references count="2">
          <reference field="6" count="2" selected="0">
            <x v="120"/>
            <x v="121"/>
          </reference>
          <reference field="23" count="2" selected="0">
            <x v="2"/>
            <x v="4"/>
          </reference>
        </references>
      </pivotArea>
    </format>
    <format dxfId="1782">
      <pivotArea outline="0" collapsedLevelsAreSubtotals="1" fieldPosition="0">
        <references count="1">
          <reference field="6" count="1" selected="0">
            <x v="122"/>
          </reference>
        </references>
      </pivotArea>
    </format>
    <format dxfId="1781">
      <pivotArea outline="0" collapsedLevelsAreSubtotals="1" fieldPosition="0">
        <references count="2">
          <reference field="6" count="1" selected="0">
            <x v="2"/>
          </reference>
          <reference field="23" count="1" selected="0">
            <x v="4"/>
          </reference>
        </references>
      </pivotArea>
    </format>
    <format dxfId="1780">
      <pivotArea outline="0" collapsedLevelsAreSubtotals="1" fieldPosition="0">
        <references count="2">
          <reference field="6" count="1" selected="0">
            <x v="16"/>
          </reference>
          <reference field="23" count="1" selected="0">
            <x v="1"/>
          </reference>
        </references>
      </pivotArea>
    </format>
    <format dxfId="1779">
      <pivotArea outline="0" collapsedLevelsAreSubtotals="1" fieldPosition="0">
        <references count="2">
          <reference field="6" count="1" selected="0">
            <x v="20"/>
          </reference>
          <reference field="23" count="1" selected="0">
            <x v="4"/>
          </reference>
        </references>
      </pivotArea>
    </format>
    <format dxfId="1778">
      <pivotArea outline="0" collapsedLevelsAreSubtotals="1" fieldPosition="0">
        <references count="2">
          <reference field="6" count="1" selected="0">
            <x v="30"/>
          </reference>
          <reference field="23" count="1" selected="0">
            <x v="4"/>
          </reference>
        </references>
      </pivotArea>
    </format>
    <format dxfId="1777">
      <pivotArea outline="0" collapsedLevelsAreSubtotals="1" fieldPosition="0">
        <references count="2">
          <reference field="6" count="2" selected="0">
            <x v="36"/>
            <x v="43"/>
          </reference>
          <reference field="23" count="2" selected="0">
            <x v="1"/>
            <x v="4"/>
          </reference>
        </references>
      </pivotArea>
    </format>
    <format dxfId="1776">
      <pivotArea outline="0" collapsedLevelsAreSubtotals="1" fieldPosition="0">
        <references count="2">
          <reference field="6" count="1" selected="0">
            <x v="44"/>
          </reference>
          <reference field="23" count="1" selected="0">
            <x v="1"/>
          </reference>
        </references>
      </pivotArea>
    </format>
    <format dxfId="1775">
      <pivotArea outline="0" collapsedLevelsAreSubtotals="1" fieldPosition="0">
        <references count="2">
          <reference field="6" count="1" selected="0">
            <x v="47"/>
          </reference>
          <reference field="23" count="1" selected="0">
            <x v="1"/>
          </reference>
        </references>
      </pivotArea>
    </format>
    <format dxfId="1774">
      <pivotArea outline="0" collapsedLevelsAreSubtotals="1" fieldPosition="0">
        <references count="2">
          <reference field="6" count="1" selected="0">
            <x v="123"/>
          </reference>
          <reference field="23" count="1" selected="0">
            <x v="1"/>
          </reference>
        </references>
      </pivotArea>
    </format>
    <format dxfId="1773">
      <pivotArea outline="0" collapsedLevelsAreSubtotals="1" fieldPosition="0">
        <references count="2">
          <reference field="6" count="1" selected="0">
            <x v="124"/>
          </reference>
          <reference field="23" count="1" selected="0">
            <x v="4"/>
          </reference>
        </references>
      </pivotArea>
    </format>
    <format dxfId="1772">
      <pivotArea outline="0" collapsedLevelsAreSubtotals="1" fieldPosition="0">
        <references count="2">
          <reference field="6" count="1" selected="0">
            <x v="125"/>
          </reference>
          <reference field="23" count="1" selected="0">
            <x v="4"/>
          </reference>
        </references>
      </pivotArea>
    </format>
    <format dxfId="1771">
      <pivotArea outline="0" collapsedLevelsAreSubtotals="1" fieldPosition="0">
        <references count="1">
          <reference field="6" count="2" selected="0">
            <x v="127"/>
            <x v="128"/>
          </reference>
        </references>
      </pivotArea>
    </format>
    <format dxfId="1770">
      <pivotArea outline="0" collapsedLevelsAreSubtotals="1" fieldPosition="0">
        <references count="1">
          <reference field="6" count="1" selected="0">
            <x v="128"/>
          </reference>
        </references>
      </pivotArea>
    </format>
    <format dxfId="1769">
      <pivotArea outline="0" collapsedLevelsAreSubtotals="1" fieldPosition="0">
        <references count="1">
          <reference field="6" count="2" selected="0">
            <x v="127"/>
            <x v="128"/>
          </reference>
        </references>
      </pivotArea>
    </format>
    <format dxfId="1768">
      <pivotArea dataOnly="0" labelOnly="1" outline="0" fieldPosition="0">
        <references count="2">
          <reference field="6" count="1" selected="0">
            <x v="115"/>
          </reference>
          <reference field="23" count="1">
            <x v="4"/>
          </reference>
        </references>
      </pivotArea>
    </format>
    <format dxfId="1767">
      <pivotArea dataOnly="0" labelOnly="1" outline="0" fieldPosition="0">
        <references count="2">
          <reference field="6" count="1" selected="0">
            <x v="116"/>
          </reference>
          <reference field="23" count="1">
            <x v="1"/>
          </reference>
        </references>
      </pivotArea>
    </format>
    <format dxfId="1766">
      <pivotArea dataOnly="0" labelOnly="1" outline="0" fieldPosition="0">
        <references count="2">
          <reference field="6" count="1" selected="0">
            <x v="117"/>
          </reference>
          <reference field="23" count="1">
            <x v="4"/>
          </reference>
        </references>
      </pivotArea>
    </format>
    <format dxfId="1765">
      <pivotArea dataOnly="0" labelOnly="1" outline="0" fieldPosition="0">
        <references count="2">
          <reference field="6" count="1" selected="0">
            <x v="118"/>
          </reference>
          <reference field="23" count="1">
            <x v="1"/>
          </reference>
        </references>
      </pivotArea>
    </format>
    <format dxfId="1764">
      <pivotArea dataOnly="0" labelOnly="1" outline="0" fieldPosition="0">
        <references count="2">
          <reference field="6" count="1" selected="0">
            <x v="119"/>
          </reference>
          <reference field="23" count="1">
            <x v="0"/>
          </reference>
        </references>
      </pivotArea>
    </format>
    <format dxfId="1763">
      <pivotArea dataOnly="0" labelOnly="1" outline="0" fieldPosition="0">
        <references count="2">
          <reference field="6" count="1" selected="0">
            <x v="115"/>
          </reference>
          <reference field="23" count="1">
            <x v="4"/>
          </reference>
        </references>
      </pivotArea>
    </format>
    <format dxfId="1762">
      <pivotArea dataOnly="0" labelOnly="1" outline="0" fieldPosition="0">
        <references count="2">
          <reference field="6" count="1" selected="0">
            <x v="116"/>
          </reference>
          <reference field="23" count="1">
            <x v="1"/>
          </reference>
        </references>
      </pivotArea>
    </format>
    <format dxfId="1761">
      <pivotArea dataOnly="0" labelOnly="1" outline="0" fieldPosition="0">
        <references count="2">
          <reference field="6" count="1" selected="0">
            <x v="117"/>
          </reference>
          <reference field="23" count="1">
            <x v="4"/>
          </reference>
        </references>
      </pivotArea>
    </format>
    <format dxfId="1760">
      <pivotArea dataOnly="0" labelOnly="1" outline="0" fieldPosition="0">
        <references count="2">
          <reference field="6" count="1" selected="0">
            <x v="118"/>
          </reference>
          <reference field="23" count="1">
            <x v="1"/>
          </reference>
        </references>
      </pivotArea>
    </format>
    <format dxfId="1759">
      <pivotArea dataOnly="0" labelOnly="1" outline="0" fieldPosition="0">
        <references count="2">
          <reference field="6" count="1" selected="0">
            <x v="119"/>
          </reference>
          <reference field="23" count="1">
            <x v="0"/>
          </reference>
        </references>
      </pivotArea>
    </format>
    <format dxfId="1758">
      <pivotArea outline="0" collapsedLevelsAreSubtotals="1" fieldPosition="0">
        <references count="2">
          <reference field="6" count="1" selected="0">
            <x v="117"/>
          </reference>
          <reference field="23" count="1" selected="0">
            <x v="4"/>
          </reference>
        </references>
      </pivotArea>
    </format>
    <format dxfId="1757">
      <pivotArea outline="0" collapsedLevelsAreSubtotals="1" fieldPosition="0">
        <references count="2">
          <reference field="6" count="1" selected="0">
            <x v="62"/>
          </reference>
          <reference field="23" count="1" selected="0">
            <x v="4"/>
          </reference>
        </references>
      </pivotArea>
    </format>
    <format dxfId="1756">
      <pivotArea outline="0" collapsedLevelsAreSubtotals="1" fieldPosition="0">
        <references count="2">
          <reference field="6" count="5" selected="0">
            <x v="75"/>
            <x v="76"/>
            <x v="77"/>
            <x v="78"/>
            <x v="79"/>
          </reference>
          <reference field="23" count="1" selected="0">
            <x v="4"/>
          </reference>
        </references>
      </pivotArea>
    </format>
    <format dxfId="1755">
      <pivotArea outline="0" collapsedLevelsAreSubtotals="1" fieldPosition="0">
        <references count="2">
          <reference field="6" count="1" selected="0">
            <x v="122"/>
          </reference>
          <reference field="23" count="1" selected="0">
            <x v="1"/>
          </reference>
        </references>
      </pivotArea>
    </format>
    <format dxfId="1754">
      <pivotArea outline="0" collapsedLevelsAreSubtotals="1" fieldPosition="0">
        <references count="2">
          <reference field="6" count="2" selected="0">
            <x v="127"/>
            <x v="128"/>
          </reference>
          <reference field="23" count="2" selected="0">
            <x v="0"/>
            <x v="1"/>
          </reference>
        </references>
      </pivotArea>
    </format>
    <format dxfId="1753">
      <pivotArea dataOnly="0" labelOnly="1" outline="0" fieldPosition="0">
        <references count="2">
          <reference field="6" count="1" selected="0">
            <x v="88"/>
          </reference>
          <reference field="23" count="1">
            <x v="7"/>
          </reference>
        </references>
      </pivotArea>
    </format>
    <format dxfId="1752">
      <pivotArea dataOnly="0" labelOnly="1" outline="0" fieldPosition="0">
        <references count="2">
          <reference field="6" count="1" selected="0">
            <x v="89"/>
          </reference>
          <reference field="23" count="1">
            <x v="7"/>
          </reference>
        </references>
      </pivotArea>
    </format>
    <format dxfId="1751">
      <pivotArea outline="0" fieldPosition="0">
        <references count="1">
          <reference field="6" count="5" selected="0">
            <x v="129"/>
            <x v="130"/>
            <x v="131"/>
            <x v="132"/>
            <x v="133"/>
          </reference>
        </references>
      </pivotArea>
    </format>
    <format dxfId="1750">
      <pivotArea outline="0" fieldPosition="0">
        <references count="2">
          <reference field="6" count="2" selected="0">
            <x v="126"/>
            <x v="127"/>
          </reference>
          <reference field="23" count="2" selected="0">
            <x v="4"/>
            <x v="5"/>
          </reference>
        </references>
      </pivotArea>
    </format>
    <format dxfId="1749">
      <pivotArea outline="0" fieldPosition="0">
        <references count="2">
          <reference field="6" count="1" selected="0">
            <x v="116"/>
          </reference>
          <reference field="23" count="1" selected="0">
            <x v="1"/>
          </reference>
        </references>
      </pivotArea>
    </format>
    <format dxfId="1748">
      <pivotArea outline="0" fieldPosition="0">
        <references count="2">
          <reference field="6" count="35" selected="0">
            <x v="80"/>
            <x v="81"/>
            <x v="82"/>
            <x v="83"/>
            <x v="84"/>
            <x v="85"/>
            <x v="86"/>
            <x v="87"/>
            <x v="88"/>
            <x v="89"/>
            <x v="90"/>
            <x v="91"/>
            <x v="92"/>
            <x v="93"/>
            <x v="94"/>
            <x v="95"/>
            <x v="96"/>
            <x v="97"/>
            <x v="98"/>
            <x v="99"/>
            <x v="100"/>
            <x v="101"/>
            <x v="102"/>
            <x v="103"/>
            <x v="104"/>
            <x v="105"/>
            <x v="106"/>
            <x v="107"/>
            <x v="108"/>
            <x v="109"/>
            <x v="110"/>
            <x v="111"/>
            <x v="112"/>
            <x v="113"/>
            <x v="114"/>
          </reference>
          <reference field="23" count="0" selected="0"/>
        </references>
      </pivotArea>
    </format>
    <format dxfId="1747">
      <pivotArea outline="0" fieldPosition="0">
        <references count="2">
          <reference field="6" count="1" selected="0">
            <x v="83"/>
          </reference>
          <reference field="23" count="1" selected="0">
            <x v="4"/>
          </reference>
        </references>
      </pivotArea>
    </format>
    <format dxfId="1746">
      <pivotArea outline="0" fieldPosition="0">
        <references count="2">
          <reference field="6" count="1" selected="0">
            <x v="46"/>
          </reference>
          <reference field="23" count="1" selected="0">
            <x v="4"/>
          </reference>
        </references>
      </pivotArea>
    </format>
    <format dxfId="1745">
      <pivotArea outline="0" fieldPosition="0">
        <references count="2">
          <reference field="6" count="1" selected="0">
            <x v="27"/>
          </reference>
          <reference field="23" count="1" selected="0">
            <x v="4"/>
          </reference>
        </references>
      </pivotArea>
    </format>
    <format dxfId="1744">
      <pivotArea field="23" type="button" dataOnly="0" labelOnly="1" outline="0" axis="axisRow" fieldPosition="1"/>
    </format>
    <format dxfId="1743">
      <pivotArea dataOnly="0" labelOnly="1" outline="0" fieldPosition="0">
        <references count="2">
          <reference field="6" count="1" selected="0">
            <x v="73"/>
          </reference>
          <reference field="23" count="1">
            <x v="1"/>
          </reference>
        </references>
      </pivotArea>
    </format>
    <format dxfId="1742">
      <pivotArea dataOnly="0" labelOnly="1" outline="0" fieldPosition="0">
        <references count="2">
          <reference field="6" count="1" selected="0">
            <x v="82"/>
          </reference>
          <reference field="23" count="1">
            <x v="1"/>
          </reference>
        </references>
      </pivotArea>
    </format>
    <format dxfId="1741">
      <pivotArea dataOnly="0" labelOnly="1" outline="0" fieldPosition="0">
        <references count="2">
          <reference field="6" count="1" selected="0">
            <x v="87"/>
          </reference>
          <reference field="23" count="1">
            <x v="1"/>
          </reference>
        </references>
      </pivotArea>
    </format>
    <format dxfId="1740">
      <pivotArea dataOnly="0" labelOnly="1" outline="0" fieldPosition="0">
        <references count="2">
          <reference field="6" count="1" selected="0">
            <x v="90"/>
          </reference>
          <reference field="23" count="1">
            <x v="1"/>
          </reference>
        </references>
      </pivotArea>
    </format>
    <format dxfId="1739">
      <pivotArea dataOnly="0" labelOnly="1" outline="0" fieldPosition="0">
        <references count="2">
          <reference field="6" count="1" selected="0">
            <x v="92"/>
          </reference>
          <reference field="23" count="1">
            <x v="1"/>
          </reference>
        </references>
      </pivotArea>
    </format>
    <format dxfId="1738">
      <pivotArea dataOnly="0" labelOnly="1" outline="0" fieldPosition="0">
        <references count="2">
          <reference field="6" count="1" selected="0">
            <x v="93"/>
          </reference>
          <reference field="23" count="1">
            <x v="1"/>
          </reference>
        </references>
      </pivotArea>
    </format>
    <format dxfId="1737">
      <pivotArea dataOnly="0" labelOnly="1" outline="0" fieldPosition="0">
        <references count="2">
          <reference field="6" count="1" selected="0">
            <x v="94"/>
          </reference>
          <reference field="23" count="1">
            <x v="1"/>
          </reference>
        </references>
      </pivotArea>
    </format>
    <format dxfId="1736">
      <pivotArea dataOnly="0" labelOnly="1" outline="0" fieldPosition="0">
        <references count="2">
          <reference field="6" count="1" selected="0">
            <x v="100"/>
          </reference>
          <reference field="23" count="1">
            <x v="1"/>
          </reference>
        </references>
      </pivotArea>
    </format>
    <format dxfId="1735">
      <pivotArea dataOnly="0" labelOnly="1" outline="0" fieldPosition="0">
        <references count="2">
          <reference field="6" count="1" selected="0">
            <x v="108"/>
          </reference>
          <reference field="23" count="1">
            <x v="5"/>
          </reference>
        </references>
      </pivotArea>
    </format>
    <format dxfId="1734">
      <pivotArea dataOnly="0" labelOnly="1" outline="0" fieldPosition="0">
        <references count="2">
          <reference field="6" count="1" selected="0">
            <x v="115"/>
          </reference>
          <reference field="23" count="1">
            <x v="1"/>
          </reference>
        </references>
      </pivotArea>
    </format>
    <format dxfId="1733">
      <pivotArea dataOnly="0" labelOnly="1" outline="0" fieldPosition="0">
        <references count="2">
          <reference field="6" count="1" selected="0">
            <x v="118"/>
          </reference>
          <reference field="23" count="1">
            <x v="1"/>
          </reference>
        </references>
      </pivotArea>
    </format>
    <format dxfId="1732">
      <pivotArea dataOnly="0" labelOnly="1" outline="0" fieldPosition="0">
        <references count="2">
          <reference field="6" count="1" selected="0">
            <x v="120"/>
          </reference>
          <reference field="23" count="1">
            <x v="1"/>
          </reference>
        </references>
      </pivotArea>
    </format>
    <format dxfId="1731">
      <pivotArea dataOnly="0" labelOnly="1" outline="0" fieldPosition="0">
        <references count="2">
          <reference field="6" count="1" selected="0">
            <x v="126"/>
          </reference>
          <reference field="23" count="1">
            <x v="5"/>
          </reference>
        </references>
      </pivotArea>
    </format>
    <format dxfId="1730">
      <pivotArea outline="0" fieldPosition="0">
        <references count="2">
          <reference field="6" count="2" selected="0">
            <x v="118"/>
            <x v="119"/>
          </reference>
          <reference field="23" count="2" selected="0">
            <x v="1"/>
            <x v="4"/>
          </reference>
        </references>
      </pivotArea>
    </format>
    <format dxfId="1729">
      <pivotArea outline="0" collapsedLevelsAreSubtotals="1" fieldPosition="0"/>
    </format>
    <format dxfId="1728">
      <pivotArea dataOnly="0" labelOnly="1" outline="0" fieldPosition="0">
        <references count="2">
          <reference field="6" count="1" selected="0">
            <x v="2"/>
          </reference>
          <reference field="23" count="1">
            <x v="1"/>
          </reference>
        </references>
      </pivotArea>
    </format>
    <format dxfId="1727">
      <pivotArea dataOnly="0" labelOnly="1" outline="0" fieldPosition="0">
        <references count="2">
          <reference field="6" count="1" selected="0">
            <x v="16"/>
          </reference>
          <reference field="23" count="1">
            <x v="0"/>
          </reference>
        </references>
      </pivotArea>
    </format>
    <format dxfId="1726">
      <pivotArea dataOnly="0" labelOnly="1" outline="0" fieldPosition="0">
        <references count="2">
          <reference field="6" count="1" selected="0">
            <x v="20"/>
          </reference>
          <reference field="23" count="1">
            <x v="1"/>
          </reference>
        </references>
      </pivotArea>
    </format>
    <format dxfId="1725">
      <pivotArea dataOnly="0" labelOnly="1" outline="0" fieldPosition="0">
        <references count="2">
          <reference field="6" count="1" selected="0">
            <x v="27"/>
          </reference>
          <reference field="23" count="1">
            <x v="4"/>
          </reference>
        </references>
      </pivotArea>
    </format>
    <format dxfId="1724">
      <pivotArea dataOnly="0" labelOnly="1" outline="0" fieldPosition="0">
        <references count="2">
          <reference field="6" count="1" selected="0">
            <x v="30"/>
          </reference>
          <reference field="23" count="1">
            <x v="4"/>
          </reference>
        </references>
      </pivotArea>
    </format>
    <format dxfId="1723">
      <pivotArea dataOnly="0" labelOnly="1" outline="0" fieldPosition="0">
        <references count="2">
          <reference field="6" count="1" selected="0">
            <x v="36"/>
          </reference>
          <reference field="23" count="1">
            <x v="1"/>
          </reference>
        </references>
      </pivotArea>
    </format>
    <format dxfId="1722">
      <pivotArea dataOnly="0" labelOnly="1" outline="0" fieldPosition="0">
        <references count="2">
          <reference field="6" count="1" selected="0">
            <x v="43"/>
          </reference>
          <reference field="23" count="1">
            <x v="1"/>
          </reference>
        </references>
      </pivotArea>
    </format>
    <format dxfId="1721">
      <pivotArea dataOnly="0" labelOnly="1" outline="0" fieldPosition="0">
        <references count="2">
          <reference field="6" count="1" selected="0">
            <x v="44"/>
          </reference>
          <reference field="23" count="1">
            <x v="1"/>
          </reference>
        </references>
      </pivotArea>
    </format>
    <format dxfId="1720">
      <pivotArea dataOnly="0" labelOnly="1" outline="0" fieldPosition="0">
        <references count="2">
          <reference field="6" count="1" selected="0">
            <x v="46"/>
          </reference>
          <reference field="23" count="1">
            <x v="4"/>
          </reference>
        </references>
      </pivotArea>
    </format>
    <format dxfId="1719">
      <pivotArea dataOnly="0" labelOnly="1" outline="0" fieldPosition="0">
        <references count="2">
          <reference field="6" count="1" selected="0">
            <x v="47"/>
          </reference>
          <reference field="23" count="1">
            <x v="2"/>
          </reference>
        </references>
      </pivotArea>
    </format>
    <format dxfId="1718">
      <pivotArea dataOnly="0" labelOnly="1" outline="0" fieldPosition="0">
        <references count="2">
          <reference field="6" count="1" selected="0">
            <x v="62"/>
          </reference>
          <reference field="23" count="1">
            <x v="4"/>
          </reference>
        </references>
      </pivotArea>
    </format>
    <format dxfId="1717">
      <pivotArea dataOnly="0" labelOnly="1" outline="0" fieldPosition="0">
        <references count="2">
          <reference field="6" count="1" selected="0">
            <x v="68"/>
          </reference>
          <reference field="23" count="1">
            <x v="4"/>
          </reference>
        </references>
      </pivotArea>
    </format>
    <format dxfId="1716">
      <pivotArea dataOnly="0" labelOnly="1" outline="0" fieldPosition="0">
        <references count="2">
          <reference field="6" count="1" selected="0">
            <x v="73"/>
          </reference>
          <reference field="23" count="1">
            <x v="8"/>
          </reference>
        </references>
      </pivotArea>
    </format>
    <format dxfId="1715">
      <pivotArea dataOnly="0" labelOnly="1" outline="0" fieldPosition="0">
        <references count="2">
          <reference field="6" count="1" selected="0">
            <x v="75"/>
          </reference>
          <reference field="23" count="1">
            <x v="4"/>
          </reference>
        </references>
      </pivotArea>
    </format>
    <format dxfId="1714">
      <pivotArea dataOnly="0" labelOnly="1" outline="0" fieldPosition="0">
        <references count="2">
          <reference field="6" count="1" selected="0">
            <x v="76"/>
          </reference>
          <reference field="23" count="1">
            <x v="4"/>
          </reference>
        </references>
      </pivotArea>
    </format>
    <format dxfId="1713">
      <pivotArea dataOnly="0" labelOnly="1" outline="0" fieldPosition="0">
        <references count="2">
          <reference field="6" count="1" selected="0">
            <x v="77"/>
          </reference>
          <reference field="23" count="1">
            <x v="4"/>
          </reference>
        </references>
      </pivotArea>
    </format>
    <format dxfId="1712">
      <pivotArea dataOnly="0" labelOnly="1" outline="0" fieldPosition="0">
        <references count="2">
          <reference field="6" count="1" selected="0">
            <x v="78"/>
          </reference>
          <reference field="23" count="1">
            <x v="4"/>
          </reference>
        </references>
      </pivotArea>
    </format>
    <format dxfId="1711">
      <pivotArea dataOnly="0" labelOnly="1" outline="0" fieldPosition="0">
        <references count="2">
          <reference field="6" count="1" selected="0">
            <x v="79"/>
          </reference>
          <reference field="23" count="1">
            <x v="4"/>
          </reference>
        </references>
      </pivotArea>
    </format>
    <format dxfId="1710">
      <pivotArea dataOnly="0" labelOnly="1" outline="0" fieldPosition="0">
        <references count="2">
          <reference field="6" count="1" selected="0">
            <x v="80"/>
          </reference>
          <reference field="23" count="1">
            <x v="4"/>
          </reference>
        </references>
      </pivotArea>
    </format>
    <format dxfId="1709">
      <pivotArea dataOnly="0" labelOnly="1" outline="0" fieldPosition="0">
        <references count="2">
          <reference field="6" count="1" selected="0">
            <x v="81"/>
          </reference>
          <reference field="23" count="1">
            <x v="0"/>
          </reference>
        </references>
      </pivotArea>
    </format>
    <format dxfId="1708">
      <pivotArea dataOnly="0" labelOnly="1" outline="0" fieldPosition="0">
        <references count="2">
          <reference field="6" count="1" selected="0">
            <x v="82"/>
          </reference>
          <reference field="23" count="1">
            <x v="8"/>
          </reference>
        </references>
      </pivotArea>
    </format>
    <format dxfId="1707">
      <pivotArea dataOnly="0" labelOnly="1" outline="0" fieldPosition="0">
        <references count="2">
          <reference field="6" count="1" selected="0">
            <x v="83"/>
          </reference>
          <reference field="23" count="1">
            <x v="4"/>
          </reference>
        </references>
      </pivotArea>
    </format>
    <format dxfId="1706">
      <pivotArea dataOnly="0" labelOnly="1" outline="0" fieldPosition="0">
        <references count="2">
          <reference field="6" count="1" selected="0">
            <x v="84"/>
          </reference>
          <reference field="23" count="1">
            <x v="1"/>
          </reference>
        </references>
      </pivotArea>
    </format>
    <format dxfId="1705">
      <pivotArea dataOnly="0" labelOnly="1" outline="0" fieldPosition="0">
        <references count="2">
          <reference field="6" count="1" selected="0">
            <x v="85"/>
          </reference>
          <reference field="23" count="1">
            <x v="4"/>
          </reference>
        </references>
      </pivotArea>
    </format>
    <format dxfId="1704">
      <pivotArea dataOnly="0" labelOnly="1" outline="0" fieldPosition="0">
        <references count="2">
          <reference field="6" count="1" selected="0">
            <x v="86"/>
          </reference>
          <reference field="23" count="1">
            <x v="4"/>
          </reference>
        </references>
      </pivotArea>
    </format>
    <format dxfId="1703">
      <pivotArea dataOnly="0" labelOnly="1" outline="0" fieldPosition="0">
        <references count="2">
          <reference field="6" count="1" selected="0">
            <x v="87"/>
          </reference>
          <reference field="23" count="1">
            <x v="8"/>
          </reference>
        </references>
      </pivotArea>
    </format>
    <format dxfId="1702">
      <pivotArea dataOnly="0" labelOnly="1" outline="0" fieldPosition="0">
        <references count="2">
          <reference field="6" count="1" selected="0">
            <x v="88"/>
          </reference>
          <reference field="23" count="1">
            <x v="7"/>
          </reference>
        </references>
      </pivotArea>
    </format>
    <format dxfId="1701">
      <pivotArea dataOnly="0" labelOnly="1" outline="0" fieldPosition="0">
        <references count="2">
          <reference field="6" count="1" selected="0">
            <x v="89"/>
          </reference>
          <reference field="23" count="1">
            <x v="7"/>
          </reference>
        </references>
      </pivotArea>
    </format>
    <format dxfId="1700">
      <pivotArea dataOnly="0" labelOnly="1" outline="0" fieldPosition="0">
        <references count="2">
          <reference field="6" count="1" selected="0">
            <x v="90"/>
          </reference>
          <reference field="23" count="1">
            <x v="8"/>
          </reference>
        </references>
      </pivotArea>
    </format>
    <format dxfId="1699">
      <pivotArea dataOnly="0" labelOnly="1" outline="0" fieldPosition="0">
        <references count="2">
          <reference field="6" count="1" selected="0">
            <x v="91"/>
          </reference>
          <reference field="23" count="1">
            <x v="2"/>
          </reference>
        </references>
      </pivotArea>
    </format>
    <format dxfId="1698">
      <pivotArea dataOnly="0" labelOnly="1" outline="0" fieldPosition="0">
        <references count="2">
          <reference field="6" count="1" selected="0">
            <x v="92"/>
          </reference>
          <reference field="23" count="1">
            <x v="7"/>
          </reference>
        </references>
      </pivotArea>
    </format>
    <format dxfId="1697">
      <pivotArea dataOnly="0" labelOnly="1" outline="0" fieldPosition="0">
        <references count="2">
          <reference field="6" count="1" selected="0">
            <x v="93"/>
          </reference>
          <reference field="23" count="1">
            <x v="7"/>
          </reference>
        </references>
      </pivotArea>
    </format>
    <format dxfId="1696">
      <pivotArea dataOnly="0" labelOnly="1" outline="0" fieldPosition="0">
        <references count="2">
          <reference field="6" count="1" selected="0">
            <x v="94"/>
          </reference>
          <reference field="23" count="1">
            <x v="8"/>
          </reference>
        </references>
      </pivotArea>
    </format>
    <format dxfId="1695">
      <pivotArea dataOnly="0" labelOnly="1" outline="0" fieldPosition="0">
        <references count="2">
          <reference field="6" count="1" selected="0">
            <x v="95"/>
          </reference>
          <reference field="23" count="1">
            <x v="0"/>
          </reference>
        </references>
      </pivotArea>
    </format>
    <format dxfId="1694">
      <pivotArea dataOnly="0" labelOnly="1" outline="0" fieldPosition="0">
        <references count="2">
          <reference field="6" count="1" selected="0">
            <x v="96"/>
          </reference>
          <reference field="23" count="1">
            <x v="4"/>
          </reference>
        </references>
      </pivotArea>
    </format>
    <format dxfId="1693">
      <pivotArea dataOnly="0" labelOnly="1" outline="0" fieldPosition="0">
        <references count="2">
          <reference field="6" count="1" selected="0">
            <x v="97"/>
          </reference>
          <reference field="23" count="1">
            <x v="4"/>
          </reference>
        </references>
      </pivotArea>
    </format>
    <format dxfId="1692">
      <pivotArea dataOnly="0" labelOnly="1" outline="0" fieldPosition="0">
        <references count="2">
          <reference field="6" count="1" selected="0">
            <x v="98"/>
          </reference>
          <reference field="23" count="1">
            <x v="4"/>
          </reference>
        </references>
      </pivotArea>
    </format>
    <format dxfId="1691">
      <pivotArea dataOnly="0" labelOnly="1" outline="0" fieldPosition="0">
        <references count="2">
          <reference field="6" count="1" selected="0">
            <x v="99"/>
          </reference>
          <reference field="23" count="1">
            <x v="4"/>
          </reference>
        </references>
      </pivotArea>
    </format>
    <format dxfId="1690">
      <pivotArea dataOnly="0" labelOnly="1" outline="0" fieldPosition="0">
        <references count="2">
          <reference field="6" count="1" selected="0">
            <x v="100"/>
          </reference>
          <reference field="23" count="1">
            <x v="8"/>
          </reference>
        </references>
      </pivotArea>
    </format>
    <format dxfId="1689">
      <pivotArea dataOnly="0" labelOnly="1" outline="0" fieldPosition="0">
        <references count="2">
          <reference field="6" count="1" selected="0">
            <x v="101"/>
          </reference>
          <reference field="23" count="1">
            <x v="4"/>
          </reference>
        </references>
      </pivotArea>
    </format>
    <format dxfId="1688">
      <pivotArea dataOnly="0" labelOnly="1" outline="0" fieldPosition="0">
        <references count="2">
          <reference field="6" count="1" selected="0">
            <x v="102"/>
          </reference>
          <reference field="23" count="1">
            <x v="4"/>
          </reference>
        </references>
      </pivotArea>
    </format>
    <format dxfId="1687">
      <pivotArea dataOnly="0" labelOnly="1" outline="0" fieldPosition="0">
        <references count="2">
          <reference field="6" count="1" selected="0">
            <x v="103"/>
          </reference>
          <reference field="23" count="1">
            <x v="4"/>
          </reference>
        </references>
      </pivotArea>
    </format>
    <format dxfId="1686">
      <pivotArea dataOnly="0" labelOnly="1" outline="0" fieldPosition="0">
        <references count="2">
          <reference field="6" count="1" selected="0">
            <x v="104"/>
          </reference>
          <reference field="23" count="1">
            <x v="0"/>
          </reference>
        </references>
      </pivotArea>
    </format>
    <format dxfId="1685">
      <pivotArea dataOnly="0" labelOnly="1" outline="0" fieldPosition="0">
        <references count="2">
          <reference field="6" count="1" selected="0">
            <x v="105"/>
          </reference>
          <reference field="23" count="1">
            <x v="0"/>
          </reference>
        </references>
      </pivotArea>
    </format>
    <format dxfId="1684">
      <pivotArea dataOnly="0" labelOnly="1" outline="0" fieldPosition="0">
        <references count="2">
          <reference field="6" count="1" selected="0">
            <x v="106"/>
          </reference>
          <reference field="23" count="1">
            <x v="2"/>
          </reference>
        </references>
      </pivotArea>
    </format>
    <format dxfId="1683">
      <pivotArea dataOnly="0" labelOnly="1" outline="0" fieldPosition="0">
        <references count="2">
          <reference field="6" count="1" selected="0">
            <x v="107"/>
          </reference>
          <reference field="23" count="1">
            <x v="4"/>
          </reference>
        </references>
      </pivotArea>
    </format>
    <format dxfId="1682">
      <pivotArea dataOnly="0" labelOnly="1" outline="0" fieldPosition="0">
        <references count="2">
          <reference field="6" count="1" selected="0">
            <x v="108"/>
          </reference>
          <reference field="23" count="1">
            <x v="4"/>
          </reference>
        </references>
      </pivotArea>
    </format>
    <format dxfId="1681">
      <pivotArea dataOnly="0" labelOnly="1" outline="0" fieldPosition="0">
        <references count="2">
          <reference field="6" count="1" selected="0">
            <x v="109"/>
          </reference>
          <reference field="23" count="1">
            <x v="2"/>
          </reference>
        </references>
      </pivotArea>
    </format>
    <format dxfId="1680">
      <pivotArea dataOnly="0" labelOnly="1" outline="0" fieldPosition="0">
        <references count="2">
          <reference field="6" count="1" selected="0">
            <x v="110"/>
          </reference>
          <reference field="23" count="1">
            <x v="4"/>
          </reference>
        </references>
      </pivotArea>
    </format>
    <format dxfId="1679">
      <pivotArea dataOnly="0" labelOnly="1" outline="0" fieldPosition="0">
        <references count="2">
          <reference field="6" count="1" selected="0">
            <x v="111"/>
          </reference>
          <reference field="23" count="1">
            <x v="4"/>
          </reference>
        </references>
      </pivotArea>
    </format>
    <format dxfId="1678">
      <pivotArea dataOnly="0" labelOnly="1" outline="0" fieldPosition="0">
        <references count="2">
          <reference field="6" count="1" selected="0">
            <x v="112"/>
          </reference>
          <reference field="23" count="1">
            <x v="2"/>
          </reference>
        </references>
      </pivotArea>
    </format>
    <format dxfId="1677">
      <pivotArea dataOnly="0" labelOnly="1" outline="0" fieldPosition="0">
        <references count="2">
          <reference field="6" count="1" selected="0">
            <x v="113"/>
          </reference>
          <reference field="23" count="1">
            <x v="4"/>
          </reference>
        </references>
      </pivotArea>
    </format>
    <format dxfId="1676">
      <pivotArea dataOnly="0" labelOnly="1" outline="0" fieldPosition="0">
        <references count="2">
          <reference field="6" count="1" selected="0">
            <x v="114"/>
          </reference>
          <reference field="23" count="1">
            <x v="0"/>
          </reference>
        </references>
      </pivotArea>
    </format>
    <format dxfId="1675">
      <pivotArea dataOnly="0" labelOnly="1" outline="0" fieldPosition="0">
        <references count="2">
          <reference field="6" count="1" selected="0">
            <x v="115"/>
          </reference>
          <reference field="23" count="1">
            <x v="8"/>
          </reference>
        </references>
      </pivotArea>
    </format>
    <format dxfId="1674">
      <pivotArea dataOnly="0" labelOnly="1" outline="0" fieldPosition="0">
        <references count="2">
          <reference field="6" count="1" selected="0">
            <x v="116"/>
          </reference>
          <reference field="23" count="1">
            <x v="1"/>
          </reference>
        </references>
      </pivotArea>
    </format>
    <format dxfId="1673">
      <pivotArea dataOnly="0" labelOnly="1" outline="0" fieldPosition="0">
        <references count="2">
          <reference field="6" count="1" selected="0">
            <x v="117"/>
          </reference>
          <reference field="23" count="1">
            <x v="4"/>
          </reference>
        </references>
      </pivotArea>
    </format>
    <format dxfId="1672">
      <pivotArea dataOnly="0" labelOnly="1" outline="0" fieldPosition="0">
        <references count="2">
          <reference field="6" count="1" selected="0">
            <x v="118"/>
          </reference>
          <reference field="23" count="1">
            <x v="4"/>
          </reference>
        </references>
      </pivotArea>
    </format>
    <format dxfId="1671">
      <pivotArea dataOnly="0" labelOnly="1" outline="0" fieldPosition="0">
        <references count="2">
          <reference field="6" count="1" selected="0">
            <x v="119"/>
          </reference>
          <reference field="23" count="1">
            <x v="4"/>
          </reference>
        </references>
      </pivotArea>
    </format>
    <format dxfId="1670">
      <pivotArea dataOnly="0" labelOnly="1" outline="0" fieldPosition="0">
        <references count="2">
          <reference field="6" count="1" selected="0">
            <x v="120"/>
          </reference>
          <reference field="23" count="1">
            <x v="7"/>
          </reference>
        </references>
      </pivotArea>
    </format>
    <format dxfId="1669">
      <pivotArea dataOnly="0" labelOnly="1" outline="0" fieldPosition="0">
        <references count="2">
          <reference field="6" count="1" selected="0">
            <x v="121"/>
          </reference>
          <reference field="23" count="1">
            <x v="4"/>
          </reference>
        </references>
      </pivotArea>
    </format>
    <format dxfId="1668">
      <pivotArea dataOnly="0" labelOnly="1" outline="0" fieldPosition="0">
        <references count="2">
          <reference field="6" count="1" selected="0">
            <x v="122"/>
          </reference>
          <reference field="23" count="1">
            <x v="4"/>
          </reference>
        </references>
      </pivotArea>
    </format>
    <format dxfId="1667">
      <pivotArea dataOnly="0" labelOnly="1" outline="0" fieldPosition="0">
        <references count="2">
          <reference field="6" count="1" selected="0">
            <x v="123"/>
          </reference>
          <reference field="23" count="1">
            <x v="1"/>
          </reference>
        </references>
      </pivotArea>
    </format>
    <format dxfId="1666">
      <pivotArea dataOnly="0" labelOnly="1" outline="0" fieldPosition="0">
        <references count="2">
          <reference field="6" count="1" selected="0">
            <x v="124"/>
          </reference>
          <reference field="23" count="1">
            <x v="4"/>
          </reference>
        </references>
      </pivotArea>
    </format>
    <format dxfId="1665">
      <pivotArea dataOnly="0" labelOnly="1" outline="0" fieldPosition="0">
        <references count="2">
          <reference field="6" count="1" selected="0">
            <x v="125"/>
          </reference>
          <reference field="23" count="1">
            <x v="4"/>
          </reference>
        </references>
      </pivotArea>
    </format>
    <format dxfId="1664">
      <pivotArea dataOnly="0" labelOnly="1" outline="0" fieldPosition="0">
        <references count="2">
          <reference field="6" count="1" selected="0">
            <x v="126"/>
          </reference>
          <reference field="23" count="1">
            <x v="1"/>
          </reference>
        </references>
      </pivotArea>
    </format>
    <format dxfId="1663">
      <pivotArea dataOnly="0" labelOnly="1" outline="0" fieldPosition="0">
        <references count="2">
          <reference field="6" count="1" selected="0">
            <x v="127"/>
          </reference>
          <reference field="23" count="1">
            <x v="4"/>
          </reference>
        </references>
      </pivotArea>
    </format>
    <format dxfId="1662">
      <pivotArea dataOnly="0" labelOnly="1" outline="0" fieldPosition="0">
        <references count="2">
          <reference field="6" count="1" selected="0">
            <x v="128"/>
          </reference>
          <reference field="23" count="1">
            <x v="4"/>
          </reference>
        </references>
      </pivotArea>
    </format>
    <format dxfId="1661">
      <pivotArea dataOnly="0" labelOnly="1" outline="0" fieldPosition="0">
        <references count="2">
          <reference field="6" count="1" selected="0">
            <x v="129"/>
          </reference>
          <reference field="23" count="1">
            <x v="1"/>
          </reference>
        </references>
      </pivotArea>
    </format>
    <format dxfId="1660">
      <pivotArea dataOnly="0" labelOnly="1" outline="0" fieldPosition="0">
        <references count="2">
          <reference field="6" count="1" selected="0">
            <x v="130"/>
          </reference>
          <reference field="23" count="1">
            <x v="1"/>
          </reference>
        </references>
      </pivotArea>
    </format>
    <format dxfId="1659">
      <pivotArea dataOnly="0" labelOnly="1" outline="0" fieldPosition="0">
        <references count="2">
          <reference field="6" count="1" selected="0">
            <x v="131"/>
          </reference>
          <reference field="23" count="1">
            <x v="4"/>
          </reference>
        </references>
      </pivotArea>
    </format>
    <format dxfId="1658">
      <pivotArea dataOnly="0" labelOnly="1" outline="0" fieldPosition="0">
        <references count="2">
          <reference field="6" count="1" selected="0">
            <x v="132"/>
          </reference>
          <reference field="23" count="1">
            <x v="4"/>
          </reference>
        </references>
      </pivotArea>
    </format>
    <format dxfId="1657">
      <pivotArea dataOnly="0" labelOnly="1" outline="0" fieldPosition="0">
        <references count="2">
          <reference field="6" count="1" selected="0">
            <x v="133"/>
          </reference>
          <reference field="23" count="1">
            <x v="4"/>
          </reference>
        </references>
      </pivotArea>
    </format>
    <format dxfId="1656">
      <pivotArea outline="0" fieldPosition="0">
        <references count="2">
          <reference field="6" count="1" selected="0">
            <x v="126"/>
          </reference>
          <reference field="23" count="1" selected="0">
            <x v="1"/>
          </reference>
        </references>
      </pivotArea>
    </format>
    <format dxfId="1655">
      <pivotArea outline="0" fieldPosition="0">
        <references count="2">
          <reference field="6" count="8" selected="0">
            <x v="79"/>
            <x v="80"/>
            <x v="81"/>
            <x v="82"/>
            <x v="83"/>
            <x v="84"/>
            <x v="85"/>
            <x v="86"/>
          </reference>
          <reference field="23" count="4" selected="0">
            <x v="0"/>
            <x v="1"/>
            <x v="4"/>
            <x v="8"/>
          </reference>
        </references>
      </pivotArea>
    </format>
    <format dxfId="1654">
      <pivotArea field="6" type="button" dataOnly="0" labelOnly="1" outline="0" axis="axisRow" fieldPosition="0"/>
    </format>
    <format dxfId="1653">
      <pivotArea field="23" type="button" dataOnly="0" labelOnly="1" outline="0" axis="axisRow" fieldPosition="1"/>
    </format>
    <format dxfId="1652">
      <pivotArea dataOnly="0" labelOnly="1" outline="0" fieldPosition="0">
        <references count="1">
          <reference field="4294967294" count="3">
            <x v="0"/>
            <x v="1"/>
            <x v="2"/>
          </reference>
        </references>
      </pivotArea>
    </format>
    <format dxfId="1651">
      <pivotArea dataOnly="0" labelOnly="1" outline="0" fieldPosition="0">
        <references count="2">
          <reference field="6" count="1" selected="0">
            <x v="2"/>
          </reference>
          <reference field="23" count="1">
            <x v="1"/>
          </reference>
        </references>
      </pivotArea>
    </format>
    <format dxfId="1650">
      <pivotArea dataOnly="0" labelOnly="1" outline="0" fieldPosition="0">
        <references count="2">
          <reference field="6" count="1" selected="0">
            <x v="16"/>
          </reference>
          <reference field="23" count="1">
            <x v="2"/>
          </reference>
        </references>
      </pivotArea>
    </format>
    <format dxfId="1649">
      <pivotArea dataOnly="0" labelOnly="1" outline="0" fieldPosition="0">
        <references count="2">
          <reference field="6" count="1" selected="0">
            <x v="20"/>
          </reference>
          <reference field="23" count="1">
            <x v="1"/>
          </reference>
        </references>
      </pivotArea>
    </format>
    <format dxfId="1648">
      <pivotArea dataOnly="0" labelOnly="1" outline="0" fieldPosition="0">
        <references count="2">
          <reference field="6" count="1" selected="0">
            <x v="27"/>
          </reference>
          <reference field="23" count="1">
            <x v="2"/>
          </reference>
        </references>
      </pivotArea>
    </format>
    <format dxfId="1647">
      <pivotArea dataOnly="0" labelOnly="1" outline="0" fieldPosition="0">
        <references count="2">
          <reference field="6" count="1" selected="0">
            <x v="30"/>
          </reference>
          <reference field="23" count="1">
            <x v="2"/>
          </reference>
        </references>
      </pivotArea>
    </format>
    <format dxfId="1646">
      <pivotArea dataOnly="0" labelOnly="1" outline="0" fieldPosition="0">
        <references count="2">
          <reference field="6" count="1" selected="0">
            <x v="36"/>
          </reference>
          <reference field="23" count="1">
            <x v="1"/>
          </reference>
        </references>
      </pivotArea>
    </format>
    <format dxfId="1645">
      <pivotArea dataOnly="0" labelOnly="1" outline="0" fieldPosition="0">
        <references count="2">
          <reference field="6" count="1" selected="0">
            <x v="43"/>
          </reference>
          <reference field="23" count="1">
            <x v="1"/>
          </reference>
        </references>
      </pivotArea>
    </format>
    <format dxfId="1644">
      <pivotArea dataOnly="0" labelOnly="1" outline="0" fieldPosition="0">
        <references count="2">
          <reference field="6" count="1" selected="0">
            <x v="44"/>
          </reference>
          <reference field="23" count="1">
            <x v="1"/>
          </reference>
        </references>
      </pivotArea>
    </format>
    <format dxfId="1643">
      <pivotArea dataOnly="0" labelOnly="1" outline="0" fieldPosition="0">
        <references count="2">
          <reference field="6" count="1" selected="0">
            <x v="46"/>
          </reference>
          <reference field="23" count="1">
            <x v="2"/>
          </reference>
        </references>
      </pivotArea>
    </format>
    <format dxfId="1642">
      <pivotArea dataOnly="0" labelOnly="1" outline="0" fieldPosition="0">
        <references count="2">
          <reference field="6" count="1" selected="0">
            <x v="47"/>
          </reference>
          <reference field="23" count="1">
            <x v="1"/>
          </reference>
        </references>
      </pivotArea>
    </format>
    <format dxfId="1641">
      <pivotArea dataOnly="0" labelOnly="1" outline="0" fieldPosition="0">
        <references count="2">
          <reference field="6" count="1" selected="0">
            <x v="62"/>
          </reference>
          <reference field="23" count="1">
            <x v="2"/>
          </reference>
        </references>
      </pivotArea>
    </format>
    <format dxfId="1640">
      <pivotArea dataOnly="0" labelOnly="1" outline="0" fieldPosition="0">
        <references count="2">
          <reference field="6" count="1" selected="0">
            <x v="68"/>
          </reference>
          <reference field="23" count="1">
            <x v="2"/>
          </reference>
        </references>
      </pivotArea>
    </format>
    <format dxfId="1639">
      <pivotArea dataOnly="0" labelOnly="1" outline="0" fieldPosition="0">
        <references count="2">
          <reference field="6" count="1" selected="0">
            <x v="73"/>
          </reference>
          <reference field="23" count="1">
            <x v="1"/>
          </reference>
        </references>
      </pivotArea>
    </format>
    <format dxfId="1638">
      <pivotArea dataOnly="0" labelOnly="1" outline="0" fieldPosition="0">
        <references count="2">
          <reference field="6" count="1" selected="0">
            <x v="75"/>
          </reference>
          <reference field="23" count="1">
            <x v="2"/>
          </reference>
        </references>
      </pivotArea>
    </format>
    <format dxfId="1637">
      <pivotArea dataOnly="0" labelOnly="1" outline="0" fieldPosition="0">
        <references count="2">
          <reference field="6" count="1" selected="0">
            <x v="76"/>
          </reference>
          <reference field="23" count="1">
            <x v="2"/>
          </reference>
        </references>
      </pivotArea>
    </format>
    <format dxfId="1636">
      <pivotArea dataOnly="0" labelOnly="1" outline="0" fieldPosition="0">
        <references count="2">
          <reference field="6" count="1" selected="0">
            <x v="77"/>
          </reference>
          <reference field="23" count="1">
            <x v="2"/>
          </reference>
        </references>
      </pivotArea>
    </format>
    <format dxfId="1635">
      <pivotArea dataOnly="0" labelOnly="1" outline="0" fieldPosition="0">
        <references count="2">
          <reference field="6" count="1" selected="0">
            <x v="78"/>
          </reference>
          <reference field="23" count="1">
            <x v="2"/>
          </reference>
        </references>
      </pivotArea>
    </format>
    <format dxfId="1634">
      <pivotArea dataOnly="0" labelOnly="1" outline="0" fieldPosition="0">
        <references count="2">
          <reference field="6" count="1" selected="0">
            <x v="79"/>
          </reference>
          <reference field="23" count="1">
            <x v="2"/>
          </reference>
        </references>
      </pivotArea>
    </format>
    <format dxfId="1633">
      <pivotArea dataOnly="0" labelOnly="1" outline="0" fieldPosition="0">
        <references count="2">
          <reference field="6" count="1" selected="0">
            <x v="80"/>
          </reference>
          <reference field="23" count="1">
            <x v="2"/>
          </reference>
        </references>
      </pivotArea>
    </format>
    <format dxfId="1632">
      <pivotArea dataOnly="0" labelOnly="1" outline="0" fieldPosition="0">
        <references count="2">
          <reference field="6" count="1" selected="0">
            <x v="81"/>
          </reference>
          <reference field="23" count="1">
            <x v="1"/>
          </reference>
        </references>
      </pivotArea>
    </format>
    <format dxfId="1631">
      <pivotArea dataOnly="0" labelOnly="1" outline="0" fieldPosition="0">
        <references count="2">
          <reference field="6" count="1" selected="0">
            <x v="82"/>
          </reference>
          <reference field="23" count="1">
            <x v="1"/>
          </reference>
        </references>
      </pivotArea>
    </format>
    <format dxfId="1630">
      <pivotArea dataOnly="0" labelOnly="1" outline="0" fieldPosition="0">
        <references count="2">
          <reference field="6" count="1" selected="0">
            <x v="83"/>
          </reference>
          <reference field="23" count="1">
            <x v="1"/>
          </reference>
        </references>
      </pivotArea>
    </format>
    <format dxfId="1629">
      <pivotArea dataOnly="0" labelOnly="1" outline="0" fieldPosition="0">
        <references count="2">
          <reference field="6" count="1" selected="0">
            <x v="84"/>
          </reference>
          <reference field="23" count="1">
            <x v="1"/>
          </reference>
        </references>
      </pivotArea>
    </format>
    <format dxfId="1628">
      <pivotArea dataOnly="0" labelOnly="1" outline="0" fieldPosition="0">
        <references count="2">
          <reference field="6" count="1" selected="0">
            <x v="85"/>
          </reference>
          <reference field="23" count="1">
            <x v="2"/>
          </reference>
        </references>
      </pivotArea>
    </format>
    <format dxfId="1627">
      <pivotArea dataOnly="0" labelOnly="1" outline="0" fieldPosition="0">
        <references count="2">
          <reference field="6" count="1" selected="0">
            <x v="86"/>
          </reference>
          <reference field="23" count="1">
            <x v="2"/>
          </reference>
        </references>
      </pivotArea>
    </format>
    <format dxfId="1626">
      <pivotArea dataOnly="0" labelOnly="1" outline="0" fieldPosition="0">
        <references count="2">
          <reference field="6" count="1" selected="0">
            <x v="87"/>
          </reference>
          <reference field="23" count="1">
            <x v="1"/>
          </reference>
        </references>
      </pivotArea>
    </format>
    <format dxfId="1625">
      <pivotArea dataOnly="0" labelOnly="1" outline="0" fieldPosition="0">
        <references count="2">
          <reference field="6" count="1" selected="0">
            <x v="88"/>
          </reference>
          <reference field="23" count="1">
            <x v="1"/>
          </reference>
        </references>
      </pivotArea>
    </format>
    <format dxfId="1624">
      <pivotArea dataOnly="0" labelOnly="1" outline="0" fieldPosition="0">
        <references count="2">
          <reference field="6" count="1" selected="0">
            <x v="89"/>
          </reference>
          <reference field="23" count="1">
            <x v="1"/>
          </reference>
        </references>
      </pivotArea>
    </format>
    <format dxfId="1623">
      <pivotArea dataOnly="0" labelOnly="1" outline="0" fieldPosition="0">
        <references count="2">
          <reference field="6" count="1" selected="0">
            <x v="90"/>
          </reference>
          <reference field="23" count="1">
            <x v="1"/>
          </reference>
        </references>
      </pivotArea>
    </format>
    <format dxfId="1622">
      <pivotArea dataOnly="0" labelOnly="1" outline="0" fieldPosition="0">
        <references count="2">
          <reference field="6" count="1" selected="0">
            <x v="91"/>
          </reference>
          <reference field="23" count="1">
            <x v="1"/>
          </reference>
        </references>
      </pivotArea>
    </format>
    <format dxfId="1621">
      <pivotArea dataOnly="0" labelOnly="1" outline="0" fieldPosition="0">
        <references count="2">
          <reference field="6" count="1" selected="0">
            <x v="92"/>
          </reference>
          <reference field="23" count="1">
            <x v="1"/>
          </reference>
        </references>
      </pivotArea>
    </format>
    <format dxfId="1620">
      <pivotArea dataOnly="0" labelOnly="1" outline="0" fieldPosition="0">
        <references count="2">
          <reference field="6" count="1" selected="0">
            <x v="93"/>
          </reference>
          <reference field="23" count="1">
            <x v="1"/>
          </reference>
        </references>
      </pivotArea>
    </format>
    <format dxfId="1619">
      <pivotArea dataOnly="0" labelOnly="1" outline="0" fieldPosition="0">
        <references count="2">
          <reference field="6" count="1" selected="0">
            <x v="94"/>
          </reference>
          <reference field="23" count="1">
            <x v="1"/>
          </reference>
        </references>
      </pivotArea>
    </format>
    <format dxfId="1618">
      <pivotArea dataOnly="0" labelOnly="1" outline="0" fieldPosition="0">
        <references count="2">
          <reference field="6" count="1" selected="0">
            <x v="95"/>
          </reference>
          <reference field="23" count="1">
            <x v="1"/>
          </reference>
        </references>
      </pivotArea>
    </format>
    <format dxfId="1617">
      <pivotArea dataOnly="0" labelOnly="1" outline="0" fieldPosition="0">
        <references count="2">
          <reference field="6" count="1" selected="0">
            <x v="96"/>
          </reference>
          <reference field="23" count="1">
            <x v="2"/>
          </reference>
        </references>
      </pivotArea>
    </format>
    <format dxfId="1616">
      <pivotArea dataOnly="0" labelOnly="1" outline="0" fieldPosition="0">
        <references count="2">
          <reference field="6" count="1" selected="0">
            <x v="97"/>
          </reference>
          <reference field="23" count="1">
            <x v="2"/>
          </reference>
        </references>
      </pivotArea>
    </format>
    <format dxfId="1615">
      <pivotArea dataOnly="0" labelOnly="1" outline="0" fieldPosition="0">
        <references count="2">
          <reference field="6" count="1" selected="0">
            <x v="98"/>
          </reference>
          <reference field="23" count="1">
            <x v="0"/>
          </reference>
        </references>
      </pivotArea>
    </format>
    <format dxfId="1614">
      <pivotArea dataOnly="0" labelOnly="1" outline="0" fieldPosition="0">
        <references count="2">
          <reference field="6" count="1" selected="0">
            <x v="99"/>
          </reference>
          <reference field="23" count="1">
            <x v="1"/>
          </reference>
        </references>
      </pivotArea>
    </format>
    <format dxfId="1613">
      <pivotArea dataOnly="0" labelOnly="1" outline="0" fieldPosition="0">
        <references count="2">
          <reference field="6" count="1" selected="0">
            <x v="100"/>
          </reference>
          <reference field="23" count="1">
            <x v="1"/>
          </reference>
        </references>
      </pivotArea>
    </format>
    <format dxfId="1612">
      <pivotArea dataOnly="0" labelOnly="1" outline="0" fieldPosition="0">
        <references count="2">
          <reference field="6" count="1" selected="0">
            <x v="101"/>
          </reference>
          <reference field="23" count="1">
            <x v="2"/>
          </reference>
        </references>
      </pivotArea>
    </format>
    <format dxfId="1611">
      <pivotArea dataOnly="0" labelOnly="1" outline="0" fieldPosition="0">
        <references count="2">
          <reference field="6" count="1" selected="0">
            <x v="102"/>
          </reference>
          <reference field="23" count="1">
            <x v="2"/>
          </reference>
        </references>
      </pivotArea>
    </format>
    <format dxfId="1610">
      <pivotArea dataOnly="0" labelOnly="1" outline="0" fieldPosition="0">
        <references count="2">
          <reference field="6" count="1" selected="0">
            <x v="103"/>
          </reference>
          <reference field="23" count="1">
            <x v="2"/>
          </reference>
        </references>
      </pivotArea>
    </format>
    <format dxfId="1609">
      <pivotArea dataOnly="0" labelOnly="1" outline="0" fieldPosition="0">
        <references count="2">
          <reference field="6" count="1" selected="0">
            <x v="104"/>
          </reference>
          <reference field="23" count="1">
            <x v="2"/>
          </reference>
        </references>
      </pivotArea>
    </format>
    <format dxfId="1608">
      <pivotArea dataOnly="0" labelOnly="1" outline="0" fieldPosition="0">
        <references count="2">
          <reference field="6" count="1" selected="0">
            <x v="105"/>
          </reference>
          <reference field="23" count="1">
            <x v="2"/>
          </reference>
        </references>
      </pivotArea>
    </format>
    <format dxfId="1607">
      <pivotArea dataOnly="0" labelOnly="1" outline="0" fieldPosition="0">
        <references count="2">
          <reference field="6" count="1" selected="0">
            <x v="106"/>
          </reference>
          <reference field="23" count="1">
            <x v="1"/>
          </reference>
        </references>
      </pivotArea>
    </format>
    <format dxfId="1606">
      <pivotArea dataOnly="0" labelOnly="1" outline="0" fieldPosition="0">
        <references count="2">
          <reference field="6" count="1" selected="0">
            <x v="107"/>
          </reference>
          <reference field="23" count="1">
            <x v="2"/>
          </reference>
        </references>
      </pivotArea>
    </format>
    <format dxfId="1605">
      <pivotArea dataOnly="0" labelOnly="1" outline="0" fieldPosition="0">
        <references count="2">
          <reference field="6" count="1" selected="0">
            <x v="108"/>
          </reference>
          <reference field="23" count="1">
            <x v="1"/>
          </reference>
        </references>
      </pivotArea>
    </format>
    <format dxfId="1604">
      <pivotArea dataOnly="0" labelOnly="1" outline="0" fieldPosition="0">
        <references count="2">
          <reference field="6" count="1" selected="0">
            <x v="109"/>
          </reference>
          <reference field="23" count="1">
            <x v="1"/>
          </reference>
        </references>
      </pivotArea>
    </format>
    <format dxfId="1603">
      <pivotArea dataOnly="0" labelOnly="1" outline="0" fieldPosition="0">
        <references count="2">
          <reference field="6" count="1" selected="0">
            <x v="110"/>
          </reference>
          <reference field="23" count="1">
            <x v="1"/>
          </reference>
        </references>
      </pivotArea>
    </format>
    <format dxfId="1602">
      <pivotArea dataOnly="0" labelOnly="1" outline="0" fieldPosition="0">
        <references count="2">
          <reference field="6" count="1" selected="0">
            <x v="111"/>
          </reference>
          <reference field="23" count="1">
            <x v="2"/>
          </reference>
        </references>
      </pivotArea>
    </format>
    <format dxfId="1601">
      <pivotArea dataOnly="0" labelOnly="1" outline="0" fieldPosition="0">
        <references count="2">
          <reference field="6" count="1" selected="0">
            <x v="112"/>
          </reference>
          <reference field="23" count="1">
            <x v="1"/>
          </reference>
        </references>
      </pivotArea>
    </format>
    <format dxfId="1600">
      <pivotArea dataOnly="0" labelOnly="1" outline="0" fieldPosition="0">
        <references count="2">
          <reference field="6" count="1" selected="0">
            <x v="113"/>
          </reference>
          <reference field="23" count="1">
            <x v="2"/>
          </reference>
        </references>
      </pivotArea>
    </format>
    <format dxfId="1599">
      <pivotArea dataOnly="0" labelOnly="1" outline="0" fieldPosition="0">
        <references count="2">
          <reference field="6" count="1" selected="0">
            <x v="114"/>
          </reference>
          <reference field="23" count="1">
            <x v="2"/>
          </reference>
        </references>
      </pivotArea>
    </format>
    <format dxfId="1598">
      <pivotArea dataOnly="0" labelOnly="1" outline="0" fieldPosition="0">
        <references count="2">
          <reference field="6" count="1" selected="0">
            <x v="115"/>
          </reference>
          <reference field="23" count="1">
            <x v="1"/>
          </reference>
        </references>
      </pivotArea>
    </format>
    <format dxfId="1597">
      <pivotArea dataOnly="0" labelOnly="1" outline="0" fieldPosition="0">
        <references count="2">
          <reference field="6" count="1" selected="0">
            <x v="116"/>
          </reference>
          <reference field="23" count="1">
            <x v="1"/>
          </reference>
        </references>
      </pivotArea>
    </format>
    <format dxfId="1596">
      <pivotArea dataOnly="0" labelOnly="1" outline="0" fieldPosition="0">
        <references count="2">
          <reference field="6" count="1" selected="0">
            <x v="117"/>
          </reference>
          <reference field="23" count="1">
            <x v="2"/>
          </reference>
        </references>
      </pivotArea>
    </format>
    <format dxfId="1595">
      <pivotArea dataOnly="0" labelOnly="1" outline="0" fieldPosition="0">
        <references count="2">
          <reference field="6" count="1" selected="0">
            <x v="118"/>
          </reference>
          <reference field="23" count="1">
            <x v="1"/>
          </reference>
        </references>
      </pivotArea>
    </format>
    <format dxfId="1594">
      <pivotArea dataOnly="0" labelOnly="1" outline="0" fieldPosition="0">
        <references count="2">
          <reference field="6" count="1" selected="0">
            <x v="119"/>
          </reference>
          <reference field="23" count="1">
            <x v="2"/>
          </reference>
        </references>
      </pivotArea>
    </format>
    <format dxfId="1593">
      <pivotArea dataOnly="0" labelOnly="1" outline="0" fieldPosition="0">
        <references count="2">
          <reference field="6" count="1" selected="0">
            <x v="120"/>
          </reference>
          <reference field="23" count="1">
            <x v="1"/>
          </reference>
        </references>
      </pivotArea>
    </format>
    <format dxfId="1592">
      <pivotArea dataOnly="0" labelOnly="1" outline="0" fieldPosition="0">
        <references count="2">
          <reference field="6" count="1" selected="0">
            <x v="121"/>
          </reference>
          <reference field="23" count="1">
            <x v="1"/>
          </reference>
        </references>
      </pivotArea>
    </format>
    <format dxfId="1591">
      <pivotArea dataOnly="0" labelOnly="1" outline="0" fieldPosition="0">
        <references count="2">
          <reference field="6" count="1" selected="0">
            <x v="122"/>
          </reference>
          <reference field="23" count="1">
            <x v="1"/>
          </reference>
        </references>
      </pivotArea>
    </format>
    <format dxfId="1590">
      <pivotArea dataOnly="0" labelOnly="1" outline="0" fieldPosition="0">
        <references count="2">
          <reference field="6" count="1" selected="0">
            <x v="123"/>
          </reference>
          <reference field="23" count="1">
            <x v="1"/>
          </reference>
        </references>
      </pivotArea>
    </format>
    <format dxfId="1589">
      <pivotArea dataOnly="0" labelOnly="1" outline="0" fieldPosition="0">
        <references count="2">
          <reference field="6" count="1" selected="0">
            <x v="124"/>
          </reference>
          <reference field="23" count="1">
            <x v="4"/>
          </reference>
        </references>
      </pivotArea>
    </format>
    <format dxfId="1588">
      <pivotArea dataOnly="0" labelOnly="1" outline="0" fieldPosition="0">
        <references count="2">
          <reference field="6" count="1" selected="0">
            <x v="125"/>
          </reference>
          <reference field="23" count="1">
            <x v="2"/>
          </reference>
        </references>
      </pivotArea>
    </format>
    <format dxfId="1587">
      <pivotArea dataOnly="0" labelOnly="1" outline="0" fieldPosition="0">
        <references count="2">
          <reference field="6" count="1" selected="0">
            <x v="126"/>
          </reference>
          <reference field="23" count="1">
            <x v="1"/>
          </reference>
        </references>
      </pivotArea>
    </format>
    <format dxfId="1586">
      <pivotArea dataOnly="0" labelOnly="1" outline="0" fieldPosition="0">
        <references count="2">
          <reference field="6" count="1" selected="0">
            <x v="127"/>
          </reference>
          <reference field="23" count="1">
            <x v="0"/>
          </reference>
        </references>
      </pivotArea>
    </format>
    <format dxfId="1585">
      <pivotArea dataOnly="0" labelOnly="1" outline="0" fieldPosition="0">
        <references count="2">
          <reference field="6" count="1" selected="0">
            <x v="128"/>
          </reference>
          <reference field="23" count="1">
            <x v="1"/>
          </reference>
        </references>
      </pivotArea>
    </format>
    <format dxfId="1584">
      <pivotArea dataOnly="0" labelOnly="1" outline="0" fieldPosition="0">
        <references count="2">
          <reference field="6" count="1" selected="0">
            <x v="129"/>
          </reference>
          <reference field="23" count="1">
            <x v="1"/>
          </reference>
        </references>
      </pivotArea>
    </format>
    <format dxfId="1583">
      <pivotArea dataOnly="0" labelOnly="1" outline="0" fieldPosition="0">
        <references count="2">
          <reference field="6" count="1" selected="0">
            <x v="130"/>
          </reference>
          <reference field="23" count="1">
            <x v="1"/>
          </reference>
        </references>
      </pivotArea>
    </format>
    <format dxfId="1582">
      <pivotArea dataOnly="0" labelOnly="1" outline="0" fieldPosition="0">
        <references count="2">
          <reference field="6" count="1" selected="0">
            <x v="131"/>
          </reference>
          <reference field="23" count="1">
            <x v="2"/>
          </reference>
        </references>
      </pivotArea>
    </format>
    <format dxfId="1581">
      <pivotArea dataOnly="0" labelOnly="1" outline="0" fieldPosition="0">
        <references count="2">
          <reference field="6" count="1" selected="0">
            <x v="132"/>
          </reference>
          <reference field="23" count="1">
            <x v="2"/>
          </reference>
        </references>
      </pivotArea>
    </format>
    <format dxfId="1580">
      <pivotArea dataOnly="0" labelOnly="1" outline="0" fieldPosition="0">
        <references count="2">
          <reference field="6" count="1" selected="0">
            <x v="133"/>
          </reference>
          <reference field="23" count="1">
            <x v="2"/>
          </reference>
        </references>
      </pivotArea>
    </format>
    <format dxfId="1579">
      <pivotArea dataOnly="0" labelOnly="1" outline="0" fieldPosition="0">
        <references count="2">
          <reference field="6" count="1" selected="0">
            <x v="2"/>
          </reference>
          <reference field="23" count="1">
            <x v="1"/>
          </reference>
        </references>
      </pivotArea>
    </format>
    <format dxfId="1578">
      <pivotArea dataOnly="0" labelOnly="1" outline="0" fieldPosition="0">
        <references count="2">
          <reference field="6" count="1" selected="0">
            <x v="16"/>
          </reference>
          <reference field="23" count="1">
            <x v="2"/>
          </reference>
        </references>
      </pivotArea>
    </format>
    <format dxfId="1577">
      <pivotArea dataOnly="0" labelOnly="1" outline="0" fieldPosition="0">
        <references count="2">
          <reference field="6" count="1" selected="0">
            <x v="20"/>
          </reference>
          <reference field="23" count="1">
            <x v="1"/>
          </reference>
        </references>
      </pivotArea>
    </format>
    <format dxfId="1576">
      <pivotArea dataOnly="0" labelOnly="1" outline="0" fieldPosition="0">
        <references count="2">
          <reference field="6" count="1" selected="0">
            <x v="27"/>
          </reference>
          <reference field="23" count="1">
            <x v="2"/>
          </reference>
        </references>
      </pivotArea>
    </format>
    <format dxfId="1575">
      <pivotArea dataOnly="0" labelOnly="1" outline="0" fieldPosition="0">
        <references count="2">
          <reference field="6" count="1" selected="0">
            <x v="30"/>
          </reference>
          <reference field="23" count="1">
            <x v="2"/>
          </reference>
        </references>
      </pivotArea>
    </format>
    <format dxfId="1574">
      <pivotArea dataOnly="0" labelOnly="1" outline="0" fieldPosition="0">
        <references count="2">
          <reference field="6" count="1" selected="0">
            <x v="36"/>
          </reference>
          <reference field="23" count="1">
            <x v="1"/>
          </reference>
        </references>
      </pivotArea>
    </format>
    <format dxfId="1573">
      <pivotArea dataOnly="0" labelOnly="1" outline="0" fieldPosition="0">
        <references count="2">
          <reference field="6" count="1" selected="0">
            <x v="43"/>
          </reference>
          <reference field="23" count="1">
            <x v="1"/>
          </reference>
        </references>
      </pivotArea>
    </format>
    <format dxfId="1572">
      <pivotArea dataOnly="0" labelOnly="1" outline="0" fieldPosition="0">
        <references count="2">
          <reference field="6" count="1" selected="0">
            <x v="44"/>
          </reference>
          <reference field="23" count="1">
            <x v="1"/>
          </reference>
        </references>
      </pivotArea>
    </format>
    <format dxfId="1571">
      <pivotArea dataOnly="0" labelOnly="1" outline="0" fieldPosition="0">
        <references count="2">
          <reference field="6" count="1" selected="0">
            <x v="46"/>
          </reference>
          <reference field="23" count="1">
            <x v="2"/>
          </reference>
        </references>
      </pivotArea>
    </format>
    <format dxfId="1570">
      <pivotArea dataOnly="0" labelOnly="1" outline="0" fieldPosition="0">
        <references count="2">
          <reference field="6" count="1" selected="0">
            <x v="47"/>
          </reference>
          <reference field="23" count="1">
            <x v="1"/>
          </reference>
        </references>
      </pivotArea>
    </format>
    <format dxfId="1569">
      <pivotArea dataOnly="0" labelOnly="1" outline="0" fieldPosition="0">
        <references count="2">
          <reference field="6" count="1" selected="0">
            <x v="62"/>
          </reference>
          <reference field="23" count="1">
            <x v="2"/>
          </reference>
        </references>
      </pivotArea>
    </format>
    <format dxfId="1568">
      <pivotArea dataOnly="0" labelOnly="1" outline="0" fieldPosition="0">
        <references count="2">
          <reference field="6" count="1" selected="0">
            <x v="68"/>
          </reference>
          <reference field="23" count="1">
            <x v="2"/>
          </reference>
        </references>
      </pivotArea>
    </format>
    <format dxfId="1567">
      <pivotArea dataOnly="0" labelOnly="1" outline="0" fieldPosition="0">
        <references count="2">
          <reference field="6" count="1" selected="0">
            <x v="73"/>
          </reference>
          <reference field="23" count="1">
            <x v="1"/>
          </reference>
        </references>
      </pivotArea>
    </format>
    <format dxfId="1566">
      <pivotArea dataOnly="0" labelOnly="1" outline="0" fieldPosition="0">
        <references count="2">
          <reference field="6" count="1" selected="0">
            <x v="75"/>
          </reference>
          <reference field="23" count="1">
            <x v="2"/>
          </reference>
        </references>
      </pivotArea>
    </format>
    <format dxfId="1565">
      <pivotArea dataOnly="0" labelOnly="1" outline="0" fieldPosition="0">
        <references count="2">
          <reference field="6" count="1" selected="0">
            <x v="76"/>
          </reference>
          <reference field="23" count="1">
            <x v="2"/>
          </reference>
        </references>
      </pivotArea>
    </format>
    <format dxfId="1564">
      <pivotArea dataOnly="0" labelOnly="1" outline="0" fieldPosition="0">
        <references count="2">
          <reference field="6" count="1" selected="0">
            <x v="77"/>
          </reference>
          <reference field="23" count="1">
            <x v="2"/>
          </reference>
        </references>
      </pivotArea>
    </format>
    <format dxfId="1563">
      <pivotArea dataOnly="0" labelOnly="1" outline="0" fieldPosition="0">
        <references count="2">
          <reference field="6" count="1" selected="0">
            <x v="78"/>
          </reference>
          <reference field="23" count="1">
            <x v="2"/>
          </reference>
        </references>
      </pivotArea>
    </format>
    <format dxfId="1562">
      <pivotArea dataOnly="0" labelOnly="1" outline="0" fieldPosition="0">
        <references count="2">
          <reference field="6" count="1" selected="0">
            <x v="79"/>
          </reference>
          <reference field="23" count="1">
            <x v="2"/>
          </reference>
        </references>
      </pivotArea>
    </format>
    <format dxfId="1561">
      <pivotArea dataOnly="0" labelOnly="1" outline="0" fieldPosition="0">
        <references count="2">
          <reference field="6" count="1" selected="0">
            <x v="80"/>
          </reference>
          <reference field="23" count="1">
            <x v="2"/>
          </reference>
        </references>
      </pivotArea>
    </format>
    <format dxfId="1560">
      <pivotArea dataOnly="0" labelOnly="1" outline="0" fieldPosition="0">
        <references count="2">
          <reference field="6" count="1" selected="0">
            <x v="81"/>
          </reference>
          <reference field="23" count="1">
            <x v="1"/>
          </reference>
        </references>
      </pivotArea>
    </format>
    <format dxfId="1559">
      <pivotArea dataOnly="0" labelOnly="1" outline="0" fieldPosition="0">
        <references count="2">
          <reference field="6" count="1" selected="0">
            <x v="82"/>
          </reference>
          <reference field="23" count="1">
            <x v="1"/>
          </reference>
        </references>
      </pivotArea>
    </format>
    <format dxfId="1558">
      <pivotArea dataOnly="0" labelOnly="1" outline="0" fieldPosition="0">
        <references count="2">
          <reference field="6" count="1" selected="0">
            <x v="83"/>
          </reference>
          <reference field="23" count="1">
            <x v="1"/>
          </reference>
        </references>
      </pivotArea>
    </format>
    <format dxfId="1557">
      <pivotArea dataOnly="0" labelOnly="1" outline="0" fieldPosition="0">
        <references count="2">
          <reference field="6" count="1" selected="0">
            <x v="84"/>
          </reference>
          <reference field="23" count="1">
            <x v="1"/>
          </reference>
        </references>
      </pivotArea>
    </format>
    <format dxfId="1556">
      <pivotArea dataOnly="0" labelOnly="1" outline="0" fieldPosition="0">
        <references count="2">
          <reference field="6" count="1" selected="0">
            <x v="85"/>
          </reference>
          <reference field="23" count="1">
            <x v="2"/>
          </reference>
        </references>
      </pivotArea>
    </format>
    <format dxfId="1555">
      <pivotArea dataOnly="0" labelOnly="1" outline="0" fieldPosition="0">
        <references count="2">
          <reference field="6" count="1" selected="0">
            <x v="86"/>
          </reference>
          <reference field="23" count="1">
            <x v="2"/>
          </reference>
        </references>
      </pivotArea>
    </format>
    <format dxfId="1554">
      <pivotArea dataOnly="0" labelOnly="1" outline="0" fieldPosition="0">
        <references count="2">
          <reference field="6" count="1" selected="0">
            <x v="87"/>
          </reference>
          <reference field="23" count="1">
            <x v="1"/>
          </reference>
        </references>
      </pivotArea>
    </format>
    <format dxfId="1553">
      <pivotArea dataOnly="0" labelOnly="1" outline="0" fieldPosition="0">
        <references count="2">
          <reference field="6" count="1" selected="0">
            <x v="88"/>
          </reference>
          <reference field="23" count="1">
            <x v="1"/>
          </reference>
        </references>
      </pivotArea>
    </format>
    <format dxfId="1552">
      <pivotArea dataOnly="0" labelOnly="1" outline="0" fieldPosition="0">
        <references count="2">
          <reference field="6" count="1" selected="0">
            <x v="89"/>
          </reference>
          <reference field="23" count="1">
            <x v="1"/>
          </reference>
        </references>
      </pivotArea>
    </format>
    <format dxfId="1551">
      <pivotArea dataOnly="0" labelOnly="1" outline="0" fieldPosition="0">
        <references count="2">
          <reference field="6" count="1" selected="0">
            <x v="90"/>
          </reference>
          <reference field="23" count="1">
            <x v="1"/>
          </reference>
        </references>
      </pivotArea>
    </format>
    <format dxfId="1550">
      <pivotArea dataOnly="0" labelOnly="1" outline="0" fieldPosition="0">
        <references count="2">
          <reference field="6" count="1" selected="0">
            <x v="91"/>
          </reference>
          <reference field="23" count="1">
            <x v="1"/>
          </reference>
        </references>
      </pivotArea>
    </format>
    <format dxfId="1549">
      <pivotArea dataOnly="0" labelOnly="1" outline="0" fieldPosition="0">
        <references count="2">
          <reference field="6" count="1" selected="0">
            <x v="92"/>
          </reference>
          <reference field="23" count="1">
            <x v="1"/>
          </reference>
        </references>
      </pivotArea>
    </format>
    <format dxfId="1548">
      <pivotArea dataOnly="0" labelOnly="1" outline="0" fieldPosition="0">
        <references count="2">
          <reference field="6" count="1" selected="0">
            <x v="93"/>
          </reference>
          <reference field="23" count="1">
            <x v="1"/>
          </reference>
        </references>
      </pivotArea>
    </format>
    <format dxfId="1547">
      <pivotArea dataOnly="0" labelOnly="1" outline="0" fieldPosition="0">
        <references count="2">
          <reference field="6" count="1" selected="0">
            <x v="94"/>
          </reference>
          <reference field="23" count="1">
            <x v="1"/>
          </reference>
        </references>
      </pivotArea>
    </format>
    <format dxfId="1546">
      <pivotArea dataOnly="0" labelOnly="1" outline="0" fieldPosition="0">
        <references count="2">
          <reference field="6" count="1" selected="0">
            <x v="95"/>
          </reference>
          <reference field="23" count="1">
            <x v="1"/>
          </reference>
        </references>
      </pivotArea>
    </format>
    <format dxfId="1545">
      <pivotArea dataOnly="0" labelOnly="1" outline="0" fieldPosition="0">
        <references count="2">
          <reference field="6" count="1" selected="0">
            <x v="96"/>
          </reference>
          <reference field="23" count="1">
            <x v="2"/>
          </reference>
        </references>
      </pivotArea>
    </format>
    <format dxfId="1544">
      <pivotArea dataOnly="0" labelOnly="1" outline="0" fieldPosition="0">
        <references count="2">
          <reference field="6" count="1" selected="0">
            <x v="97"/>
          </reference>
          <reference field="23" count="1">
            <x v="2"/>
          </reference>
        </references>
      </pivotArea>
    </format>
    <format dxfId="1543">
      <pivotArea dataOnly="0" labelOnly="1" outline="0" fieldPosition="0">
        <references count="2">
          <reference field="6" count="1" selected="0">
            <x v="98"/>
          </reference>
          <reference field="23" count="1">
            <x v="0"/>
          </reference>
        </references>
      </pivotArea>
    </format>
    <format dxfId="1542">
      <pivotArea dataOnly="0" labelOnly="1" outline="0" fieldPosition="0">
        <references count="2">
          <reference field="6" count="1" selected="0">
            <x v="99"/>
          </reference>
          <reference field="23" count="1">
            <x v="1"/>
          </reference>
        </references>
      </pivotArea>
    </format>
    <format dxfId="1541">
      <pivotArea dataOnly="0" labelOnly="1" outline="0" fieldPosition="0">
        <references count="2">
          <reference field="6" count="1" selected="0">
            <x v="100"/>
          </reference>
          <reference field="23" count="1">
            <x v="1"/>
          </reference>
        </references>
      </pivotArea>
    </format>
    <format dxfId="1540">
      <pivotArea dataOnly="0" labelOnly="1" outline="0" fieldPosition="0">
        <references count="2">
          <reference field="6" count="1" selected="0">
            <x v="101"/>
          </reference>
          <reference field="23" count="1">
            <x v="2"/>
          </reference>
        </references>
      </pivotArea>
    </format>
    <format dxfId="1539">
      <pivotArea dataOnly="0" labelOnly="1" outline="0" fieldPosition="0">
        <references count="2">
          <reference field="6" count="1" selected="0">
            <x v="102"/>
          </reference>
          <reference field="23" count="1">
            <x v="2"/>
          </reference>
        </references>
      </pivotArea>
    </format>
    <format dxfId="1538">
      <pivotArea dataOnly="0" labelOnly="1" outline="0" fieldPosition="0">
        <references count="2">
          <reference field="6" count="1" selected="0">
            <x v="103"/>
          </reference>
          <reference field="23" count="1">
            <x v="2"/>
          </reference>
        </references>
      </pivotArea>
    </format>
    <format dxfId="1537">
      <pivotArea dataOnly="0" labelOnly="1" outline="0" fieldPosition="0">
        <references count="2">
          <reference field="6" count="1" selected="0">
            <x v="104"/>
          </reference>
          <reference field="23" count="1">
            <x v="2"/>
          </reference>
        </references>
      </pivotArea>
    </format>
    <format dxfId="1536">
      <pivotArea dataOnly="0" labelOnly="1" outline="0" fieldPosition="0">
        <references count="2">
          <reference field="6" count="1" selected="0">
            <x v="105"/>
          </reference>
          <reference field="23" count="1">
            <x v="2"/>
          </reference>
        </references>
      </pivotArea>
    </format>
    <format dxfId="1535">
      <pivotArea dataOnly="0" labelOnly="1" outline="0" fieldPosition="0">
        <references count="2">
          <reference field="6" count="1" selected="0">
            <x v="106"/>
          </reference>
          <reference field="23" count="1">
            <x v="1"/>
          </reference>
        </references>
      </pivotArea>
    </format>
    <format dxfId="1534">
      <pivotArea dataOnly="0" labelOnly="1" outline="0" fieldPosition="0">
        <references count="2">
          <reference field="6" count="1" selected="0">
            <x v="107"/>
          </reference>
          <reference field="23" count="1">
            <x v="2"/>
          </reference>
        </references>
      </pivotArea>
    </format>
    <format dxfId="1533">
      <pivotArea dataOnly="0" labelOnly="1" outline="0" fieldPosition="0">
        <references count="2">
          <reference field="6" count="1" selected="0">
            <x v="108"/>
          </reference>
          <reference field="23" count="1">
            <x v="1"/>
          </reference>
        </references>
      </pivotArea>
    </format>
    <format dxfId="1532">
      <pivotArea dataOnly="0" labelOnly="1" outline="0" fieldPosition="0">
        <references count="2">
          <reference field="6" count="1" selected="0">
            <x v="109"/>
          </reference>
          <reference field="23" count="1">
            <x v="1"/>
          </reference>
        </references>
      </pivotArea>
    </format>
    <format dxfId="1531">
      <pivotArea dataOnly="0" labelOnly="1" outline="0" fieldPosition="0">
        <references count="2">
          <reference field="6" count="1" selected="0">
            <x v="110"/>
          </reference>
          <reference field="23" count="1">
            <x v="1"/>
          </reference>
        </references>
      </pivotArea>
    </format>
    <format dxfId="1530">
      <pivotArea dataOnly="0" labelOnly="1" outline="0" fieldPosition="0">
        <references count="2">
          <reference field="6" count="1" selected="0">
            <x v="111"/>
          </reference>
          <reference field="23" count="1">
            <x v="2"/>
          </reference>
        </references>
      </pivotArea>
    </format>
    <format dxfId="1529">
      <pivotArea dataOnly="0" labelOnly="1" outline="0" fieldPosition="0">
        <references count="2">
          <reference field="6" count="1" selected="0">
            <x v="112"/>
          </reference>
          <reference field="23" count="1">
            <x v="1"/>
          </reference>
        </references>
      </pivotArea>
    </format>
    <format dxfId="1528">
      <pivotArea dataOnly="0" labelOnly="1" outline="0" fieldPosition="0">
        <references count="2">
          <reference field="6" count="1" selected="0">
            <x v="113"/>
          </reference>
          <reference field="23" count="1">
            <x v="2"/>
          </reference>
        </references>
      </pivotArea>
    </format>
    <format dxfId="1527">
      <pivotArea dataOnly="0" labelOnly="1" outline="0" fieldPosition="0">
        <references count="2">
          <reference field="6" count="1" selected="0">
            <x v="114"/>
          </reference>
          <reference field="23" count="1">
            <x v="2"/>
          </reference>
        </references>
      </pivotArea>
    </format>
    <format dxfId="1526">
      <pivotArea dataOnly="0" labelOnly="1" outline="0" fieldPosition="0">
        <references count="2">
          <reference field="6" count="1" selected="0">
            <x v="115"/>
          </reference>
          <reference field="23" count="1">
            <x v="1"/>
          </reference>
        </references>
      </pivotArea>
    </format>
    <format dxfId="1525">
      <pivotArea dataOnly="0" labelOnly="1" outline="0" fieldPosition="0">
        <references count="2">
          <reference field="6" count="1" selected="0">
            <x v="116"/>
          </reference>
          <reference field="23" count="1">
            <x v="1"/>
          </reference>
        </references>
      </pivotArea>
    </format>
    <format dxfId="1524">
      <pivotArea dataOnly="0" labelOnly="1" outline="0" fieldPosition="0">
        <references count="2">
          <reference field="6" count="1" selected="0">
            <x v="117"/>
          </reference>
          <reference field="23" count="1">
            <x v="2"/>
          </reference>
        </references>
      </pivotArea>
    </format>
    <format dxfId="1523">
      <pivotArea dataOnly="0" labelOnly="1" outline="0" fieldPosition="0">
        <references count="2">
          <reference field="6" count="1" selected="0">
            <x v="118"/>
          </reference>
          <reference field="23" count="1">
            <x v="1"/>
          </reference>
        </references>
      </pivotArea>
    </format>
    <format dxfId="1522">
      <pivotArea dataOnly="0" labelOnly="1" outline="0" fieldPosition="0">
        <references count="2">
          <reference field="6" count="1" selected="0">
            <x v="119"/>
          </reference>
          <reference field="23" count="1">
            <x v="2"/>
          </reference>
        </references>
      </pivotArea>
    </format>
    <format dxfId="1521">
      <pivotArea dataOnly="0" labelOnly="1" outline="0" fieldPosition="0">
        <references count="2">
          <reference field="6" count="1" selected="0">
            <x v="120"/>
          </reference>
          <reference field="23" count="1">
            <x v="1"/>
          </reference>
        </references>
      </pivotArea>
    </format>
    <format dxfId="1520">
      <pivotArea dataOnly="0" labelOnly="1" outline="0" fieldPosition="0">
        <references count="2">
          <reference field="6" count="1" selected="0">
            <x v="121"/>
          </reference>
          <reference field="23" count="1">
            <x v="1"/>
          </reference>
        </references>
      </pivotArea>
    </format>
    <format dxfId="1519">
      <pivotArea dataOnly="0" labelOnly="1" outline="0" fieldPosition="0">
        <references count="2">
          <reference field="6" count="1" selected="0">
            <x v="122"/>
          </reference>
          <reference field="23" count="1">
            <x v="1"/>
          </reference>
        </references>
      </pivotArea>
    </format>
    <format dxfId="1518">
      <pivotArea dataOnly="0" labelOnly="1" outline="0" fieldPosition="0">
        <references count="2">
          <reference field="6" count="1" selected="0">
            <x v="123"/>
          </reference>
          <reference field="23" count="1">
            <x v="1"/>
          </reference>
        </references>
      </pivotArea>
    </format>
    <format dxfId="1517">
      <pivotArea dataOnly="0" labelOnly="1" outline="0" fieldPosition="0">
        <references count="2">
          <reference field="6" count="1" selected="0">
            <x v="124"/>
          </reference>
          <reference field="23" count="1">
            <x v="4"/>
          </reference>
        </references>
      </pivotArea>
    </format>
    <format dxfId="1516">
      <pivotArea dataOnly="0" labelOnly="1" outline="0" fieldPosition="0">
        <references count="2">
          <reference field="6" count="1" selected="0">
            <x v="125"/>
          </reference>
          <reference field="23" count="1">
            <x v="2"/>
          </reference>
        </references>
      </pivotArea>
    </format>
    <format dxfId="1515">
      <pivotArea dataOnly="0" labelOnly="1" outline="0" fieldPosition="0">
        <references count="2">
          <reference field="6" count="1" selected="0">
            <x v="126"/>
          </reference>
          <reference field="23" count="1">
            <x v="1"/>
          </reference>
        </references>
      </pivotArea>
    </format>
    <format dxfId="1514">
      <pivotArea dataOnly="0" labelOnly="1" outline="0" fieldPosition="0">
        <references count="2">
          <reference field="6" count="1" selected="0">
            <x v="127"/>
          </reference>
          <reference field="23" count="1">
            <x v="0"/>
          </reference>
        </references>
      </pivotArea>
    </format>
    <format dxfId="1513">
      <pivotArea dataOnly="0" labelOnly="1" outline="0" fieldPosition="0">
        <references count="2">
          <reference field="6" count="1" selected="0">
            <x v="128"/>
          </reference>
          <reference field="23" count="1">
            <x v="1"/>
          </reference>
        </references>
      </pivotArea>
    </format>
    <format dxfId="1512">
      <pivotArea dataOnly="0" labelOnly="1" outline="0" fieldPosition="0">
        <references count="2">
          <reference field="6" count="1" selected="0">
            <x v="129"/>
          </reference>
          <reference field="23" count="1">
            <x v="1"/>
          </reference>
        </references>
      </pivotArea>
    </format>
    <format dxfId="1511">
      <pivotArea dataOnly="0" labelOnly="1" outline="0" fieldPosition="0">
        <references count="2">
          <reference field="6" count="1" selected="0">
            <x v="130"/>
          </reference>
          <reference field="23" count="1">
            <x v="1"/>
          </reference>
        </references>
      </pivotArea>
    </format>
    <format dxfId="1510">
      <pivotArea dataOnly="0" labelOnly="1" outline="0" fieldPosition="0">
        <references count="2">
          <reference field="6" count="1" selected="0">
            <x v="131"/>
          </reference>
          <reference field="23" count="1">
            <x v="2"/>
          </reference>
        </references>
      </pivotArea>
    </format>
    <format dxfId="1509">
      <pivotArea dataOnly="0" labelOnly="1" outline="0" fieldPosition="0">
        <references count="2">
          <reference field="6" count="1" selected="0">
            <x v="132"/>
          </reference>
          <reference field="23" count="1">
            <x v="2"/>
          </reference>
        </references>
      </pivotArea>
    </format>
    <format dxfId="1508">
      <pivotArea dataOnly="0" labelOnly="1" outline="0" fieldPosition="0">
        <references count="2">
          <reference field="6" count="1" selected="0">
            <x v="133"/>
          </reference>
          <reference field="23" count="1">
            <x v="2"/>
          </reference>
        </references>
      </pivotArea>
    </format>
    <format dxfId="1507">
      <pivotArea outline="0" collapsedLevelsAreSubtotals="1" fieldPosition="0">
        <references count="3">
          <reference field="4294967294" count="1" selected="0">
            <x v="1"/>
          </reference>
          <reference field="6" count="1" selected="0">
            <x v="83"/>
          </reference>
          <reference field="23" count="1" selected="0">
            <x v="1"/>
          </reference>
        </references>
      </pivotArea>
    </format>
    <format dxfId="1506">
      <pivotArea outline="0" collapsedLevelsAreSubtotals="1" fieldPosition="0">
        <references count="3">
          <reference field="4294967294" count="1" selected="0">
            <x v="1"/>
          </reference>
          <reference field="6" count="1" selected="0">
            <x v="83"/>
          </reference>
          <reference field="23" count="1" selected="0">
            <x v="1"/>
          </reference>
        </references>
      </pivotArea>
    </format>
    <format dxfId="1505">
      <pivotArea outline="0" collapsedLevelsAreSubtotals="1" fieldPosition="0">
        <references count="3">
          <reference field="4294967294" count="1" selected="0">
            <x v="1"/>
          </reference>
          <reference field="6" count="1" selected="0">
            <x v="83"/>
          </reference>
          <reference field="23" count="1" selected="0">
            <x v="1"/>
          </reference>
        </references>
      </pivotArea>
    </format>
    <format dxfId="1504">
      <pivotArea outline="0" collapsedLevelsAreSubtotals="1" fieldPosition="0">
        <references count="3">
          <reference field="4294967294" count="1" selected="0">
            <x v="1"/>
          </reference>
          <reference field="6" count="1" selected="0">
            <x v="83"/>
          </reference>
          <reference field="23" count="1" selected="0">
            <x v="1"/>
          </reference>
        </references>
      </pivotArea>
    </format>
    <format dxfId="1503">
      <pivotArea outline="0" collapsedLevelsAreSubtotals="1" fieldPosition="0">
        <references count="3">
          <reference field="4294967294" count="2" selected="0">
            <x v="0"/>
            <x v="1"/>
          </reference>
          <reference field="6" count="1" selected="0">
            <x v="119"/>
          </reference>
          <reference field="23" count="1" selected="0">
            <x v="2"/>
          </reference>
        </references>
      </pivotArea>
    </format>
    <format dxfId="1502">
      <pivotArea outline="0" collapsedLevelsAreSubtotals="1" fieldPosition="0">
        <references count="3">
          <reference field="4294967294" count="2" selected="0">
            <x v="0"/>
            <x v="1"/>
          </reference>
          <reference field="6" count="1" selected="0">
            <x v="127"/>
          </reference>
          <reference field="23" count="1" selected="0">
            <x v="0"/>
          </reference>
        </references>
      </pivotArea>
    </format>
    <format dxfId="1501">
      <pivotArea outline="0" collapsedLevelsAreSubtotals="1" fieldPosition="0">
        <references count="1">
          <reference field="4294967294" count="1" selected="0">
            <x v="2"/>
          </reference>
        </references>
      </pivotArea>
    </format>
    <format dxfId="1500">
      <pivotArea dataOnly="0" labelOnly="1" outline="0" fieldPosition="0">
        <references count="2">
          <reference field="6" count="1" selected="0">
            <x v="2"/>
          </reference>
          <reference field="23" count="1">
            <x v="4"/>
          </reference>
        </references>
      </pivotArea>
    </format>
    <format dxfId="1499">
      <pivotArea dataOnly="0" labelOnly="1" outline="0" fieldPosition="0">
        <references count="2">
          <reference field="6" count="1" selected="0">
            <x v="16"/>
          </reference>
          <reference field="23" count="1">
            <x v="2"/>
          </reference>
        </references>
      </pivotArea>
    </format>
    <format dxfId="1498">
      <pivotArea dataOnly="0" labelOnly="1" outline="0" fieldPosition="0">
        <references count="2">
          <reference field="6" count="1" selected="0">
            <x v="20"/>
          </reference>
          <reference field="23" count="1">
            <x v="1"/>
          </reference>
        </references>
      </pivotArea>
    </format>
    <format dxfId="1497">
      <pivotArea dataOnly="0" labelOnly="1" outline="0" fieldPosition="0">
        <references count="2">
          <reference field="6" count="1" selected="0">
            <x v="27"/>
          </reference>
          <reference field="23" count="1">
            <x v="4"/>
          </reference>
        </references>
      </pivotArea>
    </format>
    <format dxfId="1496">
      <pivotArea dataOnly="0" labelOnly="1" outline="0" fieldPosition="0">
        <references count="2">
          <reference field="6" count="1" selected="0">
            <x v="30"/>
          </reference>
          <reference field="23" count="1">
            <x v="4"/>
          </reference>
        </references>
      </pivotArea>
    </format>
    <format dxfId="1495">
      <pivotArea dataOnly="0" labelOnly="1" outline="0" fieldPosition="0">
        <references count="2">
          <reference field="6" count="1" selected="0">
            <x v="36"/>
          </reference>
          <reference field="23" count="1">
            <x v="2"/>
          </reference>
        </references>
      </pivotArea>
    </format>
    <format dxfId="1494">
      <pivotArea dataOnly="0" labelOnly="1" outline="0" fieldPosition="0">
        <references count="2">
          <reference field="6" count="1" selected="0">
            <x v="43"/>
          </reference>
          <reference field="23" count="1">
            <x v="1"/>
          </reference>
        </references>
      </pivotArea>
    </format>
    <format dxfId="1493">
      <pivotArea dataOnly="0" labelOnly="1" outline="0" fieldPosition="0">
        <references count="2">
          <reference field="6" count="1" selected="0">
            <x v="44"/>
          </reference>
          <reference field="23" count="1">
            <x v="1"/>
          </reference>
        </references>
      </pivotArea>
    </format>
    <format dxfId="1492">
      <pivotArea dataOnly="0" labelOnly="1" outline="0" fieldPosition="0">
        <references count="2">
          <reference field="6" count="1" selected="0">
            <x v="46"/>
          </reference>
          <reference field="23" count="1">
            <x v="4"/>
          </reference>
        </references>
      </pivotArea>
    </format>
    <format dxfId="1491">
      <pivotArea dataOnly="0" labelOnly="1" outline="0" fieldPosition="0">
        <references count="2">
          <reference field="6" count="1" selected="0">
            <x v="47"/>
          </reference>
          <reference field="23" count="1">
            <x v="1"/>
          </reference>
        </references>
      </pivotArea>
    </format>
    <format dxfId="1490">
      <pivotArea dataOnly="0" labelOnly="1" outline="0" fieldPosition="0">
        <references count="2">
          <reference field="6" count="1" selected="0">
            <x v="62"/>
          </reference>
          <reference field="23" count="1">
            <x v="4"/>
          </reference>
        </references>
      </pivotArea>
    </format>
    <format dxfId="1489">
      <pivotArea dataOnly="0" labelOnly="1" outline="0" fieldPosition="0">
        <references count="2">
          <reference field="6" count="1" selected="0">
            <x v="68"/>
          </reference>
          <reference field="23" count="1">
            <x v="4"/>
          </reference>
        </references>
      </pivotArea>
    </format>
    <format dxfId="1488">
      <pivotArea dataOnly="0" labelOnly="1" outline="0" fieldPosition="0">
        <references count="2">
          <reference field="6" count="1" selected="0">
            <x v="73"/>
          </reference>
          <reference field="23" count="1">
            <x v="4"/>
          </reference>
        </references>
      </pivotArea>
    </format>
    <format dxfId="1487">
      <pivotArea dataOnly="0" labelOnly="1" outline="0" fieldPosition="0">
        <references count="2">
          <reference field="6" count="1" selected="0">
            <x v="75"/>
          </reference>
          <reference field="23" count="1">
            <x v="4"/>
          </reference>
        </references>
      </pivotArea>
    </format>
    <format dxfId="1486">
      <pivotArea dataOnly="0" labelOnly="1" outline="0" fieldPosition="0">
        <references count="2">
          <reference field="6" count="1" selected="0">
            <x v="76"/>
          </reference>
          <reference field="23" count="1">
            <x v="4"/>
          </reference>
        </references>
      </pivotArea>
    </format>
    <format dxfId="1485">
      <pivotArea dataOnly="0" labelOnly="1" outline="0" fieldPosition="0">
        <references count="2">
          <reference field="6" count="1" selected="0">
            <x v="77"/>
          </reference>
          <reference field="23" count="1">
            <x v="4"/>
          </reference>
        </references>
      </pivotArea>
    </format>
    <format dxfId="1484">
      <pivotArea dataOnly="0" labelOnly="1" outline="0" fieldPosition="0">
        <references count="2">
          <reference field="6" count="1" selected="0">
            <x v="78"/>
          </reference>
          <reference field="23" count="1">
            <x v="4"/>
          </reference>
        </references>
      </pivotArea>
    </format>
    <format dxfId="1483">
      <pivotArea dataOnly="0" labelOnly="1" outline="0" fieldPosition="0">
        <references count="2">
          <reference field="6" count="1" selected="0">
            <x v="79"/>
          </reference>
          <reference field="23" count="1">
            <x v="4"/>
          </reference>
        </references>
      </pivotArea>
    </format>
    <format dxfId="1482">
      <pivotArea dataOnly="0" labelOnly="1" outline="0" fieldPosition="0">
        <references count="2">
          <reference field="6" count="1" selected="0">
            <x v="80"/>
          </reference>
          <reference field="23" count="1">
            <x v="4"/>
          </reference>
        </references>
      </pivotArea>
    </format>
    <format dxfId="1481">
      <pivotArea dataOnly="0" labelOnly="1" outline="0" fieldPosition="0">
        <references count="2">
          <reference field="6" count="1" selected="0">
            <x v="81"/>
          </reference>
          <reference field="23" count="1">
            <x v="9"/>
          </reference>
        </references>
      </pivotArea>
    </format>
    <format dxfId="1480">
      <pivotArea dataOnly="0" labelOnly="1" outline="0" fieldPosition="0">
        <references count="2">
          <reference field="6" count="1" selected="0">
            <x v="82"/>
          </reference>
          <reference field="23" count="1">
            <x v="9"/>
          </reference>
        </references>
      </pivotArea>
    </format>
    <format dxfId="1479">
      <pivotArea dataOnly="0" labelOnly="1" outline="0" fieldPosition="0">
        <references count="2">
          <reference field="6" count="1" selected="0">
            <x v="83"/>
          </reference>
          <reference field="23" count="1">
            <x v="9"/>
          </reference>
        </references>
      </pivotArea>
    </format>
    <format dxfId="1478">
      <pivotArea dataOnly="0" labelOnly="1" outline="0" fieldPosition="0">
        <references count="2">
          <reference field="6" count="1" selected="0">
            <x v="84"/>
          </reference>
          <reference field="23" count="1">
            <x v="0"/>
          </reference>
        </references>
      </pivotArea>
    </format>
    <format dxfId="1477">
      <pivotArea dataOnly="0" labelOnly="1" outline="0" fieldPosition="0">
        <references count="2">
          <reference field="6" count="1" selected="0">
            <x v="85"/>
          </reference>
          <reference field="23" count="1">
            <x v="1"/>
          </reference>
        </references>
      </pivotArea>
    </format>
    <format dxfId="1476">
      <pivotArea dataOnly="0" labelOnly="1" outline="0" fieldPosition="0">
        <references count="2">
          <reference field="6" count="1" selected="0">
            <x v="86"/>
          </reference>
          <reference field="23" count="1">
            <x v="1"/>
          </reference>
        </references>
      </pivotArea>
    </format>
    <format dxfId="1475">
      <pivotArea dataOnly="0" labelOnly="1" outline="0" fieldPosition="0">
        <references count="2">
          <reference field="6" count="1" selected="0">
            <x v="87"/>
          </reference>
          <reference field="23" count="1">
            <x v="9"/>
          </reference>
        </references>
      </pivotArea>
    </format>
    <format dxfId="1474">
      <pivotArea dataOnly="0" labelOnly="1" outline="0" fieldPosition="0">
        <references count="2">
          <reference field="6" count="1" selected="0">
            <x v="88"/>
          </reference>
          <reference field="23" count="1">
            <x v="9"/>
          </reference>
        </references>
      </pivotArea>
    </format>
    <format dxfId="1473">
      <pivotArea dataOnly="0" labelOnly="1" outline="0" fieldPosition="0">
        <references count="2">
          <reference field="6" count="1" selected="0">
            <x v="89"/>
          </reference>
          <reference field="23" count="1">
            <x v="9"/>
          </reference>
        </references>
      </pivotArea>
    </format>
    <format dxfId="1472">
      <pivotArea dataOnly="0" labelOnly="1" outline="0" fieldPosition="0">
        <references count="2">
          <reference field="6" count="1" selected="0">
            <x v="90"/>
          </reference>
          <reference field="23" count="1">
            <x v="1"/>
          </reference>
        </references>
      </pivotArea>
    </format>
    <format dxfId="1471">
      <pivotArea dataOnly="0" labelOnly="1" outline="0" fieldPosition="0">
        <references count="2">
          <reference field="6" count="1" selected="0">
            <x v="91"/>
          </reference>
          <reference field="23" count="1">
            <x v="1"/>
          </reference>
        </references>
      </pivotArea>
    </format>
    <format dxfId="1470">
      <pivotArea dataOnly="0" labelOnly="1" outline="0" fieldPosition="0">
        <references count="2">
          <reference field="6" count="1" selected="0">
            <x v="92"/>
          </reference>
          <reference field="23" count="1">
            <x v="9"/>
          </reference>
        </references>
      </pivotArea>
    </format>
    <format dxfId="1469">
      <pivotArea dataOnly="0" labelOnly="1" outline="0" fieldPosition="0">
        <references count="2">
          <reference field="6" count="1" selected="0">
            <x v="93"/>
          </reference>
          <reference field="23" count="1">
            <x v="9"/>
          </reference>
        </references>
      </pivotArea>
    </format>
    <format dxfId="1468">
      <pivotArea dataOnly="0" labelOnly="1" outline="0" fieldPosition="0">
        <references count="2">
          <reference field="6" count="1" selected="0">
            <x v="94"/>
          </reference>
          <reference field="23" count="1">
            <x v="1"/>
          </reference>
        </references>
      </pivotArea>
    </format>
    <format dxfId="1467">
      <pivotArea dataOnly="0" labelOnly="1" outline="0" fieldPosition="0">
        <references count="2">
          <reference field="6" count="1" selected="0">
            <x v="95"/>
          </reference>
          <reference field="23" count="1">
            <x v="9"/>
          </reference>
        </references>
      </pivotArea>
    </format>
    <format dxfId="1466">
      <pivotArea dataOnly="0" labelOnly="1" outline="0" fieldPosition="0">
        <references count="2">
          <reference field="6" count="1" selected="0">
            <x v="96"/>
          </reference>
          <reference field="23" count="1">
            <x v="4"/>
          </reference>
        </references>
      </pivotArea>
    </format>
    <format dxfId="1465">
      <pivotArea dataOnly="0" labelOnly="1" outline="0" fieldPosition="0">
        <references count="2">
          <reference field="6" count="1" selected="0">
            <x v="97"/>
          </reference>
          <reference field="23" count="1">
            <x v="4"/>
          </reference>
        </references>
      </pivotArea>
    </format>
    <format dxfId="1464">
      <pivotArea dataOnly="0" labelOnly="1" outline="0" fieldPosition="0">
        <references count="2">
          <reference field="6" count="1" selected="0">
            <x v="98"/>
          </reference>
          <reference field="23" count="1">
            <x v="4"/>
          </reference>
        </references>
      </pivotArea>
    </format>
    <format dxfId="1463">
      <pivotArea dataOnly="0" labelOnly="1" outline="0" fieldPosition="0">
        <references count="2">
          <reference field="6" count="1" selected="0">
            <x v="99"/>
          </reference>
          <reference field="23" count="1">
            <x v="5"/>
          </reference>
        </references>
      </pivotArea>
    </format>
    <format dxfId="1462">
      <pivotArea dataOnly="0" labelOnly="1" outline="0" fieldPosition="0">
        <references count="2">
          <reference field="6" count="1" selected="0">
            <x v="100"/>
          </reference>
          <reference field="23" count="1">
            <x v="4"/>
          </reference>
        </references>
      </pivotArea>
    </format>
    <format dxfId="1461">
      <pivotArea dataOnly="0" labelOnly="1" outline="0" fieldPosition="0">
        <references count="2">
          <reference field="6" count="1" selected="0">
            <x v="101"/>
          </reference>
          <reference field="23" count="1">
            <x v="4"/>
          </reference>
        </references>
      </pivotArea>
    </format>
    <format dxfId="1460">
      <pivotArea dataOnly="0" labelOnly="1" outline="0" fieldPosition="0">
        <references count="2">
          <reference field="6" count="1" selected="0">
            <x v="102"/>
          </reference>
          <reference field="23" count="1">
            <x v="4"/>
          </reference>
        </references>
      </pivotArea>
    </format>
    <format dxfId="1459">
      <pivotArea dataOnly="0" labelOnly="1" outline="0" fieldPosition="0">
        <references count="2">
          <reference field="6" count="1" selected="0">
            <x v="103"/>
          </reference>
          <reference field="23" count="1">
            <x v="4"/>
          </reference>
        </references>
      </pivotArea>
    </format>
    <format dxfId="1458">
      <pivotArea dataOnly="0" labelOnly="1" outline="0" fieldPosition="0">
        <references count="2">
          <reference field="6" count="1" selected="0">
            <x v="104"/>
          </reference>
          <reference field="23" count="1">
            <x v="4"/>
          </reference>
        </references>
      </pivotArea>
    </format>
    <format dxfId="1457">
      <pivotArea dataOnly="0" labelOnly="1" outline="0" fieldPosition="0">
        <references count="2">
          <reference field="6" count="1" selected="0">
            <x v="105"/>
          </reference>
          <reference field="23" count="1">
            <x v="4"/>
          </reference>
        </references>
      </pivotArea>
    </format>
    <format dxfId="1456">
      <pivotArea dataOnly="0" labelOnly="1" outline="0" fieldPosition="0">
        <references count="2">
          <reference field="6" count="1" selected="0">
            <x v="106"/>
          </reference>
          <reference field="23" count="1">
            <x v="4"/>
          </reference>
        </references>
      </pivotArea>
    </format>
    <format dxfId="1455">
      <pivotArea dataOnly="0" labelOnly="1" outline="0" fieldPosition="0">
        <references count="2">
          <reference field="6" count="1" selected="0">
            <x v="107"/>
          </reference>
          <reference field="23" count="1">
            <x v="4"/>
          </reference>
        </references>
      </pivotArea>
    </format>
    <format dxfId="1454">
      <pivotArea dataOnly="0" labelOnly="1" outline="0" fieldPosition="0">
        <references count="2">
          <reference field="6" count="1" selected="0">
            <x v="108"/>
          </reference>
          <reference field="23" count="1">
            <x v="4"/>
          </reference>
        </references>
      </pivotArea>
    </format>
    <format dxfId="1453">
      <pivotArea dataOnly="0" labelOnly="1" outline="0" fieldPosition="0">
        <references count="2">
          <reference field="6" count="1" selected="0">
            <x v="109"/>
          </reference>
          <reference field="23" count="1">
            <x v="4"/>
          </reference>
        </references>
      </pivotArea>
    </format>
    <format dxfId="1452">
      <pivotArea dataOnly="0" labelOnly="1" outline="0" fieldPosition="0">
        <references count="2">
          <reference field="6" count="1" selected="0">
            <x v="110"/>
          </reference>
          <reference field="23" count="1">
            <x v="4"/>
          </reference>
        </references>
      </pivotArea>
    </format>
    <format dxfId="1451">
      <pivotArea dataOnly="0" labelOnly="1" outline="0" fieldPosition="0">
        <references count="2">
          <reference field="6" count="1" selected="0">
            <x v="111"/>
          </reference>
          <reference field="23" count="1">
            <x v="4"/>
          </reference>
        </references>
      </pivotArea>
    </format>
    <format dxfId="1450">
      <pivotArea dataOnly="0" labelOnly="1" outline="0" fieldPosition="0">
        <references count="2">
          <reference field="6" count="1" selected="0">
            <x v="112"/>
          </reference>
          <reference field="23" count="1">
            <x v="4"/>
          </reference>
        </references>
      </pivotArea>
    </format>
    <format dxfId="1449">
      <pivotArea dataOnly="0" labelOnly="1" outline="0" fieldPosition="0">
        <references count="2">
          <reference field="6" count="1" selected="0">
            <x v="113"/>
          </reference>
          <reference field="23" count="1">
            <x v="4"/>
          </reference>
        </references>
      </pivotArea>
    </format>
    <format dxfId="1448">
      <pivotArea dataOnly="0" labelOnly="1" outline="0" fieldPosition="0">
        <references count="2">
          <reference field="6" count="1" selected="0">
            <x v="114"/>
          </reference>
          <reference field="23" count="1">
            <x v="4"/>
          </reference>
        </references>
      </pivotArea>
    </format>
    <format dxfId="1447">
      <pivotArea dataOnly="0" labelOnly="1" outline="0" fieldPosition="0">
        <references count="2">
          <reference field="6" count="1" selected="0">
            <x v="115"/>
          </reference>
          <reference field="23" count="1">
            <x v="4"/>
          </reference>
        </references>
      </pivotArea>
    </format>
    <format dxfId="1446">
      <pivotArea dataOnly="0" labelOnly="1" outline="0" fieldPosition="0">
        <references count="2">
          <reference field="6" count="1" selected="0">
            <x v="116"/>
          </reference>
          <reference field="23" count="1">
            <x v="4"/>
          </reference>
        </references>
      </pivotArea>
    </format>
    <format dxfId="1445">
      <pivotArea dataOnly="0" labelOnly="1" outline="0" fieldPosition="0">
        <references count="2">
          <reference field="6" count="1" selected="0">
            <x v="117"/>
          </reference>
          <reference field="23" count="1">
            <x v="4"/>
          </reference>
        </references>
      </pivotArea>
    </format>
    <format dxfId="1444">
      <pivotArea dataOnly="0" labelOnly="1" outline="0" fieldPosition="0">
        <references count="2">
          <reference field="6" count="1" selected="0">
            <x v="118"/>
          </reference>
          <reference field="23" count="1">
            <x v="5"/>
          </reference>
        </references>
      </pivotArea>
    </format>
    <format dxfId="1443">
      <pivotArea dataOnly="0" labelOnly="1" outline="0" fieldPosition="0">
        <references count="2">
          <reference field="6" count="1" selected="0">
            <x v="119"/>
          </reference>
          <reference field="23" count="1">
            <x v="4"/>
          </reference>
        </references>
      </pivotArea>
    </format>
    <format dxfId="1442">
      <pivotArea dataOnly="0" labelOnly="1" outline="0" fieldPosition="0">
        <references count="2">
          <reference field="6" count="1" selected="0">
            <x v="120"/>
          </reference>
          <reference field="23" count="1">
            <x v="5"/>
          </reference>
        </references>
      </pivotArea>
    </format>
    <format dxfId="1441">
      <pivotArea dataOnly="0" labelOnly="1" outline="0" fieldPosition="0">
        <references count="2">
          <reference field="6" count="1" selected="0">
            <x v="121"/>
          </reference>
          <reference field="23" count="1">
            <x v="4"/>
          </reference>
        </references>
      </pivotArea>
    </format>
    <format dxfId="1440">
      <pivotArea dataOnly="0" labelOnly="1" outline="0" fieldPosition="0">
        <references count="2">
          <reference field="6" count="1" selected="0">
            <x v="122"/>
          </reference>
          <reference field="23" count="1">
            <x v="4"/>
          </reference>
        </references>
      </pivotArea>
    </format>
    <format dxfId="1439">
      <pivotArea dataOnly="0" labelOnly="1" outline="0" fieldPosition="0">
        <references count="2">
          <reference field="6" count="1" selected="0">
            <x v="123"/>
          </reference>
          <reference field="23" count="1">
            <x v="2"/>
          </reference>
        </references>
      </pivotArea>
    </format>
    <format dxfId="1438">
      <pivotArea dataOnly="0" labelOnly="1" outline="0" fieldPosition="0">
        <references count="2">
          <reference field="6" count="1" selected="0">
            <x v="124"/>
          </reference>
          <reference field="23" count="1">
            <x v="4"/>
          </reference>
        </references>
      </pivotArea>
    </format>
    <format dxfId="1437">
      <pivotArea dataOnly="0" labelOnly="1" outline="0" fieldPosition="0">
        <references count="2">
          <reference field="6" count="1" selected="0">
            <x v="125"/>
          </reference>
          <reference field="23" count="1">
            <x v="4"/>
          </reference>
        </references>
      </pivotArea>
    </format>
    <format dxfId="1436">
      <pivotArea dataOnly="0" labelOnly="1" outline="0" fieldPosition="0">
        <references count="2">
          <reference field="6" count="1" selected="0">
            <x v="126"/>
          </reference>
          <reference field="23" count="1">
            <x v="4"/>
          </reference>
        </references>
      </pivotArea>
    </format>
    <format dxfId="1435">
      <pivotArea dataOnly="0" labelOnly="1" outline="0" fieldPosition="0">
        <references count="2">
          <reference field="6" count="1" selected="0">
            <x v="127"/>
          </reference>
          <reference field="23" count="1">
            <x v="4"/>
          </reference>
        </references>
      </pivotArea>
    </format>
    <format dxfId="1434">
      <pivotArea dataOnly="0" labelOnly="1" outline="0" fieldPosition="0">
        <references count="2">
          <reference field="6" count="1" selected="0">
            <x v="128"/>
          </reference>
          <reference field="23" count="1">
            <x v="2"/>
          </reference>
        </references>
      </pivotArea>
    </format>
    <format dxfId="1433">
      <pivotArea dataOnly="0" labelOnly="1" outline="0" fieldPosition="0">
        <references count="2">
          <reference field="6" count="1" selected="0">
            <x v="129"/>
          </reference>
          <reference field="23" count="1">
            <x v="1"/>
          </reference>
        </references>
      </pivotArea>
    </format>
    <format dxfId="1432">
      <pivotArea dataOnly="0" labelOnly="1" outline="0" fieldPosition="0">
        <references count="2">
          <reference field="6" count="1" selected="0">
            <x v="130"/>
          </reference>
          <reference field="23" count="1">
            <x v="1"/>
          </reference>
        </references>
      </pivotArea>
    </format>
    <format dxfId="1431">
      <pivotArea dataOnly="0" labelOnly="1" outline="0" fieldPosition="0">
        <references count="2">
          <reference field="6" count="1" selected="0">
            <x v="131"/>
          </reference>
          <reference field="23" count="1">
            <x v="1"/>
          </reference>
        </references>
      </pivotArea>
    </format>
    <format dxfId="1430">
      <pivotArea dataOnly="0" labelOnly="1" outline="0" fieldPosition="0">
        <references count="2">
          <reference field="6" count="1" selected="0">
            <x v="132"/>
          </reference>
          <reference field="23" count="1">
            <x v="2"/>
          </reference>
        </references>
      </pivotArea>
    </format>
    <format dxfId="1429">
      <pivotArea dataOnly="0" labelOnly="1" outline="0" fieldPosition="0">
        <references count="2">
          <reference field="6" count="1" selected="0">
            <x v="133"/>
          </reference>
          <reference field="23" count="1">
            <x v="1"/>
          </reference>
        </references>
      </pivotArea>
    </format>
    <format dxfId="1428">
      <pivotArea dataOnly="0" labelOnly="1" outline="0" fieldPosition="0">
        <references count="2">
          <reference field="6" count="1" selected="0">
            <x v="2"/>
          </reference>
          <reference field="23" count="1">
            <x v="4"/>
          </reference>
        </references>
      </pivotArea>
    </format>
    <format dxfId="1427">
      <pivotArea dataOnly="0" labelOnly="1" outline="0" fieldPosition="0">
        <references count="2">
          <reference field="6" count="1" selected="0">
            <x v="16"/>
          </reference>
          <reference field="23" count="1">
            <x v="2"/>
          </reference>
        </references>
      </pivotArea>
    </format>
    <format dxfId="1426">
      <pivotArea dataOnly="0" labelOnly="1" outline="0" fieldPosition="0">
        <references count="2">
          <reference field="6" count="1" selected="0">
            <x v="20"/>
          </reference>
          <reference field="23" count="1">
            <x v="1"/>
          </reference>
        </references>
      </pivotArea>
    </format>
    <format dxfId="1425">
      <pivotArea dataOnly="0" labelOnly="1" outline="0" fieldPosition="0">
        <references count="2">
          <reference field="6" count="1" selected="0">
            <x v="27"/>
          </reference>
          <reference field="23" count="1">
            <x v="4"/>
          </reference>
        </references>
      </pivotArea>
    </format>
    <format dxfId="1424">
      <pivotArea dataOnly="0" labelOnly="1" outline="0" fieldPosition="0">
        <references count="2">
          <reference field="6" count="1" selected="0">
            <x v="30"/>
          </reference>
          <reference field="23" count="1">
            <x v="4"/>
          </reference>
        </references>
      </pivotArea>
    </format>
    <format dxfId="1423">
      <pivotArea dataOnly="0" labelOnly="1" outline="0" fieldPosition="0">
        <references count="2">
          <reference field="6" count="1" selected="0">
            <x v="36"/>
          </reference>
          <reference field="23" count="1">
            <x v="2"/>
          </reference>
        </references>
      </pivotArea>
    </format>
    <format dxfId="1422">
      <pivotArea dataOnly="0" labelOnly="1" outline="0" fieldPosition="0">
        <references count="2">
          <reference field="6" count="1" selected="0">
            <x v="43"/>
          </reference>
          <reference field="23" count="1">
            <x v="1"/>
          </reference>
        </references>
      </pivotArea>
    </format>
    <format dxfId="1421">
      <pivotArea dataOnly="0" labelOnly="1" outline="0" fieldPosition="0">
        <references count="2">
          <reference field="6" count="1" selected="0">
            <x v="44"/>
          </reference>
          <reference field="23" count="1">
            <x v="1"/>
          </reference>
        </references>
      </pivotArea>
    </format>
    <format dxfId="1420">
      <pivotArea dataOnly="0" labelOnly="1" outline="0" fieldPosition="0">
        <references count="2">
          <reference field="6" count="1" selected="0">
            <x v="46"/>
          </reference>
          <reference field="23" count="1">
            <x v="4"/>
          </reference>
        </references>
      </pivotArea>
    </format>
    <format dxfId="1419">
      <pivotArea dataOnly="0" labelOnly="1" outline="0" fieldPosition="0">
        <references count="2">
          <reference field="6" count="1" selected="0">
            <x v="47"/>
          </reference>
          <reference field="23" count="1">
            <x v="1"/>
          </reference>
        </references>
      </pivotArea>
    </format>
    <format dxfId="1418">
      <pivotArea dataOnly="0" labelOnly="1" outline="0" fieldPosition="0">
        <references count="2">
          <reference field="6" count="1" selected="0">
            <x v="62"/>
          </reference>
          <reference field="23" count="1">
            <x v="4"/>
          </reference>
        </references>
      </pivotArea>
    </format>
    <format dxfId="1417">
      <pivotArea dataOnly="0" labelOnly="1" outline="0" fieldPosition="0">
        <references count="2">
          <reference field="6" count="1" selected="0">
            <x v="68"/>
          </reference>
          <reference field="23" count="1">
            <x v="4"/>
          </reference>
        </references>
      </pivotArea>
    </format>
    <format dxfId="1416">
      <pivotArea dataOnly="0" labelOnly="1" outline="0" fieldPosition="0">
        <references count="2">
          <reference field="6" count="1" selected="0">
            <x v="73"/>
          </reference>
          <reference field="23" count="1">
            <x v="4"/>
          </reference>
        </references>
      </pivotArea>
    </format>
    <format dxfId="1415">
      <pivotArea dataOnly="0" labelOnly="1" outline="0" fieldPosition="0">
        <references count="2">
          <reference field="6" count="1" selected="0">
            <x v="75"/>
          </reference>
          <reference field="23" count="1">
            <x v="4"/>
          </reference>
        </references>
      </pivotArea>
    </format>
    <format dxfId="1414">
      <pivotArea dataOnly="0" labelOnly="1" outline="0" fieldPosition="0">
        <references count="2">
          <reference field="6" count="1" selected="0">
            <x v="76"/>
          </reference>
          <reference field="23" count="1">
            <x v="4"/>
          </reference>
        </references>
      </pivotArea>
    </format>
    <format dxfId="1413">
      <pivotArea dataOnly="0" labelOnly="1" outline="0" fieldPosition="0">
        <references count="2">
          <reference field="6" count="1" selected="0">
            <x v="77"/>
          </reference>
          <reference field="23" count="1">
            <x v="4"/>
          </reference>
        </references>
      </pivotArea>
    </format>
    <format dxfId="1412">
      <pivotArea dataOnly="0" labelOnly="1" outline="0" fieldPosition="0">
        <references count="2">
          <reference field="6" count="1" selected="0">
            <x v="78"/>
          </reference>
          <reference field="23" count="1">
            <x v="4"/>
          </reference>
        </references>
      </pivotArea>
    </format>
    <format dxfId="1411">
      <pivotArea dataOnly="0" labelOnly="1" outline="0" fieldPosition="0">
        <references count="2">
          <reference field="6" count="1" selected="0">
            <x v="79"/>
          </reference>
          <reference field="23" count="1">
            <x v="4"/>
          </reference>
        </references>
      </pivotArea>
    </format>
    <format dxfId="1410">
      <pivotArea dataOnly="0" labelOnly="1" outline="0" fieldPosition="0">
        <references count="2">
          <reference field="6" count="1" selected="0">
            <x v="80"/>
          </reference>
          <reference field="23" count="1">
            <x v="4"/>
          </reference>
        </references>
      </pivotArea>
    </format>
    <format dxfId="1409">
      <pivotArea dataOnly="0" labelOnly="1" outline="0" fieldPosition="0">
        <references count="2">
          <reference field="6" count="1" selected="0">
            <x v="81"/>
          </reference>
          <reference field="23" count="1">
            <x v="9"/>
          </reference>
        </references>
      </pivotArea>
    </format>
    <format dxfId="1408">
      <pivotArea dataOnly="0" labelOnly="1" outline="0" fieldPosition="0">
        <references count="2">
          <reference field="6" count="1" selected="0">
            <x v="82"/>
          </reference>
          <reference field="23" count="1">
            <x v="9"/>
          </reference>
        </references>
      </pivotArea>
    </format>
    <format dxfId="1407">
      <pivotArea dataOnly="0" labelOnly="1" outline="0" fieldPosition="0">
        <references count="2">
          <reference field="6" count="1" selected="0">
            <x v="83"/>
          </reference>
          <reference field="23" count="1">
            <x v="9"/>
          </reference>
        </references>
      </pivotArea>
    </format>
    <format dxfId="1406">
      <pivotArea dataOnly="0" labelOnly="1" outline="0" fieldPosition="0">
        <references count="2">
          <reference field="6" count="1" selected="0">
            <x v="84"/>
          </reference>
          <reference field="23" count="1">
            <x v="0"/>
          </reference>
        </references>
      </pivotArea>
    </format>
    <format dxfId="1405">
      <pivotArea dataOnly="0" labelOnly="1" outline="0" fieldPosition="0">
        <references count="2">
          <reference field="6" count="1" selected="0">
            <x v="85"/>
          </reference>
          <reference field="23" count="1">
            <x v="1"/>
          </reference>
        </references>
      </pivotArea>
    </format>
    <format dxfId="1404">
      <pivotArea dataOnly="0" labelOnly="1" outline="0" fieldPosition="0">
        <references count="2">
          <reference field="6" count="1" selected="0">
            <x v="86"/>
          </reference>
          <reference field="23" count="1">
            <x v="1"/>
          </reference>
        </references>
      </pivotArea>
    </format>
    <format dxfId="1403">
      <pivotArea dataOnly="0" labelOnly="1" outline="0" fieldPosition="0">
        <references count="2">
          <reference field="6" count="1" selected="0">
            <x v="87"/>
          </reference>
          <reference field="23" count="1">
            <x v="9"/>
          </reference>
        </references>
      </pivotArea>
    </format>
    <format dxfId="1402">
      <pivotArea dataOnly="0" labelOnly="1" outline="0" fieldPosition="0">
        <references count="2">
          <reference field="6" count="1" selected="0">
            <x v="88"/>
          </reference>
          <reference field="23" count="1">
            <x v="9"/>
          </reference>
        </references>
      </pivotArea>
    </format>
    <format dxfId="1401">
      <pivotArea dataOnly="0" labelOnly="1" outline="0" fieldPosition="0">
        <references count="2">
          <reference field="6" count="1" selected="0">
            <x v="89"/>
          </reference>
          <reference field="23" count="1">
            <x v="9"/>
          </reference>
        </references>
      </pivotArea>
    </format>
    <format dxfId="1400">
      <pivotArea dataOnly="0" labelOnly="1" outline="0" fieldPosition="0">
        <references count="2">
          <reference field="6" count="1" selected="0">
            <x v="90"/>
          </reference>
          <reference field="23" count="1">
            <x v="1"/>
          </reference>
        </references>
      </pivotArea>
    </format>
    <format dxfId="1399">
      <pivotArea dataOnly="0" labelOnly="1" outline="0" fieldPosition="0">
        <references count="2">
          <reference field="6" count="1" selected="0">
            <x v="91"/>
          </reference>
          <reference field="23" count="1">
            <x v="1"/>
          </reference>
        </references>
      </pivotArea>
    </format>
    <format dxfId="1398">
      <pivotArea dataOnly="0" labelOnly="1" outline="0" fieldPosition="0">
        <references count="2">
          <reference field="6" count="1" selected="0">
            <x v="92"/>
          </reference>
          <reference field="23" count="1">
            <x v="9"/>
          </reference>
        </references>
      </pivotArea>
    </format>
    <format dxfId="1397">
      <pivotArea dataOnly="0" labelOnly="1" outline="0" fieldPosition="0">
        <references count="2">
          <reference field="6" count="1" selected="0">
            <x v="93"/>
          </reference>
          <reference field="23" count="1">
            <x v="9"/>
          </reference>
        </references>
      </pivotArea>
    </format>
    <format dxfId="1396">
      <pivotArea dataOnly="0" labelOnly="1" outline="0" fieldPosition="0">
        <references count="2">
          <reference field="6" count="1" selected="0">
            <x v="94"/>
          </reference>
          <reference field="23" count="1">
            <x v="1"/>
          </reference>
        </references>
      </pivotArea>
    </format>
    <format dxfId="1395">
      <pivotArea dataOnly="0" labelOnly="1" outline="0" fieldPosition="0">
        <references count="2">
          <reference field="6" count="1" selected="0">
            <x v="95"/>
          </reference>
          <reference field="23" count="1">
            <x v="9"/>
          </reference>
        </references>
      </pivotArea>
    </format>
    <format dxfId="1394">
      <pivotArea dataOnly="0" labelOnly="1" outline="0" fieldPosition="0">
        <references count="2">
          <reference field="6" count="1" selected="0">
            <x v="96"/>
          </reference>
          <reference field="23" count="1">
            <x v="4"/>
          </reference>
        </references>
      </pivotArea>
    </format>
    <format dxfId="1393">
      <pivotArea dataOnly="0" labelOnly="1" outline="0" fieldPosition="0">
        <references count="2">
          <reference field="6" count="1" selected="0">
            <x v="97"/>
          </reference>
          <reference field="23" count="1">
            <x v="4"/>
          </reference>
        </references>
      </pivotArea>
    </format>
    <format dxfId="1392">
      <pivotArea dataOnly="0" labelOnly="1" outline="0" fieldPosition="0">
        <references count="2">
          <reference field="6" count="1" selected="0">
            <x v="98"/>
          </reference>
          <reference field="23" count="1">
            <x v="4"/>
          </reference>
        </references>
      </pivotArea>
    </format>
    <format dxfId="1391">
      <pivotArea dataOnly="0" labelOnly="1" outline="0" fieldPosition="0">
        <references count="2">
          <reference field="6" count="1" selected="0">
            <x v="99"/>
          </reference>
          <reference field="23" count="1">
            <x v="5"/>
          </reference>
        </references>
      </pivotArea>
    </format>
    <format dxfId="1390">
      <pivotArea dataOnly="0" labelOnly="1" outline="0" fieldPosition="0">
        <references count="2">
          <reference field="6" count="1" selected="0">
            <x v="100"/>
          </reference>
          <reference field="23" count="1">
            <x v="4"/>
          </reference>
        </references>
      </pivotArea>
    </format>
    <format dxfId="1389">
      <pivotArea dataOnly="0" labelOnly="1" outline="0" fieldPosition="0">
        <references count="2">
          <reference field="6" count="1" selected="0">
            <x v="101"/>
          </reference>
          <reference field="23" count="1">
            <x v="4"/>
          </reference>
        </references>
      </pivotArea>
    </format>
    <format dxfId="1388">
      <pivotArea dataOnly="0" labelOnly="1" outline="0" fieldPosition="0">
        <references count="2">
          <reference field="6" count="1" selected="0">
            <x v="102"/>
          </reference>
          <reference field="23" count="1">
            <x v="4"/>
          </reference>
        </references>
      </pivotArea>
    </format>
    <format dxfId="1387">
      <pivotArea dataOnly="0" labelOnly="1" outline="0" fieldPosition="0">
        <references count="2">
          <reference field="6" count="1" selected="0">
            <x v="103"/>
          </reference>
          <reference field="23" count="1">
            <x v="4"/>
          </reference>
        </references>
      </pivotArea>
    </format>
    <format dxfId="1386">
      <pivotArea dataOnly="0" labelOnly="1" outline="0" fieldPosition="0">
        <references count="2">
          <reference field="6" count="1" selected="0">
            <x v="104"/>
          </reference>
          <reference field="23" count="1">
            <x v="4"/>
          </reference>
        </references>
      </pivotArea>
    </format>
    <format dxfId="1385">
      <pivotArea dataOnly="0" labelOnly="1" outline="0" fieldPosition="0">
        <references count="2">
          <reference field="6" count="1" selected="0">
            <x v="105"/>
          </reference>
          <reference field="23" count="1">
            <x v="4"/>
          </reference>
        </references>
      </pivotArea>
    </format>
    <format dxfId="1384">
      <pivotArea dataOnly="0" labelOnly="1" outline="0" fieldPosition="0">
        <references count="2">
          <reference field="6" count="1" selected="0">
            <x v="106"/>
          </reference>
          <reference field="23" count="1">
            <x v="4"/>
          </reference>
        </references>
      </pivotArea>
    </format>
    <format dxfId="1383">
      <pivotArea dataOnly="0" labelOnly="1" outline="0" fieldPosition="0">
        <references count="2">
          <reference field="6" count="1" selected="0">
            <x v="107"/>
          </reference>
          <reference field="23" count="1">
            <x v="4"/>
          </reference>
        </references>
      </pivotArea>
    </format>
    <format dxfId="1382">
      <pivotArea dataOnly="0" labelOnly="1" outline="0" fieldPosition="0">
        <references count="2">
          <reference field="6" count="1" selected="0">
            <x v="108"/>
          </reference>
          <reference field="23" count="1">
            <x v="4"/>
          </reference>
        </references>
      </pivotArea>
    </format>
    <format dxfId="1381">
      <pivotArea dataOnly="0" labelOnly="1" outline="0" fieldPosition="0">
        <references count="2">
          <reference field="6" count="1" selected="0">
            <x v="109"/>
          </reference>
          <reference field="23" count="1">
            <x v="4"/>
          </reference>
        </references>
      </pivotArea>
    </format>
    <format dxfId="1380">
      <pivotArea dataOnly="0" labelOnly="1" outline="0" fieldPosition="0">
        <references count="2">
          <reference field="6" count="1" selected="0">
            <x v="110"/>
          </reference>
          <reference field="23" count="1">
            <x v="4"/>
          </reference>
        </references>
      </pivotArea>
    </format>
    <format dxfId="1379">
      <pivotArea dataOnly="0" labelOnly="1" outline="0" fieldPosition="0">
        <references count="2">
          <reference field="6" count="1" selected="0">
            <x v="111"/>
          </reference>
          <reference field="23" count="1">
            <x v="4"/>
          </reference>
        </references>
      </pivotArea>
    </format>
    <format dxfId="1378">
      <pivotArea dataOnly="0" labelOnly="1" outline="0" fieldPosition="0">
        <references count="2">
          <reference field="6" count="1" selected="0">
            <x v="112"/>
          </reference>
          <reference field="23" count="1">
            <x v="4"/>
          </reference>
        </references>
      </pivotArea>
    </format>
    <format dxfId="1377">
      <pivotArea dataOnly="0" labelOnly="1" outline="0" fieldPosition="0">
        <references count="2">
          <reference field="6" count="1" selected="0">
            <x v="113"/>
          </reference>
          <reference field="23" count="1">
            <x v="4"/>
          </reference>
        </references>
      </pivotArea>
    </format>
    <format dxfId="1376">
      <pivotArea dataOnly="0" labelOnly="1" outline="0" fieldPosition="0">
        <references count="2">
          <reference field="6" count="1" selected="0">
            <x v="114"/>
          </reference>
          <reference field="23" count="1">
            <x v="4"/>
          </reference>
        </references>
      </pivotArea>
    </format>
    <format dxfId="1375">
      <pivotArea dataOnly="0" labelOnly="1" outline="0" fieldPosition="0">
        <references count="2">
          <reference field="6" count="1" selected="0">
            <x v="115"/>
          </reference>
          <reference field="23" count="1">
            <x v="4"/>
          </reference>
        </references>
      </pivotArea>
    </format>
    <format dxfId="1374">
      <pivotArea dataOnly="0" labelOnly="1" outline="0" fieldPosition="0">
        <references count="2">
          <reference field="6" count="1" selected="0">
            <x v="116"/>
          </reference>
          <reference field="23" count="1">
            <x v="4"/>
          </reference>
        </references>
      </pivotArea>
    </format>
    <format dxfId="1373">
      <pivotArea dataOnly="0" labelOnly="1" outline="0" fieldPosition="0">
        <references count="2">
          <reference field="6" count="1" selected="0">
            <x v="117"/>
          </reference>
          <reference field="23" count="1">
            <x v="4"/>
          </reference>
        </references>
      </pivotArea>
    </format>
    <format dxfId="1372">
      <pivotArea dataOnly="0" labelOnly="1" outline="0" fieldPosition="0">
        <references count="2">
          <reference field="6" count="1" selected="0">
            <x v="118"/>
          </reference>
          <reference field="23" count="1">
            <x v="5"/>
          </reference>
        </references>
      </pivotArea>
    </format>
    <format dxfId="1371">
      <pivotArea dataOnly="0" labelOnly="1" outline="0" fieldPosition="0">
        <references count="2">
          <reference field="6" count="1" selected="0">
            <x v="119"/>
          </reference>
          <reference field="23" count="1">
            <x v="4"/>
          </reference>
        </references>
      </pivotArea>
    </format>
    <format dxfId="1370">
      <pivotArea dataOnly="0" labelOnly="1" outline="0" fieldPosition="0">
        <references count="2">
          <reference field="6" count="1" selected="0">
            <x v="120"/>
          </reference>
          <reference field="23" count="1">
            <x v="5"/>
          </reference>
        </references>
      </pivotArea>
    </format>
    <format dxfId="1369">
      <pivotArea dataOnly="0" labelOnly="1" outline="0" fieldPosition="0">
        <references count="2">
          <reference field="6" count="1" selected="0">
            <x v="121"/>
          </reference>
          <reference field="23" count="1">
            <x v="4"/>
          </reference>
        </references>
      </pivotArea>
    </format>
    <format dxfId="1368">
      <pivotArea dataOnly="0" labelOnly="1" outline="0" fieldPosition="0">
        <references count="2">
          <reference field="6" count="1" selected="0">
            <x v="122"/>
          </reference>
          <reference field="23" count="1">
            <x v="4"/>
          </reference>
        </references>
      </pivotArea>
    </format>
    <format dxfId="1367">
      <pivotArea dataOnly="0" labelOnly="1" outline="0" fieldPosition="0">
        <references count="2">
          <reference field="6" count="1" selected="0">
            <x v="123"/>
          </reference>
          <reference field="23" count="1">
            <x v="2"/>
          </reference>
        </references>
      </pivotArea>
    </format>
    <format dxfId="1366">
      <pivotArea dataOnly="0" labelOnly="1" outline="0" fieldPosition="0">
        <references count="2">
          <reference field="6" count="1" selected="0">
            <x v="124"/>
          </reference>
          <reference field="23" count="1">
            <x v="4"/>
          </reference>
        </references>
      </pivotArea>
    </format>
    <format dxfId="1365">
      <pivotArea dataOnly="0" labelOnly="1" outline="0" fieldPosition="0">
        <references count="2">
          <reference field="6" count="1" selected="0">
            <x v="125"/>
          </reference>
          <reference field="23" count="1">
            <x v="4"/>
          </reference>
        </references>
      </pivotArea>
    </format>
    <format dxfId="1364">
      <pivotArea dataOnly="0" labelOnly="1" outline="0" fieldPosition="0">
        <references count="2">
          <reference field="6" count="1" selected="0">
            <x v="126"/>
          </reference>
          <reference field="23" count="1">
            <x v="4"/>
          </reference>
        </references>
      </pivotArea>
    </format>
    <format dxfId="1363">
      <pivotArea dataOnly="0" labelOnly="1" outline="0" fieldPosition="0">
        <references count="2">
          <reference field="6" count="1" selected="0">
            <x v="127"/>
          </reference>
          <reference field="23" count="1">
            <x v="4"/>
          </reference>
        </references>
      </pivotArea>
    </format>
    <format dxfId="1362">
      <pivotArea dataOnly="0" labelOnly="1" outline="0" fieldPosition="0">
        <references count="2">
          <reference field="6" count="1" selected="0">
            <x v="128"/>
          </reference>
          <reference field="23" count="1">
            <x v="2"/>
          </reference>
        </references>
      </pivotArea>
    </format>
    <format dxfId="1361">
      <pivotArea dataOnly="0" labelOnly="1" outline="0" fieldPosition="0">
        <references count="2">
          <reference field="6" count="1" selected="0">
            <x v="129"/>
          </reference>
          <reference field="23" count="1">
            <x v="1"/>
          </reference>
        </references>
      </pivotArea>
    </format>
    <format dxfId="1360">
      <pivotArea dataOnly="0" labelOnly="1" outline="0" fieldPosition="0">
        <references count="2">
          <reference field="6" count="1" selected="0">
            <x v="130"/>
          </reference>
          <reference field="23" count="1">
            <x v="1"/>
          </reference>
        </references>
      </pivotArea>
    </format>
    <format dxfId="1359">
      <pivotArea dataOnly="0" labelOnly="1" outline="0" fieldPosition="0">
        <references count="2">
          <reference field="6" count="1" selected="0">
            <x v="131"/>
          </reference>
          <reference field="23" count="1">
            <x v="1"/>
          </reference>
        </references>
      </pivotArea>
    </format>
    <format dxfId="1358">
      <pivotArea dataOnly="0" labelOnly="1" outline="0" fieldPosition="0">
        <references count="2">
          <reference field="6" count="1" selected="0">
            <x v="132"/>
          </reference>
          <reference field="23" count="1">
            <x v="2"/>
          </reference>
        </references>
      </pivotArea>
    </format>
    <format dxfId="1357">
      <pivotArea dataOnly="0" labelOnly="1" outline="0" fieldPosition="0">
        <references count="2">
          <reference field="6" count="1" selected="0">
            <x v="133"/>
          </reference>
          <reference field="23" count="1">
            <x v="1"/>
          </reference>
        </references>
      </pivotArea>
    </format>
    <format dxfId="1356">
      <pivotArea dataOnly="0" labelOnly="1" outline="0" fieldPosition="0">
        <references count="2">
          <reference field="6" count="1" selected="0">
            <x v="2"/>
          </reference>
          <reference field="23" count="1">
            <x v="4"/>
          </reference>
        </references>
      </pivotArea>
    </format>
    <format dxfId="1355">
      <pivotArea dataOnly="0" labelOnly="1" outline="0" fieldPosition="0">
        <references count="2">
          <reference field="6" count="1" selected="0">
            <x v="16"/>
          </reference>
          <reference field="23" count="1">
            <x v="2"/>
          </reference>
        </references>
      </pivotArea>
    </format>
    <format dxfId="1354">
      <pivotArea dataOnly="0" labelOnly="1" outline="0" fieldPosition="0">
        <references count="2">
          <reference field="6" count="1" selected="0">
            <x v="20"/>
          </reference>
          <reference field="23" count="1">
            <x v="1"/>
          </reference>
        </references>
      </pivotArea>
    </format>
    <format dxfId="1353">
      <pivotArea dataOnly="0" labelOnly="1" outline="0" fieldPosition="0">
        <references count="2">
          <reference field="6" count="1" selected="0">
            <x v="27"/>
          </reference>
          <reference field="23" count="1">
            <x v="4"/>
          </reference>
        </references>
      </pivotArea>
    </format>
    <format dxfId="1352">
      <pivotArea dataOnly="0" labelOnly="1" outline="0" fieldPosition="0">
        <references count="2">
          <reference field="6" count="1" selected="0">
            <x v="30"/>
          </reference>
          <reference field="23" count="1">
            <x v="4"/>
          </reference>
        </references>
      </pivotArea>
    </format>
    <format dxfId="1351">
      <pivotArea dataOnly="0" labelOnly="1" outline="0" fieldPosition="0">
        <references count="2">
          <reference field="6" count="1" selected="0">
            <x v="36"/>
          </reference>
          <reference field="23" count="1">
            <x v="2"/>
          </reference>
        </references>
      </pivotArea>
    </format>
    <format dxfId="1350">
      <pivotArea dataOnly="0" labelOnly="1" outline="0" fieldPosition="0">
        <references count="2">
          <reference field="6" count="1" selected="0">
            <x v="43"/>
          </reference>
          <reference field="23" count="1">
            <x v="1"/>
          </reference>
        </references>
      </pivotArea>
    </format>
    <format dxfId="1349">
      <pivotArea dataOnly="0" labelOnly="1" outline="0" fieldPosition="0">
        <references count="2">
          <reference field="6" count="1" selected="0">
            <x v="44"/>
          </reference>
          <reference field="23" count="1">
            <x v="1"/>
          </reference>
        </references>
      </pivotArea>
    </format>
    <format dxfId="1348">
      <pivotArea dataOnly="0" labelOnly="1" outline="0" fieldPosition="0">
        <references count="2">
          <reference field="6" count="1" selected="0">
            <x v="46"/>
          </reference>
          <reference field="23" count="1">
            <x v="4"/>
          </reference>
        </references>
      </pivotArea>
    </format>
    <format dxfId="1347">
      <pivotArea dataOnly="0" labelOnly="1" outline="0" fieldPosition="0">
        <references count="2">
          <reference field="6" count="1" selected="0">
            <x v="47"/>
          </reference>
          <reference field="23" count="1">
            <x v="1"/>
          </reference>
        </references>
      </pivotArea>
    </format>
    <format dxfId="1346">
      <pivotArea dataOnly="0" labelOnly="1" outline="0" fieldPosition="0">
        <references count="2">
          <reference field="6" count="1" selected="0">
            <x v="62"/>
          </reference>
          <reference field="23" count="1">
            <x v="4"/>
          </reference>
        </references>
      </pivotArea>
    </format>
    <format dxfId="1345">
      <pivotArea dataOnly="0" labelOnly="1" outline="0" fieldPosition="0">
        <references count="2">
          <reference field="6" count="1" selected="0">
            <x v="68"/>
          </reference>
          <reference field="23" count="1">
            <x v="4"/>
          </reference>
        </references>
      </pivotArea>
    </format>
    <format dxfId="1344">
      <pivotArea dataOnly="0" labelOnly="1" outline="0" fieldPosition="0">
        <references count="2">
          <reference field="6" count="1" selected="0">
            <x v="73"/>
          </reference>
          <reference field="23" count="1">
            <x v="4"/>
          </reference>
        </references>
      </pivotArea>
    </format>
    <format dxfId="1343">
      <pivotArea dataOnly="0" labelOnly="1" outline="0" fieldPosition="0">
        <references count="2">
          <reference field="6" count="1" selected="0">
            <x v="75"/>
          </reference>
          <reference field="23" count="1">
            <x v="4"/>
          </reference>
        </references>
      </pivotArea>
    </format>
    <format dxfId="1342">
      <pivotArea dataOnly="0" labelOnly="1" outline="0" fieldPosition="0">
        <references count="2">
          <reference field="6" count="1" selected="0">
            <x v="76"/>
          </reference>
          <reference field="23" count="1">
            <x v="4"/>
          </reference>
        </references>
      </pivotArea>
    </format>
    <format dxfId="1341">
      <pivotArea dataOnly="0" labelOnly="1" outline="0" fieldPosition="0">
        <references count="2">
          <reference field="6" count="1" selected="0">
            <x v="77"/>
          </reference>
          <reference field="23" count="1">
            <x v="4"/>
          </reference>
        </references>
      </pivotArea>
    </format>
    <format dxfId="1340">
      <pivotArea dataOnly="0" labelOnly="1" outline="0" fieldPosition="0">
        <references count="2">
          <reference field="6" count="1" selected="0">
            <x v="78"/>
          </reference>
          <reference field="23" count="1">
            <x v="4"/>
          </reference>
        </references>
      </pivotArea>
    </format>
    <format dxfId="1339">
      <pivotArea dataOnly="0" labelOnly="1" outline="0" fieldPosition="0">
        <references count="2">
          <reference field="6" count="1" selected="0">
            <x v="79"/>
          </reference>
          <reference field="23" count="1">
            <x v="4"/>
          </reference>
        </references>
      </pivotArea>
    </format>
    <format dxfId="1338">
      <pivotArea dataOnly="0" labelOnly="1" outline="0" fieldPosition="0">
        <references count="2">
          <reference field="6" count="1" selected="0">
            <x v="80"/>
          </reference>
          <reference field="23" count="1">
            <x v="4"/>
          </reference>
        </references>
      </pivotArea>
    </format>
    <format dxfId="1337">
      <pivotArea dataOnly="0" labelOnly="1" outline="0" fieldPosition="0">
        <references count="2">
          <reference field="6" count="1" selected="0">
            <x v="81"/>
          </reference>
          <reference field="23" count="1">
            <x v="9"/>
          </reference>
        </references>
      </pivotArea>
    </format>
    <format dxfId="1336">
      <pivotArea dataOnly="0" labelOnly="1" outline="0" fieldPosition="0">
        <references count="2">
          <reference field="6" count="1" selected="0">
            <x v="82"/>
          </reference>
          <reference field="23" count="1">
            <x v="9"/>
          </reference>
        </references>
      </pivotArea>
    </format>
    <format dxfId="1335">
      <pivotArea dataOnly="0" labelOnly="1" outline="0" fieldPosition="0">
        <references count="2">
          <reference field="6" count="1" selected="0">
            <x v="83"/>
          </reference>
          <reference field="23" count="1">
            <x v="9"/>
          </reference>
        </references>
      </pivotArea>
    </format>
    <format dxfId="1334">
      <pivotArea dataOnly="0" labelOnly="1" outline="0" fieldPosition="0">
        <references count="2">
          <reference field="6" count="1" selected="0">
            <x v="84"/>
          </reference>
          <reference field="23" count="1">
            <x v="0"/>
          </reference>
        </references>
      </pivotArea>
    </format>
    <format dxfId="1333">
      <pivotArea dataOnly="0" labelOnly="1" outline="0" fieldPosition="0">
        <references count="2">
          <reference field="6" count="1" selected="0">
            <x v="85"/>
          </reference>
          <reference field="23" count="1">
            <x v="1"/>
          </reference>
        </references>
      </pivotArea>
    </format>
    <format dxfId="1332">
      <pivotArea dataOnly="0" labelOnly="1" outline="0" fieldPosition="0">
        <references count="2">
          <reference field="6" count="1" selected="0">
            <x v="86"/>
          </reference>
          <reference field="23" count="1">
            <x v="1"/>
          </reference>
        </references>
      </pivotArea>
    </format>
    <format dxfId="1331">
      <pivotArea dataOnly="0" labelOnly="1" outline="0" fieldPosition="0">
        <references count="2">
          <reference field="6" count="1" selected="0">
            <x v="87"/>
          </reference>
          <reference field="23" count="1">
            <x v="9"/>
          </reference>
        </references>
      </pivotArea>
    </format>
    <format dxfId="1330">
      <pivotArea dataOnly="0" labelOnly="1" outline="0" fieldPosition="0">
        <references count="2">
          <reference field="6" count="1" selected="0">
            <x v="88"/>
          </reference>
          <reference field="23" count="1">
            <x v="9"/>
          </reference>
        </references>
      </pivotArea>
    </format>
    <format dxfId="1329">
      <pivotArea dataOnly="0" labelOnly="1" outline="0" fieldPosition="0">
        <references count="2">
          <reference field="6" count="1" selected="0">
            <x v="89"/>
          </reference>
          <reference field="23" count="1">
            <x v="9"/>
          </reference>
        </references>
      </pivotArea>
    </format>
    <format dxfId="1328">
      <pivotArea dataOnly="0" labelOnly="1" outline="0" fieldPosition="0">
        <references count="2">
          <reference field="6" count="1" selected="0">
            <x v="90"/>
          </reference>
          <reference field="23" count="1">
            <x v="1"/>
          </reference>
        </references>
      </pivotArea>
    </format>
    <format dxfId="1327">
      <pivotArea dataOnly="0" labelOnly="1" outline="0" fieldPosition="0">
        <references count="2">
          <reference field="6" count="1" selected="0">
            <x v="91"/>
          </reference>
          <reference field="23" count="1">
            <x v="1"/>
          </reference>
        </references>
      </pivotArea>
    </format>
    <format dxfId="1326">
      <pivotArea dataOnly="0" labelOnly="1" outline="0" fieldPosition="0">
        <references count="2">
          <reference field="6" count="1" selected="0">
            <x v="92"/>
          </reference>
          <reference field="23" count="1">
            <x v="9"/>
          </reference>
        </references>
      </pivotArea>
    </format>
    <format dxfId="1325">
      <pivotArea dataOnly="0" labelOnly="1" outline="0" fieldPosition="0">
        <references count="2">
          <reference field="6" count="1" selected="0">
            <x v="93"/>
          </reference>
          <reference field="23" count="1">
            <x v="9"/>
          </reference>
        </references>
      </pivotArea>
    </format>
    <format dxfId="1324">
      <pivotArea dataOnly="0" labelOnly="1" outline="0" fieldPosition="0">
        <references count="2">
          <reference field="6" count="1" selected="0">
            <x v="94"/>
          </reference>
          <reference field="23" count="1">
            <x v="1"/>
          </reference>
        </references>
      </pivotArea>
    </format>
    <format dxfId="1323">
      <pivotArea dataOnly="0" labelOnly="1" outline="0" fieldPosition="0">
        <references count="2">
          <reference field="6" count="1" selected="0">
            <x v="95"/>
          </reference>
          <reference field="23" count="1">
            <x v="9"/>
          </reference>
        </references>
      </pivotArea>
    </format>
    <format dxfId="1322">
      <pivotArea dataOnly="0" labelOnly="1" outline="0" fieldPosition="0">
        <references count="2">
          <reference field="6" count="1" selected="0">
            <x v="96"/>
          </reference>
          <reference field="23" count="1">
            <x v="4"/>
          </reference>
        </references>
      </pivotArea>
    </format>
    <format dxfId="1321">
      <pivotArea dataOnly="0" labelOnly="1" outline="0" fieldPosition="0">
        <references count="2">
          <reference field="6" count="1" selected="0">
            <x v="97"/>
          </reference>
          <reference field="23" count="1">
            <x v="4"/>
          </reference>
        </references>
      </pivotArea>
    </format>
    <format dxfId="1320">
      <pivotArea dataOnly="0" labelOnly="1" outline="0" fieldPosition="0">
        <references count="2">
          <reference field="6" count="1" selected="0">
            <x v="98"/>
          </reference>
          <reference field="23" count="1">
            <x v="4"/>
          </reference>
        </references>
      </pivotArea>
    </format>
    <format dxfId="1319">
      <pivotArea dataOnly="0" labelOnly="1" outline="0" fieldPosition="0">
        <references count="2">
          <reference field="6" count="1" selected="0">
            <x v="99"/>
          </reference>
          <reference field="23" count="1">
            <x v="5"/>
          </reference>
        </references>
      </pivotArea>
    </format>
    <format dxfId="1318">
      <pivotArea dataOnly="0" labelOnly="1" outline="0" fieldPosition="0">
        <references count="2">
          <reference field="6" count="1" selected="0">
            <x v="100"/>
          </reference>
          <reference field="23" count="1">
            <x v="4"/>
          </reference>
        </references>
      </pivotArea>
    </format>
    <format dxfId="1317">
      <pivotArea dataOnly="0" labelOnly="1" outline="0" fieldPosition="0">
        <references count="2">
          <reference field="6" count="1" selected="0">
            <x v="101"/>
          </reference>
          <reference field="23" count="1">
            <x v="4"/>
          </reference>
        </references>
      </pivotArea>
    </format>
    <format dxfId="1316">
      <pivotArea dataOnly="0" labelOnly="1" outline="0" fieldPosition="0">
        <references count="2">
          <reference field="6" count="1" selected="0">
            <x v="102"/>
          </reference>
          <reference field="23" count="1">
            <x v="4"/>
          </reference>
        </references>
      </pivotArea>
    </format>
    <format dxfId="1315">
      <pivotArea dataOnly="0" labelOnly="1" outline="0" fieldPosition="0">
        <references count="2">
          <reference field="6" count="1" selected="0">
            <x v="103"/>
          </reference>
          <reference field="23" count="1">
            <x v="4"/>
          </reference>
        </references>
      </pivotArea>
    </format>
    <format dxfId="1314">
      <pivotArea dataOnly="0" labelOnly="1" outline="0" fieldPosition="0">
        <references count="2">
          <reference field="6" count="1" selected="0">
            <x v="104"/>
          </reference>
          <reference field="23" count="1">
            <x v="4"/>
          </reference>
        </references>
      </pivotArea>
    </format>
    <format dxfId="1313">
      <pivotArea dataOnly="0" labelOnly="1" outline="0" fieldPosition="0">
        <references count="2">
          <reference field="6" count="1" selected="0">
            <x v="105"/>
          </reference>
          <reference field="23" count="1">
            <x v="4"/>
          </reference>
        </references>
      </pivotArea>
    </format>
    <format dxfId="1312">
      <pivotArea dataOnly="0" labelOnly="1" outline="0" fieldPosition="0">
        <references count="2">
          <reference field="6" count="1" selected="0">
            <x v="106"/>
          </reference>
          <reference field="23" count="1">
            <x v="4"/>
          </reference>
        </references>
      </pivotArea>
    </format>
    <format dxfId="1311">
      <pivotArea dataOnly="0" labelOnly="1" outline="0" fieldPosition="0">
        <references count="2">
          <reference field="6" count="1" selected="0">
            <x v="107"/>
          </reference>
          <reference field="23" count="1">
            <x v="4"/>
          </reference>
        </references>
      </pivotArea>
    </format>
    <format dxfId="1310">
      <pivotArea dataOnly="0" labelOnly="1" outline="0" fieldPosition="0">
        <references count="2">
          <reference field="6" count="1" selected="0">
            <x v="108"/>
          </reference>
          <reference field="23" count="1">
            <x v="4"/>
          </reference>
        </references>
      </pivotArea>
    </format>
    <format dxfId="1309">
      <pivotArea dataOnly="0" labelOnly="1" outline="0" fieldPosition="0">
        <references count="2">
          <reference field="6" count="1" selected="0">
            <x v="109"/>
          </reference>
          <reference field="23" count="1">
            <x v="4"/>
          </reference>
        </references>
      </pivotArea>
    </format>
    <format dxfId="1308">
      <pivotArea dataOnly="0" labelOnly="1" outline="0" fieldPosition="0">
        <references count="2">
          <reference field="6" count="1" selected="0">
            <x v="110"/>
          </reference>
          <reference field="23" count="1">
            <x v="4"/>
          </reference>
        </references>
      </pivotArea>
    </format>
    <format dxfId="1307">
      <pivotArea dataOnly="0" labelOnly="1" outline="0" fieldPosition="0">
        <references count="2">
          <reference field="6" count="1" selected="0">
            <x v="111"/>
          </reference>
          <reference field="23" count="1">
            <x v="4"/>
          </reference>
        </references>
      </pivotArea>
    </format>
    <format dxfId="1306">
      <pivotArea dataOnly="0" labelOnly="1" outline="0" fieldPosition="0">
        <references count="2">
          <reference field="6" count="1" selected="0">
            <x v="112"/>
          </reference>
          <reference field="23" count="1">
            <x v="4"/>
          </reference>
        </references>
      </pivotArea>
    </format>
    <format dxfId="1305">
      <pivotArea dataOnly="0" labelOnly="1" outline="0" fieldPosition="0">
        <references count="2">
          <reference field="6" count="1" selected="0">
            <x v="113"/>
          </reference>
          <reference field="23" count="1">
            <x v="4"/>
          </reference>
        </references>
      </pivotArea>
    </format>
    <format dxfId="1304">
      <pivotArea dataOnly="0" labelOnly="1" outline="0" fieldPosition="0">
        <references count="2">
          <reference field="6" count="1" selected="0">
            <x v="114"/>
          </reference>
          <reference field="23" count="1">
            <x v="4"/>
          </reference>
        </references>
      </pivotArea>
    </format>
    <format dxfId="1303">
      <pivotArea dataOnly="0" labelOnly="1" outline="0" fieldPosition="0">
        <references count="2">
          <reference field="6" count="1" selected="0">
            <x v="115"/>
          </reference>
          <reference field="23" count="1">
            <x v="4"/>
          </reference>
        </references>
      </pivotArea>
    </format>
    <format dxfId="1302">
      <pivotArea dataOnly="0" labelOnly="1" outline="0" fieldPosition="0">
        <references count="2">
          <reference field="6" count="1" selected="0">
            <x v="116"/>
          </reference>
          <reference field="23" count="1">
            <x v="4"/>
          </reference>
        </references>
      </pivotArea>
    </format>
    <format dxfId="1301">
      <pivotArea dataOnly="0" labelOnly="1" outline="0" fieldPosition="0">
        <references count="2">
          <reference field="6" count="1" selected="0">
            <x v="117"/>
          </reference>
          <reference field="23" count="1">
            <x v="4"/>
          </reference>
        </references>
      </pivotArea>
    </format>
    <format dxfId="1300">
      <pivotArea dataOnly="0" labelOnly="1" outline="0" fieldPosition="0">
        <references count="2">
          <reference field="6" count="1" selected="0">
            <x v="118"/>
          </reference>
          <reference field="23" count="1">
            <x v="5"/>
          </reference>
        </references>
      </pivotArea>
    </format>
    <format dxfId="1299">
      <pivotArea dataOnly="0" labelOnly="1" outline="0" fieldPosition="0">
        <references count="2">
          <reference field="6" count="1" selected="0">
            <x v="119"/>
          </reference>
          <reference field="23" count="1">
            <x v="4"/>
          </reference>
        </references>
      </pivotArea>
    </format>
    <format dxfId="1298">
      <pivotArea dataOnly="0" labelOnly="1" outline="0" fieldPosition="0">
        <references count="2">
          <reference field="6" count="1" selected="0">
            <x v="120"/>
          </reference>
          <reference field="23" count="1">
            <x v="5"/>
          </reference>
        </references>
      </pivotArea>
    </format>
    <format dxfId="1297">
      <pivotArea dataOnly="0" labelOnly="1" outline="0" fieldPosition="0">
        <references count="2">
          <reference field="6" count="1" selected="0">
            <x v="121"/>
          </reference>
          <reference field="23" count="1">
            <x v="4"/>
          </reference>
        </references>
      </pivotArea>
    </format>
    <format dxfId="1296">
      <pivotArea dataOnly="0" labelOnly="1" outline="0" fieldPosition="0">
        <references count="2">
          <reference field="6" count="1" selected="0">
            <x v="122"/>
          </reference>
          <reference field="23" count="1">
            <x v="4"/>
          </reference>
        </references>
      </pivotArea>
    </format>
    <format dxfId="1295">
      <pivotArea dataOnly="0" labelOnly="1" outline="0" fieldPosition="0">
        <references count="2">
          <reference field="6" count="1" selected="0">
            <x v="123"/>
          </reference>
          <reference field="23" count="1">
            <x v="2"/>
          </reference>
        </references>
      </pivotArea>
    </format>
    <format dxfId="1294">
      <pivotArea dataOnly="0" labelOnly="1" outline="0" fieldPosition="0">
        <references count="2">
          <reference field="6" count="1" selected="0">
            <x v="124"/>
          </reference>
          <reference field="23" count="1">
            <x v="4"/>
          </reference>
        </references>
      </pivotArea>
    </format>
    <format dxfId="1293">
      <pivotArea dataOnly="0" labelOnly="1" outline="0" fieldPosition="0">
        <references count="2">
          <reference field="6" count="1" selected="0">
            <x v="125"/>
          </reference>
          <reference field="23" count="1">
            <x v="4"/>
          </reference>
        </references>
      </pivotArea>
    </format>
    <format dxfId="1292">
      <pivotArea dataOnly="0" labelOnly="1" outline="0" fieldPosition="0">
        <references count="2">
          <reference field="6" count="1" selected="0">
            <x v="126"/>
          </reference>
          <reference field="23" count="1">
            <x v="4"/>
          </reference>
        </references>
      </pivotArea>
    </format>
    <format dxfId="1291">
      <pivotArea dataOnly="0" labelOnly="1" outline="0" fieldPosition="0">
        <references count="2">
          <reference field="6" count="1" selected="0">
            <x v="127"/>
          </reference>
          <reference field="23" count="1">
            <x v="4"/>
          </reference>
        </references>
      </pivotArea>
    </format>
    <format dxfId="1290">
      <pivotArea dataOnly="0" labelOnly="1" outline="0" fieldPosition="0">
        <references count="2">
          <reference field="6" count="1" selected="0">
            <x v="128"/>
          </reference>
          <reference field="23" count="1">
            <x v="2"/>
          </reference>
        </references>
      </pivotArea>
    </format>
    <format dxfId="1289">
      <pivotArea dataOnly="0" labelOnly="1" outline="0" fieldPosition="0">
        <references count="2">
          <reference field="6" count="1" selected="0">
            <x v="129"/>
          </reference>
          <reference field="23" count="1">
            <x v="1"/>
          </reference>
        </references>
      </pivotArea>
    </format>
    <format dxfId="1288">
      <pivotArea dataOnly="0" labelOnly="1" outline="0" fieldPosition="0">
        <references count="2">
          <reference field="6" count="1" selected="0">
            <x v="130"/>
          </reference>
          <reference field="23" count="1">
            <x v="1"/>
          </reference>
        </references>
      </pivotArea>
    </format>
    <format dxfId="1287">
      <pivotArea dataOnly="0" labelOnly="1" outline="0" fieldPosition="0">
        <references count="2">
          <reference field="6" count="1" selected="0">
            <x v="131"/>
          </reference>
          <reference field="23" count="1">
            <x v="1"/>
          </reference>
        </references>
      </pivotArea>
    </format>
    <format dxfId="1286">
      <pivotArea dataOnly="0" labelOnly="1" outline="0" fieldPosition="0">
        <references count="2">
          <reference field="6" count="1" selected="0">
            <x v="132"/>
          </reference>
          <reference field="23" count="1">
            <x v="2"/>
          </reference>
        </references>
      </pivotArea>
    </format>
    <format dxfId="1285">
      <pivotArea dataOnly="0" labelOnly="1" outline="0" fieldPosition="0">
        <references count="2">
          <reference field="6" count="1" selected="0">
            <x v="133"/>
          </reference>
          <reference field="23" count="1">
            <x v="1"/>
          </reference>
        </references>
      </pivotArea>
    </format>
    <format dxfId="1284">
      <pivotArea dataOnly="0" labelOnly="1" outline="0" fieldPosition="0">
        <references count="2">
          <reference field="6" count="1" selected="0">
            <x v="2"/>
          </reference>
          <reference field="23" count="1">
            <x v="4"/>
          </reference>
        </references>
      </pivotArea>
    </format>
    <format dxfId="1283">
      <pivotArea dataOnly="0" labelOnly="1" outline="0" fieldPosition="0">
        <references count="2">
          <reference field="6" count="1" selected="0">
            <x v="16"/>
          </reference>
          <reference field="23" count="1">
            <x v="2"/>
          </reference>
        </references>
      </pivotArea>
    </format>
    <format dxfId="1282">
      <pivotArea dataOnly="0" labelOnly="1" outline="0" fieldPosition="0">
        <references count="2">
          <reference field="6" count="1" selected="0">
            <x v="20"/>
          </reference>
          <reference field="23" count="1">
            <x v="1"/>
          </reference>
        </references>
      </pivotArea>
    </format>
    <format dxfId="1281">
      <pivotArea dataOnly="0" labelOnly="1" outline="0" fieldPosition="0">
        <references count="2">
          <reference field="6" count="1" selected="0">
            <x v="27"/>
          </reference>
          <reference field="23" count="1">
            <x v="4"/>
          </reference>
        </references>
      </pivotArea>
    </format>
    <format dxfId="1280">
      <pivotArea dataOnly="0" labelOnly="1" outline="0" fieldPosition="0">
        <references count="2">
          <reference field="6" count="1" selected="0">
            <x v="30"/>
          </reference>
          <reference field="23" count="1">
            <x v="4"/>
          </reference>
        </references>
      </pivotArea>
    </format>
    <format dxfId="1279">
      <pivotArea dataOnly="0" labelOnly="1" outline="0" fieldPosition="0">
        <references count="2">
          <reference field="6" count="1" selected="0">
            <x v="36"/>
          </reference>
          <reference field="23" count="1">
            <x v="2"/>
          </reference>
        </references>
      </pivotArea>
    </format>
    <format dxfId="1278">
      <pivotArea dataOnly="0" labelOnly="1" outline="0" fieldPosition="0">
        <references count="2">
          <reference field="6" count="1" selected="0">
            <x v="43"/>
          </reference>
          <reference field="23" count="1">
            <x v="1"/>
          </reference>
        </references>
      </pivotArea>
    </format>
    <format dxfId="1277">
      <pivotArea dataOnly="0" labelOnly="1" outline="0" fieldPosition="0">
        <references count="2">
          <reference field="6" count="1" selected="0">
            <x v="44"/>
          </reference>
          <reference field="23" count="1">
            <x v="1"/>
          </reference>
        </references>
      </pivotArea>
    </format>
    <format dxfId="1276">
      <pivotArea dataOnly="0" labelOnly="1" outline="0" fieldPosition="0">
        <references count="2">
          <reference field="6" count="1" selected="0">
            <x v="46"/>
          </reference>
          <reference field="23" count="1">
            <x v="4"/>
          </reference>
        </references>
      </pivotArea>
    </format>
    <format dxfId="1275">
      <pivotArea dataOnly="0" labelOnly="1" outline="0" fieldPosition="0">
        <references count="2">
          <reference field="6" count="1" selected="0">
            <x v="47"/>
          </reference>
          <reference field="23" count="1">
            <x v="1"/>
          </reference>
        </references>
      </pivotArea>
    </format>
    <format dxfId="1274">
      <pivotArea dataOnly="0" labelOnly="1" outline="0" fieldPosition="0">
        <references count="2">
          <reference field="6" count="1" selected="0">
            <x v="62"/>
          </reference>
          <reference field="23" count="1">
            <x v="4"/>
          </reference>
        </references>
      </pivotArea>
    </format>
    <format dxfId="1273">
      <pivotArea dataOnly="0" labelOnly="1" outline="0" fieldPosition="0">
        <references count="2">
          <reference field="6" count="1" selected="0">
            <x v="68"/>
          </reference>
          <reference field="23" count="1">
            <x v="4"/>
          </reference>
        </references>
      </pivotArea>
    </format>
    <format dxfId="1272">
      <pivotArea dataOnly="0" labelOnly="1" outline="0" fieldPosition="0">
        <references count="2">
          <reference field="6" count="1" selected="0">
            <x v="73"/>
          </reference>
          <reference field="23" count="1">
            <x v="4"/>
          </reference>
        </references>
      </pivotArea>
    </format>
    <format dxfId="1271">
      <pivotArea dataOnly="0" labelOnly="1" outline="0" fieldPosition="0">
        <references count="2">
          <reference field="6" count="1" selected="0">
            <x v="75"/>
          </reference>
          <reference field="23" count="1">
            <x v="4"/>
          </reference>
        </references>
      </pivotArea>
    </format>
    <format dxfId="1270">
      <pivotArea dataOnly="0" labelOnly="1" outline="0" fieldPosition="0">
        <references count="2">
          <reference field="6" count="1" selected="0">
            <x v="76"/>
          </reference>
          <reference field="23" count="1">
            <x v="4"/>
          </reference>
        </references>
      </pivotArea>
    </format>
    <format dxfId="1269">
      <pivotArea dataOnly="0" labelOnly="1" outline="0" fieldPosition="0">
        <references count="2">
          <reference field="6" count="1" selected="0">
            <x v="77"/>
          </reference>
          <reference field="23" count="1">
            <x v="4"/>
          </reference>
        </references>
      </pivotArea>
    </format>
    <format dxfId="1268">
      <pivotArea dataOnly="0" labelOnly="1" outline="0" fieldPosition="0">
        <references count="2">
          <reference field="6" count="1" selected="0">
            <x v="78"/>
          </reference>
          <reference field="23" count="1">
            <x v="4"/>
          </reference>
        </references>
      </pivotArea>
    </format>
    <format dxfId="1267">
      <pivotArea dataOnly="0" labelOnly="1" outline="0" fieldPosition="0">
        <references count="2">
          <reference field="6" count="1" selected="0">
            <x v="79"/>
          </reference>
          <reference field="23" count="1">
            <x v="4"/>
          </reference>
        </references>
      </pivotArea>
    </format>
    <format dxfId="1266">
      <pivotArea dataOnly="0" labelOnly="1" outline="0" fieldPosition="0">
        <references count="2">
          <reference field="6" count="1" selected="0">
            <x v="80"/>
          </reference>
          <reference field="23" count="1">
            <x v="4"/>
          </reference>
        </references>
      </pivotArea>
    </format>
    <format dxfId="1265">
      <pivotArea dataOnly="0" labelOnly="1" outline="0" fieldPosition="0">
        <references count="2">
          <reference field="6" count="1" selected="0">
            <x v="81"/>
          </reference>
          <reference field="23" count="1">
            <x v="9"/>
          </reference>
        </references>
      </pivotArea>
    </format>
    <format dxfId="1264">
      <pivotArea dataOnly="0" labelOnly="1" outline="0" fieldPosition="0">
        <references count="2">
          <reference field="6" count="1" selected="0">
            <x v="82"/>
          </reference>
          <reference field="23" count="1">
            <x v="9"/>
          </reference>
        </references>
      </pivotArea>
    </format>
    <format dxfId="1263">
      <pivotArea dataOnly="0" labelOnly="1" outline="0" fieldPosition="0">
        <references count="2">
          <reference field="6" count="1" selected="0">
            <x v="83"/>
          </reference>
          <reference field="23" count="1">
            <x v="9"/>
          </reference>
        </references>
      </pivotArea>
    </format>
    <format dxfId="1262">
      <pivotArea dataOnly="0" labelOnly="1" outline="0" fieldPosition="0">
        <references count="2">
          <reference field="6" count="1" selected="0">
            <x v="84"/>
          </reference>
          <reference field="23" count="1">
            <x v="0"/>
          </reference>
        </references>
      </pivotArea>
    </format>
    <format dxfId="1261">
      <pivotArea dataOnly="0" labelOnly="1" outline="0" fieldPosition="0">
        <references count="2">
          <reference field="6" count="1" selected="0">
            <x v="85"/>
          </reference>
          <reference field="23" count="1">
            <x v="1"/>
          </reference>
        </references>
      </pivotArea>
    </format>
    <format dxfId="1260">
      <pivotArea dataOnly="0" labelOnly="1" outline="0" fieldPosition="0">
        <references count="2">
          <reference field="6" count="1" selected="0">
            <x v="86"/>
          </reference>
          <reference field="23" count="1">
            <x v="1"/>
          </reference>
        </references>
      </pivotArea>
    </format>
    <format dxfId="1259">
      <pivotArea dataOnly="0" labelOnly="1" outline="0" fieldPosition="0">
        <references count="2">
          <reference field="6" count="1" selected="0">
            <x v="87"/>
          </reference>
          <reference field="23" count="1">
            <x v="9"/>
          </reference>
        </references>
      </pivotArea>
    </format>
    <format dxfId="1258">
      <pivotArea dataOnly="0" labelOnly="1" outline="0" fieldPosition="0">
        <references count="2">
          <reference field="6" count="1" selected="0">
            <x v="88"/>
          </reference>
          <reference field="23" count="1">
            <x v="9"/>
          </reference>
        </references>
      </pivotArea>
    </format>
    <format dxfId="1257">
      <pivotArea dataOnly="0" labelOnly="1" outline="0" fieldPosition="0">
        <references count="2">
          <reference field="6" count="1" selected="0">
            <x v="89"/>
          </reference>
          <reference field="23" count="1">
            <x v="9"/>
          </reference>
        </references>
      </pivotArea>
    </format>
    <format dxfId="1256">
      <pivotArea dataOnly="0" labelOnly="1" outline="0" fieldPosition="0">
        <references count="2">
          <reference field="6" count="1" selected="0">
            <x v="90"/>
          </reference>
          <reference field="23" count="1">
            <x v="1"/>
          </reference>
        </references>
      </pivotArea>
    </format>
    <format dxfId="1255">
      <pivotArea dataOnly="0" labelOnly="1" outline="0" fieldPosition="0">
        <references count="2">
          <reference field="6" count="1" selected="0">
            <x v="91"/>
          </reference>
          <reference field="23" count="1">
            <x v="1"/>
          </reference>
        </references>
      </pivotArea>
    </format>
    <format dxfId="1254">
      <pivotArea dataOnly="0" labelOnly="1" outline="0" fieldPosition="0">
        <references count="2">
          <reference field="6" count="1" selected="0">
            <x v="92"/>
          </reference>
          <reference field="23" count="1">
            <x v="9"/>
          </reference>
        </references>
      </pivotArea>
    </format>
    <format dxfId="1253">
      <pivotArea dataOnly="0" labelOnly="1" outline="0" fieldPosition="0">
        <references count="2">
          <reference field="6" count="1" selected="0">
            <x v="93"/>
          </reference>
          <reference field="23" count="1">
            <x v="9"/>
          </reference>
        </references>
      </pivotArea>
    </format>
    <format dxfId="1252">
      <pivotArea dataOnly="0" labelOnly="1" outline="0" fieldPosition="0">
        <references count="2">
          <reference field="6" count="1" selected="0">
            <x v="94"/>
          </reference>
          <reference field="23" count="1">
            <x v="1"/>
          </reference>
        </references>
      </pivotArea>
    </format>
    <format dxfId="1251">
      <pivotArea dataOnly="0" labelOnly="1" outline="0" fieldPosition="0">
        <references count="2">
          <reference field="6" count="1" selected="0">
            <x v="95"/>
          </reference>
          <reference field="23" count="1">
            <x v="9"/>
          </reference>
        </references>
      </pivotArea>
    </format>
    <format dxfId="1250">
      <pivotArea dataOnly="0" labelOnly="1" outline="0" fieldPosition="0">
        <references count="2">
          <reference field="6" count="1" selected="0">
            <x v="96"/>
          </reference>
          <reference field="23" count="1">
            <x v="4"/>
          </reference>
        </references>
      </pivotArea>
    </format>
    <format dxfId="1249">
      <pivotArea dataOnly="0" labelOnly="1" outline="0" fieldPosition="0">
        <references count="2">
          <reference field="6" count="1" selected="0">
            <x v="97"/>
          </reference>
          <reference field="23" count="1">
            <x v="4"/>
          </reference>
        </references>
      </pivotArea>
    </format>
    <format dxfId="1248">
      <pivotArea dataOnly="0" labelOnly="1" outline="0" fieldPosition="0">
        <references count="2">
          <reference field="6" count="1" selected="0">
            <x v="98"/>
          </reference>
          <reference field="23" count="1">
            <x v="4"/>
          </reference>
        </references>
      </pivotArea>
    </format>
    <format dxfId="1247">
      <pivotArea dataOnly="0" labelOnly="1" outline="0" fieldPosition="0">
        <references count="2">
          <reference field="6" count="1" selected="0">
            <x v="99"/>
          </reference>
          <reference field="23" count="1">
            <x v="5"/>
          </reference>
        </references>
      </pivotArea>
    </format>
    <format dxfId="1246">
      <pivotArea dataOnly="0" labelOnly="1" outline="0" fieldPosition="0">
        <references count="2">
          <reference field="6" count="1" selected="0">
            <x v="100"/>
          </reference>
          <reference field="23" count="1">
            <x v="4"/>
          </reference>
        </references>
      </pivotArea>
    </format>
    <format dxfId="1245">
      <pivotArea dataOnly="0" labelOnly="1" outline="0" fieldPosition="0">
        <references count="2">
          <reference field="6" count="1" selected="0">
            <x v="101"/>
          </reference>
          <reference field="23" count="1">
            <x v="4"/>
          </reference>
        </references>
      </pivotArea>
    </format>
    <format dxfId="1244">
      <pivotArea dataOnly="0" labelOnly="1" outline="0" fieldPosition="0">
        <references count="2">
          <reference field="6" count="1" selected="0">
            <x v="102"/>
          </reference>
          <reference field="23" count="1">
            <x v="4"/>
          </reference>
        </references>
      </pivotArea>
    </format>
    <format dxfId="1243">
      <pivotArea dataOnly="0" labelOnly="1" outline="0" fieldPosition="0">
        <references count="2">
          <reference field="6" count="1" selected="0">
            <x v="103"/>
          </reference>
          <reference field="23" count="1">
            <x v="4"/>
          </reference>
        </references>
      </pivotArea>
    </format>
    <format dxfId="1242">
      <pivotArea dataOnly="0" labelOnly="1" outline="0" fieldPosition="0">
        <references count="2">
          <reference field="6" count="1" selected="0">
            <x v="104"/>
          </reference>
          <reference field="23" count="1">
            <x v="4"/>
          </reference>
        </references>
      </pivotArea>
    </format>
    <format dxfId="1241">
      <pivotArea dataOnly="0" labelOnly="1" outline="0" fieldPosition="0">
        <references count="2">
          <reference field="6" count="1" selected="0">
            <x v="105"/>
          </reference>
          <reference field="23" count="1">
            <x v="4"/>
          </reference>
        </references>
      </pivotArea>
    </format>
    <format dxfId="1240">
      <pivotArea dataOnly="0" labelOnly="1" outline="0" fieldPosition="0">
        <references count="2">
          <reference field="6" count="1" selected="0">
            <x v="106"/>
          </reference>
          <reference field="23" count="1">
            <x v="4"/>
          </reference>
        </references>
      </pivotArea>
    </format>
    <format dxfId="1239">
      <pivotArea dataOnly="0" labelOnly="1" outline="0" fieldPosition="0">
        <references count="2">
          <reference field="6" count="1" selected="0">
            <x v="107"/>
          </reference>
          <reference field="23" count="1">
            <x v="4"/>
          </reference>
        </references>
      </pivotArea>
    </format>
    <format dxfId="1238">
      <pivotArea dataOnly="0" labelOnly="1" outline="0" fieldPosition="0">
        <references count="2">
          <reference field="6" count="1" selected="0">
            <x v="108"/>
          </reference>
          <reference field="23" count="1">
            <x v="4"/>
          </reference>
        </references>
      </pivotArea>
    </format>
    <format dxfId="1237">
      <pivotArea dataOnly="0" labelOnly="1" outline="0" fieldPosition="0">
        <references count="2">
          <reference field="6" count="1" selected="0">
            <x v="109"/>
          </reference>
          <reference field="23" count="1">
            <x v="4"/>
          </reference>
        </references>
      </pivotArea>
    </format>
    <format dxfId="1236">
      <pivotArea dataOnly="0" labelOnly="1" outline="0" fieldPosition="0">
        <references count="2">
          <reference field="6" count="1" selected="0">
            <x v="110"/>
          </reference>
          <reference field="23" count="1">
            <x v="4"/>
          </reference>
        </references>
      </pivotArea>
    </format>
    <format dxfId="1235">
      <pivotArea dataOnly="0" labelOnly="1" outline="0" fieldPosition="0">
        <references count="2">
          <reference field="6" count="1" selected="0">
            <x v="111"/>
          </reference>
          <reference field="23" count="1">
            <x v="4"/>
          </reference>
        </references>
      </pivotArea>
    </format>
    <format dxfId="1234">
      <pivotArea dataOnly="0" labelOnly="1" outline="0" fieldPosition="0">
        <references count="2">
          <reference field="6" count="1" selected="0">
            <x v="112"/>
          </reference>
          <reference field="23" count="1">
            <x v="4"/>
          </reference>
        </references>
      </pivotArea>
    </format>
    <format dxfId="1233">
      <pivotArea dataOnly="0" labelOnly="1" outline="0" fieldPosition="0">
        <references count="2">
          <reference field="6" count="1" selected="0">
            <x v="113"/>
          </reference>
          <reference field="23" count="1">
            <x v="4"/>
          </reference>
        </references>
      </pivotArea>
    </format>
    <format dxfId="1232">
      <pivotArea dataOnly="0" labelOnly="1" outline="0" fieldPosition="0">
        <references count="2">
          <reference field="6" count="1" selected="0">
            <x v="114"/>
          </reference>
          <reference field="23" count="1">
            <x v="4"/>
          </reference>
        </references>
      </pivotArea>
    </format>
    <format dxfId="1231">
      <pivotArea dataOnly="0" labelOnly="1" outline="0" fieldPosition="0">
        <references count="2">
          <reference field="6" count="1" selected="0">
            <x v="115"/>
          </reference>
          <reference field="23" count="1">
            <x v="4"/>
          </reference>
        </references>
      </pivotArea>
    </format>
    <format dxfId="1230">
      <pivotArea dataOnly="0" labelOnly="1" outline="0" fieldPosition="0">
        <references count="2">
          <reference field="6" count="1" selected="0">
            <x v="116"/>
          </reference>
          <reference field="23" count="1">
            <x v="4"/>
          </reference>
        </references>
      </pivotArea>
    </format>
    <format dxfId="1229">
      <pivotArea dataOnly="0" labelOnly="1" outline="0" fieldPosition="0">
        <references count="2">
          <reference field="6" count="1" selected="0">
            <x v="117"/>
          </reference>
          <reference field="23" count="1">
            <x v="4"/>
          </reference>
        </references>
      </pivotArea>
    </format>
    <format dxfId="1228">
      <pivotArea dataOnly="0" labelOnly="1" outline="0" fieldPosition="0">
        <references count="2">
          <reference field="6" count="1" selected="0">
            <x v="118"/>
          </reference>
          <reference field="23" count="1">
            <x v="5"/>
          </reference>
        </references>
      </pivotArea>
    </format>
    <format dxfId="1227">
      <pivotArea dataOnly="0" labelOnly="1" outline="0" fieldPosition="0">
        <references count="2">
          <reference field="6" count="1" selected="0">
            <x v="119"/>
          </reference>
          <reference field="23" count="1">
            <x v="4"/>
          </reference>
        </references>
      </pivotArea>
    </format>
    <format dxfId="1226">
      <pivotArea dataOnly="0" labelOnly="1" outline="0" fieldPosition="0">
        <references count="2">
          <reference field="6" count="1" selected="0">
            <x v="120"/>
          </reference>
          <reference field="23" count="1">
            <x v="5"/>
          </reference>
        </references>
      </pivotArea>
    </format>
    <format dxfId="1225">
      <pivotArea dataOnly="0" labelOnly="1" outline="0" fieldPosition="0">
        <references count="2">
          <reference field="6" count="1" selected="0">
            <x v="121"/>
          </reference>
          <reference field="23" count="1">
            <x v="4"/>
          </reference>
        </references>
      </pivotArea>
    </format>
    <format dxfId="1224">
      <pivotArea dataOnly="0" labelOnly="1" outline="0" fieldPosition="0">
        <references count="2">
          <reference field="6" count="1" selected="0">
            <x v="122"/>
          </reference>
          <reference field="23" count="1">
            <x v="4"/>
          </reference>
        </references>
      </pivotArea>
    </format>
    <format dxfId="1223">
      <pivotArea dataOnly="0" labelOnly="1" outline="0" fieldPosition="0">
        <references count="2">
          <reference field="6" count="1" selected="0">
            <x v="123"/>
          </reference>
          <reference field="23" count="1">
            <x v="2"/>
          </reference>
        </references>
      </pivotArea>
    </format>
    <format dxfId="1222">
      <pivotArea dataOnly="0" labelOnly="1" outline="0" fieldPosition="0">
        <references count="2">
          <reference field="6" count="1" selected="0">
            <x v="124"/>
          </reference>
          <reference field="23" count="1">
            <x v="4"/>
          </reference>
        </references>
      </pivotArea>
    </format>
    <format dxfId="1221">
      <pivotArea dataOnly="0" labelOnly="1" outline="0" fieldPosition="0">
        <references count="2">
          <reference field="6" count="1" selected="0">
            <x v="125"/>
          </reference>
          <reference field="23" count="1">
            <x v="4"/>
          </reference>
        </references>
      </pivotArea>
    </format>
    <format dxfId="1220">
      <pivotArea dataOnly="0" labelOnly="1" outline="0" fieldPosition="0">
        <references count="2">
          <reference field="6" count="1" selected="0">
            <x v="126"/>
          </reference>
          <reference field="23" count="1">
            <x v="4"/>
          </reference>
        </references>
      </pivotArea>
    </format>
    <format dxfId="1219">
      <pivotArea dataOnly="0" labelOnly="1" outline="0" fieldPosition="0">
        <references count="2">
          <reference field="6" count="1" selected="0">
            <x v="127"/>
          </reference>
          <reference field="23" count="1">
            <x v="4"/>
          </reference>
        </references>
      </pivotArea>
    </format>
    <format dxfId="1218">
      <pivotArea dataOnly="0" labelOnly="1" outline="0" fieldPosition="0">
        <references count="2">
          <reference field="6" count="1" selected="0">
            <x v="128"/>
          </reference>
          <reference field="23" count="1">
            <x v="2"/>
          </reference>
        </references>
      </pivotArea>
    </format>
    <format dxfId="1217">
      <pivotArea dataOnly="0" labelOnly="1" outline="0" fieldPosition="0">
        <references count="2">
          <reference field="6" count="1" selected="0">
            <x v="129"/>
          </reference>
          <reference field="23" count="1">
            <x v="1"/>
          </reference>
        </references>
      </pivotArea>
    </format>
    <format dxfId="1216">
      <pivotArea dataOnly="0" labelOnly="1" outline="0" fieldPosition="0">
        <references count="2">
          <reference field="6" count="1" selected="0">
            <x v="130"/>
          </reference>
          <reference field="23" count="1">
            <x v="1"/>
          </reference>
        </references>
      </pivotArea>
    </format>
    <format dxfId="1215">
      <pivotArea dataOnly="0" labelOnly="1" outline="0" fieldPosition="0">
        <references count="2">
          <reference field="6" count="1" selected="0">
            <x v="131"/>
          </reference>
          <reference field="23" count="1">
            <x v="1"/>
          </reference>
        </references>
      </pivotArea>
    </format>
    <format dxfId="1214">
      <pivotArea dataOnly="0" labelOnly="1" outline="0" fieldPosition="0">
        <references count="2">
          <reference field="6" count="1" selected="0">
            <x v="132"/>
          </reference>
          <reference field="23" count="1">
            <x v="2"/>
          </reference>
        </references>
      </pivotArea>
    </format>
    <format dxfId="1213">
      <pivotArea dataOnly="0" labelOnly="1" outline="0" fieldPosition="0">
        <references count="2">
          <reference field="6" count="1" selected="0">
            <x v="133"/>
          </reference>
          <reference field="23" count="1">
            <x v="1"/>
          </reference>
        </references>
      </pivotArea>
    </format>
    <format dxfId="1212">
      <pivotArea dataOnly="0" labelOnly="1" outline="0" fieldPosition="0">
        <references count="2">
          <reference field="6" count="1" selected="0">
            <x v="2"/>
          </reference>
          <reference field="23" count="1">
            <x v="4"/>
          </reference>
        </references>
      </pivotArea>
    </format>
    <format dxfId="1211">
      <pivotArea dataOnly="0" labelOnly="1" outline="0" fieldPosition="0">
        <references count="2">
          <reference field="6" count="1" selected="0">
            <x v="16"/>
          </reference>
          <reference field="23" count="1">
            <x v="2"/>
          </reference>
        </references>
      </pivotArea>
    </format>
    <format dxfId="1210">
      <pivotArea dataOnly="0" labelOnly="1" outline="0" fieldPosition="0">
        <references count="2">
          <reference field="6" count="1" selected="0">
            <x v="20"/>
          </reference>
          <reference field="23" count="1">
            <x v="1"/>
          </reference>
        </references>
      </pivotArea>
    </format>
    <format dxfId="1209">
      <pivotArea dataOnly="0" labelOnly="1" outline="0" fieldPosition="0">
        <references count="2">
          <reference field="6" count="1" selected="0">
            <x v="27"/>
          </reference>
          <reference field="23" count="1">
            <x v="4"/>
          </reference>
        </references>
      </pivotArea>
    </format>
    <format dxfId="1208">
      <pivotArea dataOnly="0" labelOnly="1" outline="0" fieldPosition="0">
        <references count="2">
          <reference field="6" count="1" selected="0">
            <x v="30"/>
          </reference>
          <reference field="23" count="1">
            <x v="4"/>
          </reference>
        </references>
      </pivotArea>
    </format>
    <format dxfId="1207">
      <pivotArea dataOnly="0" labelOnly="1" outline="0" fieldPosition="0">
        <references count="2">
          <reference field="6" count="1" selected="0">
            <x v="36"/>
          </reference>
          <reference field="23" count="1">
            <x v="2"/>
          </reference>
        </references>
      </pivotArea>
    </format>
    <format dxfId="1206">
      <pivotArea dataOnly="0" labelOnly="1" outline="0" fieldPosition="0">
        <references count="2">
          <reference field="6" count="1" selected="0">
            <x v="43"/>
          </reference>
          <reference field="23" count="1">
            <x v="1"/>
          </reference>
        </references>
      </pivotArea>
    </format>
    <format dxfId="1205">
      <pivotArea dataOnly="0" labelOnly="1" outline="0" fieldPosition="0">
        <references count="2">
          <reference field="6" count="1" selected="0">
            <x v="44"/>
          </reference>
          <reference field="23" count="1">
            <x v="1"/>
          </reference>
        </references>
      </pivotArea>
    </format>
    <format dxfId="1204">
      <pivotArea dataOnly="0" labelOnly="1" outline="0" fieldPosition="0">
        <references count="2">
          <reference field="6" count="1" selected="0">
            <x v="46"/>
          </reference>
          <reference field="23" count="1">
            <x v="4"/>
          </reference>
        </references>
      </pivotArea>
    </format>
    <format dxfId="1203">
      <pivotArea dataOnly="0" labelOnly="1" outline="0" fieldPosition="0">
        <references count="2">
          <reference field="6" count="1" selected="0">
            <x v="47"/>
          </reference>
          <reference field="23" count="1">
            <x v="1"/>
          </reference>
        </references>
      </pivotArea>
    </format>
    <format dxfId="1202">
      <pivotArea dataOnly="0" labelOnly="1" outline="0" fieldPosition="0">
        <references count="2">
          <reference field="6" count="1" selected="0">
            <x v="62"/>
          </reference>
          <reference field="23" count="1">
            <x v="4"/>
          </reference>
        </references>
      </pivotArea>
    </format>
    <format dxfId="1201">
      <pivotArea dataOnly="0" labelOnly="1" outline="0" fieldPosition="0">
        <references count="2">
          <reference field="6" count="1" selected="0">
            <x v="68"/>
          </reference>
          <reference field="23" count="1">
            <x v="4"/>
          </reference>
        </references>
      </pivotArea>
    </format>
    <format dxfId="1200">
      <pivotArea dataOnly="0" labelOnly="1" outline="0" fieldPosition="0">
        <references count="2">
          <reference field="6" count="1" selected="0">
            <x v="73"/>
          </reference>
          <reference field="23" count="1">
            <x v="4"/>
          </reference>
        </references>
      </pivotArea>
    </format>
    <format dxfId="1199">
      <pivotArea dataOnly="0" labelOnly="1" outline="0" fieldPosition="0">
        <references count="2">
          <reference field="6" count="1" selected="0">
            <x v="75"/>
          </reference>
          <reference field="23" count="1">
            <x v="4"/>
          </reference>
        </references>
      </pivotArea>
    </format>
    <format dxfId="1198">
      <pivotArea dataOnly="0" labelOnly="1" outline="0" fieldPosition="0">
        <references count="2">
          <reference field="6" count="1" selected="0">
            <x v="76"/>
          </reference>
          <reference field="23" count="1">
            <x v="4"/>
          </reference>
        </references>
      </pivotArea>
    </format>
    <format dxfId="1197">
      <pivotArea dataOnly="0" labelOnly="1" outline="0" fieldPosition="0">
        <references count="2">
          <reference field="6" count="1" selected="0">
            <x v="77"/>
          </reference>
          <reference field="23" count="1">
            <x v="4"/>
          </reference>
        </references>
      </pivotArea>
    </format>
    <format dxfId="1196">
      <pivotArea dataOnly="0" labelOnly="1" outline="0" fieldPosition="0">
        <references count="2">
          <reference field="6" count="1" selected="0">
            <x v="78"/>
          </reference>
          <reference field="23" count="1">
            <x v="4"/>
          </reference>
        </references>
      </pivotArea>
    </format>
    <format dxfId="1195">
      <pivotArea dataOnly="0" labelOnly="1" outline="0" fieldPosition="0">
        <references count="2">
          <reference field="6" count="1" selected="0">
            <x v="79"/>
          </reference>
          <reference field="23" count="1">
            <x v="4"/>
          </reference>
        </references>
      </pivotArea>
    </format>
    <format dxfId="1194">
      <pivotArea dataOnly="0" labelOnly="1" outline="0" fieldPosition="0">
        <references count="2">
          <reference field="6" count="1" selected="0">
            <x v="80"/>
          </reference>
          <reference field="23" count="1">
            <x v="4"/>
          </reference>
        </references>
      </pivotArea>
    </format>
    <format dxfId="1193">
      <pivotArea dataOnly="0" labelOnly="1" outline="0" fieldPosition="0">
        <references count="2">
          <reference field="6" count="1" selected="0">
            <x v="81"/>
          </reference>
          <reference field="23" count="1">
            <x v="9"/>
          </reference>
        </references>
      </pivotArea>
    </format>
    <format dxfId="1192">
      <pivotArea dataOnly="0" labelOnly="1" outline="0" fieldPosition="0">
        <references count="2">
          <reference field="6" count="1" selected="0">
            <x v="82"/>
          </reference>
          <reference field="23" count="1">
            <x v="9"/>
          </reference>
        </references>
      </pivotArea>
    </format>
    <format dxfId="1191">
      <pivotArea dataOnly="0" labelOnly="1" outline="0" fieldPosition="0">
        <references count="2">
          <reference field="6" count="1" selected="0">
            <x v="83"/>
          </reference>
          <reference field="23" count="1">
            <x v="9"/>
          </reference>
        </references>
      </pivotArea>
    </format>
    <format dxfId="1190">
      <pivotArea dataOnly="0" labelOnly="1" outline="0" fieldPosition="0">
        <references count="2">
          <reference field="6" count="1" selected="0">
            <x v="84"/>
          </reference>
          <reference field="23" count="1">
            <x v="0"/>
          </reference>
        </references>
      </pivotArea>
    </format>
    <format dxfId="1189">
      <pivotArea dataOnly="0" labelOnly="1" outline="0" fieldPosition="0">
        <references count="2">
          <reference field="6" count="1" selected="0">
            <x v="85"/>
          </reference>
          <reference field="23" count="1">
            <x v="1"/>
          </reference>
        </references>
      </pivotArea>
    </format>
    <format dxfId="1188">
      <pivotArea dataOnly="0" labelOnly="1" outline="0" fieldPosition="0">
        <references count="2">
          <reference field="6" count="1" selected="0">
            <x v="86"/>
          </reference>
          <reference field="23" count="1">
            <x v="1"/>
          </reference>
        </references>
      </pivotArea>
    </format>
    <format dxfId="1187">
      <pivotArea dataOnly="0" labelOnly="1" outline="0" fieldPosition="0">
        <references count="2">
          <reference field="6" count="1" selected="0">
            <x v="87"/>
          </reference>
          <reference field="23" count="1">
            <x v="9"/>
          </reference>
        </references>
      </pivotArea>
    </format>
    <format dxfId="1186">
      <pivotArea dataOnly="0" labelOnly="1" outline="0" fieldPosition="0">
        <references count="2">
          <reference field="6" count="1" selected="0">
            <x v="88"/>
          </reference>
          <reference field="23" count="1">
            <x v="9"/>
          </reference>
        </references>
      </pivotArea>
    </format>
    <format dxfId="1185">
      <pivotArea dataOnly="0" labelOnly="1" outline="0" fieldPosition="0">
        <references count="2">
          <reference field="6" count="1" selected="0">
            <x v="89"/>
          </reference>
          <reference field="23" count="1">
            <x v="9"/>
          </reference>
        </references>
      </pivotArea>
    </format>
    <format dxfId="1184">
      <pivotArea dataOnly="0" labelOnly="1" outline="0" fieldPosition="0">
        <references count="2">
          <reference field="6" count="1" selected="0">
            <x v="90"/>
          </reference>
          <reference field="23" count="1">
            <x v="1"/>
          </reference>
        </references>
      </pivotArea>
    </format>
    <format dxfId="1183">
      <pivotArea dataOnly="0" labelOnly="1" outline="0" fieldPosition="0">
        <references count="2">
          <reference field="6" count="1" selected="0">
            <x v="91"/>
          </reference>
          <reference field="23" count="1">
            <x v="1"/>
          </reference>
        </references>
      </pivotArea>
    </format>
    <format dxfId="1182">
      <pivotArea dataOnly="0" labelOnly="1" outline="0" fieldPosition="0">
        <references count="2">
          <reference field="6" count="1" selected="0">
            <x v="92"/>
          </reference>
          <reference field="23" count="1">
            <x v="9"/>
          </reference>
        </references>
      </pivotArea>
    </format>
    <format dxfId="1181">
      <pivotArea dataOnly="0" labelOnly="1" outline="0" fieldPosition="0">
        <references count="2">
          <reference field="6" count="1" selected="0">
            <x v="93"/>
          </reference>
          <reference field="23" count="1">
            <x v="9"/>
          </reference>
        </references>
      </pivotArea>
    </format>
    <format dxfId="1180">
      <pivotArea dataOnly="0" labelOnly="1" outline="0" fieldPosition="0">
        <references count="2">
          <reference field="6" count="1" selected="0">
            <x v="94"/>
          </reference>
          <reference field="23" count="1">
            <x v="1"/>
          </reference>
        </references>
      </pivotArea>
    </format>
    <format dxfId="1179">
      <pivotArea dataOnly="0" labelOnly="1" outline="0" fieldPosition="0">
        <references count="2">
          <reference field="6" count="1" selected="0">
            <x v="95"/>
          </reference>
          <reference field="23" count="1">
            <x v="9"/>
          </reference>
        </references>
      </pivotArea>
    </format>
    <format dxfId="1178">
      <pivotArea dataOnly="0" labelOnly="1" outline="0" fieldPosition="0">
        <references count="2">
          <reference field="6" count="1" selected="0">
            <x v="96"/>
          </reference>
          <reference field="23" count="1">
            <x v="4"/>
          </reference>
        </references>
      </pivotArea>
    </format>
    <format dxfId="1177">
      <pivotArea dataOnly="0" labelOnly="1" outline="0" fieldPosition="0">
        <references count="2">
          <reference field="6" count="1" selected="0">
            <x v="97"/>
          </reference>
          <reference field="23" count="1">
            <x v="4"/>
          </reference>
        </references>
      </pivotArea>
    </format>
    <format dxfId="1176">
      <pivotArea dataOnly="0" labelOnly="1" outline="0" fieldPosition="0">
        <references count="2">
          <reference field="6" count="1" selected="0">
            <x v="98"/>
          </reference>
          <reference field="23" count="1">
            <x v="4"/>
          </reference>
        </references>
      </pivotArea>
    </format>
    <format dxfId="1175">
      <pivotArea dataOnly="0" labelOnly="1" outline="0" fieldPosition="0">
        <references count="2">
          <reference field="6" count="1" selected="0">
            <x v="99"/>
          </reference>
          <reference field="23" count="1">
            <x v="5"/>
          </reference>
        </references>
      </pivotArea>
    </format>
    <format dxfId="1174">
      <pivotArea dataOnly="0" labelOnly="1" outline="0" fieldPosition="0">
        <references count="2">
          <reference field="6" count="1" selected="0">
            <x v="100"/>
          </reference>
          <reference field="23" count="1">
            <x v="4"/>
          </reference>
        </references>
      </pivotArea>
    </format>
    <format dxfId="1173">
      <pivotArea dataOnly="0" labelOnly="1" outline="0" fieldPosition="0">
        <references count="2">
          <reference field="6" count="1" selected="0">
            <x v="101"/>
          </reference>
          <reference field="23" count="1">
            <x v="4"/>
          </reference>
        </references>
      </pivotArea>
    </format>
    <format dxfId="1172">
      <pivotArea dataOnly="0" labelOnly="1" outline="0" fieldPosition="0">
        <references count="2">
          <reference field="6" count="1" selected="0">
            <x v="102"/>
          </reference>
          <reference field="23" count="1">
            <x v="4"/>
          </reference>
        </references>
      </pivotArea>
    </format>
    <format dxfId="1171">
      <pivotArea dataOnly="0" labelOnly="1" outline="0" fieldPosition="0">
        <references count="2">
          <reference field="6" count="1" selected="0">
            <x v="103"/>
          </reference>
          <reference field="23" count="1">
            <x v="4"/>
          </reference>
        </references>
      </pivotArea>
    </format>
    <format dxfId="1170">
      <pivotArea dataOnly="0" labelOnly="1" outline="0" fieldPosition="0">
        <references count="2">
          <reference field="6" count="1" selected="0">
            <x v="104"/>
          </reference>
          <reference field="23" count="1">
            <x v="4"/>
          </reference>
        </references>
      </pivotArea>
    </format>
    <format dxfId="1169">
      <pivotArea dataOnly="0" labelOnly="1" outline="0" fieldPosition="0">
        <references count="2">
          <reference field="6" count="1" selected="0">
            <x v="105"/>
          </reference>
          <reference field="23" count="1">
            <x v="4"/>
          </reference>
        </references>
      </pivotArea>
    </format>
    <format dxfId="1168">
      <pivotArea dataOnly="0" labelOnly="1" outline="0" fieldPosition="0">
        <references count="2">
          <reference field="6" count="1" selected="0">
            <x v="106"/>
          </reference>
          <reference field="23" count="1">
            <x v="4"/>
          </reference>
        </references>
      </pivotArea>
    </format>
    <format dxfId="1167">
      <pivotArea dataOnly="0" labelOnly="1" outline="0" fieldPosition="0">
        <references count="2">
          <reference field="6" count="1" selected="0">
            <x v="107"/>
          </reference>
          <reference field="23" count="1">
            <x v="4"/>
          </reference>
        </references>
      </pivotArea>
    </format>
    <format dxfId="1166">
      <pivotArea dataOnly="0" labelOnly="1" outline="0" fieldPosition="0">
        <references count="2">
          <reference field="6" count="1" selected="0">
            <x v="108"/>
          </reference>
          <reference field="23" count="1">
            <x v="4"/>
          </reference>
        </references>
      </pivotArea>
    </format>
    <format dxfId="1165">
      <pivotArea dataOnly="0" labelOnly="1" outline="0" fieldPosition="0">
        <references count="2">
          <reference field="6" count="1" selected="0">
            <x v="109"/>
          </reference>
          <reference field="23" count="1">
            <x v="4"/>
          </reference>
        </references>
      </pivotArea>
    </format>
    <format dxfId="1164">
      <pivotArea dataOnly="0" labelOnly="1" outline="0" fieldPosition="0">
        <references count="2">
          <reference field="6" count="1" selected="0">
            <x v="110"/>
          </reference>
          <reference field="23" count="1">
            <x v="4"/>
          </reference>
        </references>
      </pivotArea>
    </format>
    <format dxfId="1163">
      <pivotArea dataOnly="0" labelOnly="1" outline="0" fieldPosition="0">
        <references count="2">
          <reference field="6" count="1" selected="0">
            <x v="111"/>
          </reference>
          <reference field="23" count="1">
            <x v="4"/>
          </reference>
        </references>
      </pivotArea>
    </format>
    <format dxfId="1162">
      <pivotArea dataOnly="0" labelOnly="1" outline="0" fieldPosition="0">
        <references count="2">
          <reference field="6" count="1" selected="0">
            <x v="112"/>
          </reference>
          <reference field="23" count="1">
            <x v="4"/>
          </reference>
        </references>
      </pivotArea>
    </format>
    <format dxfId="1161">
      <pivotArea dataOnly="0" labelOnly="1" outline="0" fieldPosition="0">
        <references count="2">
          <reference field="6" count="1" selected="0">
            <x v="113"/>
          </reference>
          <reference field="23" count="1">
            <x v="4"/>
          </reference>
        </references>
      </pivotArea>
    </format>
    <format dxfId="1160">
      <pivotArea dataOnly="0" labelOnly="1" outline="0" fieldPosition="0">
        <references count="2">
          <reference field="6" count="1" selected="0">
            <x v="114"/>
          </reference>
          <reference field="23" count="1">
            <x v="4"/>
          </reference>
        </references>
      </pivotArea>
    </format>
    <format dxfId="1159">
      <pivotArea dataOnly="0" labelOnly="1" outline="0" fieldPosition="0">
        <references count="2">
          <reference field="6" count="1" selected="0">
            <x v="115"/>
          </reference>
          <reference field="23" count="1">
            <x v="4"/>
          </reference>
        </references>
      </pivotArea>
    </format>
    <format dxfId="1158">
      <pivotArea dataOnly="0" labelOnly="1" outline="0" fieldPosition="0">
        <references count="2">
          <reference field="6" count="1" selected="0">
            <x v="116"/>
          </reference>
          <reference field="23" count="1">
            <x v="4"/>
          </reference>
        </references>
      </pivotArea>
    </format>
    <format dxfId="1157">
      <pivotArea dataOnly="0" labelOnly="1" outline="0" fieldPosition="0">
        <references count="2">
          <reference field="6" count="1" selected="0">
            <x v="117"/>
          </reference>
          <reference field="23" count="1">
            <x v="4"/>
          </reference>
        </references>
      </pivotArea>
    </format>
    <format dxfId="1156">
      <pivotArea dataOnly="0" labelOnly="1" outline="0" fieldPosition="0">
        <references count="2">
          <reference field="6" count="1" selected="0">
            <x v="118"/>
          </reference>
          <reference field="23" count="1">
            <x v="5"/>
          </reference>
        </references>
      </pivotArea>
    </format>
    <format dxfId="1155">
      <pivotArea dataOnly="0" labelOnly="1" outline="0" fieldPosition="0">
        <references count="2">
          <reference field="6" count="1" selected="0">
            <x v="119"/>
          </reference>
          <reference field="23" count="1">
            <x v="4"/>
          </reference>
        </references>
      </pivotArea>
    </format>
    <format dxfId="1154">
      <pivotArea dataOnly="0" labelOnly="1" outline="0" fieldPosition="0">
        <references count="2">
          <reference field="6" count="1" selected="0">
            <x v="120"/>
          </reference>
          <reference field="23" count="1">
            <x v="5"/>
          </reference>
        </references>
      </pivotArea>
    </format>
    <format dxfId="1153">
      <pivotArea dataOnly="0" labelOnly="1" outline="0" fieldPosition="0">
        <references count="2">
          <reference field="6" count="1" selected="0">
            <x v="121"/>
          </reference>
          <reference field="23" count="1">
            <x v="4"/>
          </reference>
        </references>
      </pivotArea>
    </format>
    <format dxfId="1152">
      <pivotArea dataOnly="0" labelOnly="1" outline="0" fieldPosition="0">
        <references count="2">
          <reference field="6" count="1" selected="0">
            <x v="122"/>
          </reference>
          <reference field="23" count="1">
            <x v="4"/>
          </reference>
        </references>
      </pivotArea>
    </format>
    <format dxfId="1151">
      <pivotArea dataOnly="0" labelOnly="1" outline="0" fieldPosition="0">
        <references count="2">
          <reference field="6" count="1" selected="0">
            <x v="123"/>
          </reference>
          <reference field="23" count="1">
            <x v="2"/>
          </reference>
        </references>
      </pivotArea>
    </format>
    <format dxfId="1150">
      <pivotArea dataOnly="0" labelOnly="1" outline="0" fieldPosition="0">
        <references count="2">
          <reference field="6" count="1" selected="0">
            <x v="124"/>
          </reference>
          <reference field="23" count="1">
            <x v="4"/>
          </reference>
        </references>
      </pivotArea>
    </format>
    <format dxfId="1149">
      <pivotArea dataOnly="0" labelOnly="1" outline="0" fieldPosition="0">
        <references count="2">
          <reference field="6" count="1" selected="0">
            <x v="125"/>
          </reference>
          <reference field="23" count="1">
            <x v="4"/>
          </reference>
        </references>
      </pivotArea>
    </format>
    <format dxfId="1148">
      <pivotArea dataOnly="0" labelOnly="1" outline="0" fieldPosition="0">
        <references count="2">
          <reference field="6" count="1" selected="0">
            <x v="126"/>
          </reference>
          <reference field="23" count="1">
            <x v="4"/>
          </reference>
        </references>
      </pivotArea>
    </format>
    <format dxfId="1147">
      <pivotArea dataOnly="0" labelOnly="1" outline="0" fieldPosition="0">
        <references count="2">
          <reference field="6" count="1" selected="0">
            <x v="127"/>
          </reference>
          <reference field="23" count="1">
            <x v="4"/>
          </reference>
        </references>
      </pivotArea>
    </format>
    <format dxfId="1146">
      <pivotArea dataOnly="0" labelOnly="1" outline="0" fieldPosition="0">
        <references count="2">
          <reference field="6" count="1" selected="0">
            <x v="128"/>
          </reference>
          <reference field="23" count="1">
            <x v="2"/>
          </reference>
        </references>
      </pivotArea>
    </format>
    <format dxfId="1145">
      <pivotArea dataOnly="0" labelOnly="1" outline="0" fieldPosition="0">
        <references count="2">
          <reference field="6" count="1" selected="0">
            <x v="129"/>
          </reference>
          <reference field="23" count="1">
            <x v="1"/>
          </reference>
        </references>
      </pivotArea>
    </format>
    <format dxfId="1144">
      <pivotArea dataOnly="0" labelOnly="1" outline="0" fieldPosition="0">
        <references count="2">
          <reference field="6" count="1" selected="0">
            <x v="130"/>
          </reference>
          <reference field="23" count="1">
            <x v="1"/>
          </reference>
        </references>
      </pivotArea>
    </format>
    <format dxfId="1143">
      <pivotArea dataOnly="0" labelOnly="1" outline="0" fieldPosition="0">
        <references count="2">
          <reference field="6" count="1" selected="0">
            <x v="131"/>
          </reference>
          <reference field="23" count="1">
            <x v="1"/>
          </reference>
        </references>
      </pivotArea>
    </format>
    <format dxfId="1142">
      <pivotArea dataOnly="0" labelOnly="1" outline="0" fieldPosition="0">
        <references count="2">
          <reference field="6" count="1" selected="0">
            <x v="132"/>
          </reference>
          <reference field="23" count="1">
            <x v="2"/>
          </reference>
        </references>
      </pivotArea>
    </format>
    <format dxfId="1141">
      <pivotArea dataOnly="0" labelOnly="1" outline="0" fieldPosition="0">
        <references count="2">
          <reference field="6" count="1" selected="0">
            <x v="133"/>
          </reference>
          <reference field="23" count="1">
            <x v="1"/>
          </reference>
        </references>
      </pivotArea>
    </format>
    <format dxfId="1140">
      <pivotArea dataOnly="0" labelOnly="1" outline="0" fieldPosition="0">
        <references count="2">
          <reference field="6" count="1" selected="0">
            <x v="81"/>
          </reference>
          <reference field="23" count="0"/>
        </references>
      </pivotArea>
    </format>
    <format dxfId="1139">
      <pivotArea dataOnly="0" labelOnly="1" outline="0" fieldPosition="0">
        <references count="2">
          <reference field="6" count="1" selected="0">
            <x v="82"/>
          </reference>
          <reference field="23" count="0"/>
        </references>
      </pivotArea>
    </format>
    <format dxfId="1138">
      <pivotArea dataOnly="0" labelOnly="1" outline="0" fieldPosition="0">
        <references count="2">
          <reference field="6" count="1" selected="0">
            <x v="83"/>
          </reference>
          <reference field="23" count="0"/>
        </references>
      </pivotArea>
    </format>
    <format dxfId="1137">
      <pivotArea dataOnly="0" labelOnly="1" outline="0" fieldPosition="0">
        <references count="2">
          <reference field="6" count="1" selected="0">
            <x v="87"/>
          </reference>
          <reference field="23" count="0"/>
        </references>
      </pivotArea>
    </format>
    <format dxfId="1136">
      <pivotArea dataOnly="0" labelOnly="1" outline="0" fieldPosition="0">
        <references count="2">
          <reference field="6" count="1" selected="0">
            <x v="88"/>
          </reference>
          <reference field="23" count="0"/>
        </references>
      </pivotArea>
    </format>
    <format dxfId="1135">
      <pivotArea dataOnly="0" labelOnly="1" outline="0" fieldPosition="0">
        <references count="2">
          <reference field="6" count="1" selected="0">
            <x v="89"/>
          </reference>
          <reference field="23" count="0"/>
        </references>
      </pivotArea>
    </format>
    <format dxfId="1134">
      <pivotArea dataOnly="0" labelOnly="1" outline="0" fieldPosition="0">
        <references count="2">
          <reference field="6" count="1" selected="0">
            <x v="92"/>
          </reference>
          <reference field="23" count="0"/>
        </references>
      </pivotArea>
    </format>
    <format dxfId="1133">
      <pivotArea dataOnly="0" labelOnly="1" outline="0" fieldPosition="0">
        <references count="2">
          <reference field="6" count="1" selected="0">
            <x v="93"/>
          </reference>
          <reference field="23" count="0"/>
        </references>
      </pivotArea>
    </format>
    <format dxfId="1132">
      <pivotArea dataOnly="0" labelOnly="1" outline="0" fieldPosition="0">
        <references count="2">
          <reference field="6" count="1" selected="0">
            <x v="95"/>
          </reference>
          <reference field="23" count="0"/>
        </references>
      </pivotArea>
    </format>
    <format dxfId="1131">
      <pivotArea dataOnly="0" labelOnly="1" outline="0" fieldPosition="0">
        <references count="2">
          <reference field="6" count="1" selected="0">
            <x v="99"/>
          </reference>
          <reference field="23" count="0"/>
        </references>
      </pivotArea>
    </format>
    <format dxfId="1130">
      <pivotArea dataOnly="0" labelOnly="1" outline="0" fieldPosition="0">
        <references count="2">
          <reference field="6" count="1" selected="0">
            <x v="118"/>
          </reference>
          <reference field="23" count="0"/>
        </references>
      </pivotArea>
    </format>
    <format dxfId="1129">
      <pivotArea dataOnly="0" labelOnly="1" outline="0" fieldPosition="0">
        <references count="2">
          <reference field="6" count="1" selected="0">
            <x v="120"/>
          </reference>
          <reference field="23" count="0"/>
        </references>
      </pivotArea>
    </format>
    <format dxfId="1128">
      <pivotArea outline="0" collapsedLevelsAreSubtotals="1" fieldPosition="0">
        <references count="3">
          <reference field="4294967294" count="2" selected="0">
            <x v="0"/>
            <x v="1"/>
          </reference>
          <reference field="6" count="2" selected="0">
            <x v="126"/>
            <x v="127"/>
          </reference>
          <reference field="23" count="1" selected="0">
            <x v="4"/>
          </reference>
        </references>
      </pivotArea>
    </format>
    <format dxfId="1127">
      <pivotArea dataOnly="0" labelOnly="1" outline="0" fieldPosition="0">
        <references count="2">
          <reference field="6" count="1" selected="0">
            <x v="81"/>
          </reference>
          <reference field="23" count="1">
            <x v="0"/>
          </reference>
        </references>
      </pivotArea>
    </format>
    <format dxfId="1126">
      <pivotArea dataOnly="0" labelOnly="1" outline="0" fieldPosition="0">
        <references count="2">
          <reference field="6" count="1" selected="0">
            <x v="82"/>
          </reference>
          <reference field="23" count="1">
            <x v="4"/>
          </reference>
        </references>
      </pivotArea>
    </format>
    <format dxfId="1125">
      <pivotArea dataOnly="0" labelOnly="1" outline="0" fieldPosition="0">
        <references count="2">
          <reference field="6" count="1" selected="0">
            <x v="83"/>
          </reference>
          <reference field="23" count="1">
            <x v="4"/>
          </reference>
        </references>
      </pivotArea>
    </format>
    <format dxfId="1124">
      <pivotArea dataOnly="0" labelOnly="1" outline="0" fieldPosition="0">
        <references count="2">
          <reference field="6" count="1" selected="0">
            <x v="84"/>
          </reference>
          <reference field="23" count="1">
            <x v="1"/>
          </reference>
        </references>
      </pivotArea>
    </format>
    <format dxfId="1123">
      <pivotArea dataOnly="0" labelOnly="1" outline="0" fieldPosition="0">
        <references count="2">
          <reference field="6" count="1" selected="0">
            <x v="85"/>
          </reference>
          <reference field="23" count="1">
            <x v="4"/>
          </reference>
        </references>
      </pivotArea>
    </format>
    <format dxfId="1122">
      <pivotArea dataOnly="0" labelOnly="1" outline="0" fieldPosition="0">
        <references count="2">
          <reference field="6" count="1" selected="0">
            <x v="86"/>
          </reference>
          <reference field="23" count="1">
            <x v="0"/>
          </reference>
        </references>
      </pivotArea>
    </format>
    <format dxfId="1121">
      <pivotArea dataOnly="0" labelOnly="1" outline="0" fieldPosition="0">
        <references count="2">
          <reference field="6" count="1" selected="0">
            <x v="87"/>
          </reference>
          <reference field="23" count="1">
            <x v="4"/>
          </reference>
        </references>
      </pivotArea>
    </format>
    <format dxfId="1120">
      <pivotArea dataOnly="0" labelOnly="1" outline="0" fieldPosition="0">
        <references count="2">
          <reference field="6" count="1" selected="0">
            <x v="88"/>
          </reference>
          <reference field="23" count="1">
            <x v="4"/>
          </reference>
        </references>
      </pivotArea>
    </format>
    <format dxfId="1119">
      <pivotArea dataOnly="0" labelOnly="1" outline="0" fieldPosition="0">
        <references count="2">
          <reference field="6" count="1" selected="0">
            <x v="89"/>
          </reference>
          <reference field="23" count="1">
            <x v="4"/>
          </reference>
        </references>
      </pivotArea>
    </format>
    <format dxfId="1118">
      <pivotArea dataOnly="0" labelOnly="1" outline="0" fieldPosition="0">
        <references count="2">
          <reference field="6" count="1" selected="0">
            <x v="90"/>
          </reference>
          <reference field="23" count="1">
            <x v="4"/>
          </reference>
        </references>
      </pivotArea>
    </format>
    <format dxfId="1117">
      <pivotArea dataOnly="0" labelOnly="1" outline="0" fieldPosition="0">
        <references count="2">
          <reference field="6" count="1" selected="0">
            <x v="91"/>
          </reference>
          <reference field="23" count="1">
            <x v="4"/>
          </reference>
        </references>
      </pivotArea>
    </format>
    <format dxfId="1116">
      <pivotArea dataOnly="0" labelOnly="1" outline="0" fieldPosition="0">
        <references count="2">
          <reference field="6" count="1" selected="0">
            <x v="92"/>
          </reference>
          <reference field="23" count="1">
            <x v="4"/>
          </reference>
        </references>
      </pivotArea>
    </format>
    <format dxfId="1115">
      <pivotArea dataOnly="0" labelOnly="1" outline="0" fieldPosition="0">
        <references count="2">
          <reference field="6" count="1" selected="0">
            <x v="93"/>
          </reference>
          <reference field="23" count="1">
            <x v="4"/>
          </reference>
        </references>
      </pivotArea>
    </format>
    <format dxfId="1114">
      <pivotArea dataOnly="0" labelOnly="1" outline="0" fieldPosition="0">
        <references count="2">
          <reference field="6" count="1" selected="0">
            <x v="94"/>
          </reference>
          <reference field="23" count="1">
            <x v="4"/>
          </reference>
        </references>
      </pivotArea>
    </format>
    <format dxfId="1113">
      <pivotArea dataOnly="0" labelOnly="1" outline="0" fieldPosition="0">
        <references count="2">
          <reference field="6" count="1" selected="0">
            <x v="95"/>
          </reference>
          <reference field="23" count="1">
            <x v="4"/>
          </reference>
        </references>
      </pivotArea>
    </format>
    <format dxfId="1112">
      <pivotArea dataOnly="0" labelOnly="1" outline="0" fieldPosition="0">
        <references count="2">
          <reference field="6" count="1" selected="0">
            <x v="96"/>
          </reference>
          <reference field="23" count="1">
            <x v="4"/>
          </reference>
        </references>
      </pivotArea>
    </format>
    <format dxfId="1111">
      <pivotArea dataOnly="0" labelOnly="1" outline="0" fieldPosition="0">
        <references count="2">
          <reference field="6" count="1" selected="0">
            <x v="81"/>
          </reference>
          <reference field="23" count="1">
            <x v="0"/>
          </reference>
        </references>
      </pivotArea>
    </format>
    <format dxfId="1110">
      <pivotArea dataOnly="0" labelOnly="1" outline="0" fieldPosition="0">
        <references count="2">
          <reference field="6" count="1" selected="0">
            <x v="82"/>
          </reference>
          <reference field="23" count="1">
            <x v="4"/>
          </reference>
        </references>
      </pivotArea>
    </format>
    <format dxfId="1109">
      <pivotArea dataOnly="0" labelOnly="1" outline="0" fieldPosition="0">
        <references count="2">
          <reference field="6" count="1" selected="0">
            <x v="83"/>
          </reference>
          <reference field="23" count="1">
            <x v="4"/>
          </reference>
        </references>
      </pivotArea>
    </format>
    <format dxfId="1108">
      <pivotArea dataOnly="0" labelOnly="1" outline="0" fieldPosition="0">
        <references count="2">
          <reference field="6" count="1" selected="0">
            <x v="84"/>
          </reference>
          <reference field="23" count="1">
            <x v="1"/>
          </reference>
        </references>
      </pivotArea>
    </format>
    <format dxfId="1107">
      <pivotArea dataOnly="0" labelOnly="1" outline="0" fieldPosition="0">
        <references count="2">
          <reference field="6" count="1" selected="0">
            <x v="85"/>
          </reference>
          <reference field="23" count="1">
            <x v="4"/>
          </reference>
        </references>
      </pivotArea>
    </format>
    <format dxfId="1106">
      <pivotArea dataOnly="0" labelOnly="1" outline="0" fieldPosition="0">
        <references count="2">
          <reference field="6" count="1" selected="0">
            <x v="86"/>
          </reference>
          <reference field="23" count="1">
            <x v="0"/>
          </reference>
        </references>
      </pivotArea>
    </format>
    <format dxfId="1105">
      <pivotArea dataOnly="0" labelOnly="1" outline="0" fieldPosition="0">
        <references count="2">
          <reference field="6" count="1" selected="0">
            <x v="87"/>
          </reference>
          <reference field="23" count="1">
            <x v="4"/>
          </reference>
        </references>
      </pivotArea>
    </format>
    <format dxfId="1104">
      <pivotArea dataOnly="0" labelOnly="1" outline="0" fieldPosition="0">
        <references count="2">
          <reference field="6" count="1" selected="0">
            <x v="88"/>
          </reference>
          <reference field="23" count="1">
            <x v="4"/>
          </reference>
        </references>
      </pivotArea>
    </format>
    <format dxfId="1103">
      <pivotArea dataOnly="0" labelOnly="1" outline="0" fieldPosition="0">
        <references count="2">
          <reference field="6" count="1" selected="0">
            <x v="89"/>
          </reference>
          <reference field="23" count="1">
            <x v="4"/>
          </reference>
        </references>
      </pivotArea>
    </format>
    <format dxfId="1102">
      <pivotArea dataOnly="0" labelOnly="1" outline="0" fieldPosition="0">
        <references count="2">
          <reference field="6" count="1" selected="0">
            <x v="90"/>
          </reference>
          <reference field="23" count="1">
            <x v="4"/>
          </reference>
        </references>
      </pivotArea>
    </format>
    <format dxfId="1101">
      <pivotArea dataOnly="0" labelOnly="1" outline="0" fieldPosition="0">
        <references count="2">
          <reference field="6" count="1" selected="0">
            <x v="91"/>
          </reference>
          <reference field="23" count="1">
            <x v="4"/>
          </reference>
        </references>
      </pivotArea>
    </format>
    <format dxfId="1100">
      <pivotArea dataOnly="0" labelOnly="1" outline="0" fieldPosition="0">
        <references count="2">
          <reference field="6" count="1" selected="0">
            <x v="92"/>
          </reference>
          <reference field="23" count="1">
            <x v="4"/>
          </reference>
        </references>
      </pivotArea>
    </format>
    <format dxfId="1099">
      <pivotArea dataOnly="0" labelOnly="1" outline="0" fieldPosition="0">
        <references count="2">
          <reference field="6" count="1" selected="0">
            <x v="93"/>
          </reference>
          <reference field="23" count="1">
            <x v="4"/>
          </reference>
        </references>
      </pivotArea>
    </format>
    <format dxfId="1098">
      <pivotArea dataOnly="0" labelOnly="1" outline="0" fieldPosition="0">
        <references count="2">
          <reference field="6" count="1" selected="0">
            <x v="94"/>
          </reference>
          <reference field="23" count="1">
            <x v="4"/>
          </reference>
        </references>
      </pivotArea>
    </format>
    <format dxfId="1097">
      <pivotArea dataOnly="0" labelOnly="1" outline="0" fieldPosition="0">
        <references count="2">
          <reference field="6" count="1" selected="0">
            <x v="95"/>
          </reference>
          <reference field="23" count="1">
            <x v="4"/>
          </reference>
        </references>
      </pivotArea>
    </format>
    <format dxfId="1096">
      <pivotArea dataOnly="0" labelOnly="1" outline="0" fieldPosition="0">
        <references count="2">
          <reference field="6" count="1" selected="0">
            <x v="96"/>
          </reference>
          <reference field="23" count="1">
            <x v="4"/>
          </reference>
        </references>
      </pivotArea>
    </format>
    <format dxfId="1095">
      <pivotArea outline="0" collapsedLevelsAreSubtotals="1" fieldPosition="0">
        <references count="3">
          <reference field="4294967294" count="2" selected="0">
            <x v="0"/>
            <x v="1"/>
          </reference>
          <reference field="6" count="2" selected="0">
            <x v="126"/>
            <x v="127"/>
          </reference>
          <reference field="23" count="1" selected="0">
            <x v="4"/>
          </reference>
        </references>
      </pivotArea>
    </format>
    <format dxfId="1094">
      <pivotArea outline="0" collapsedLevelsAreSubtotals="1" fieldPosition="0">
        <references count="3">
          <reference field="4294967294" count="2" selected="0">
            <x v="0"/>
            <x v="1"/>
          </reference>
          <reference field="6" count="2" selected="0">
            <x v="126"/>
            <x v="127"/>
          </reference>
          <reference field="23" count="1" selected="0">
            <x v="4"/>
          </reference>
        </references>
      </pivotArea>
    </format>
  </formats>
  <conditionalFormats count="1">
    <conditionalFormat priority="1">
      <pivotAreas count="1">
        <pivotArea type="data" outline="0" collapsedLevelsAreSubtotals="1" fieldPosition="0">
          <references count="1">
            <reference field="4294967294" count="1" selected="0">
              <x v="2"/>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roductos Periodo" cacheId="0" applyNumberFormats="0" applyBorderFormats="0" applyFontFormats="0" applyPatternFormats="0" applyAlignmentFormats="0" applyWidthHeightFormats="1" dataCaption="Valores" updatedVersion="5" minRefreshableVersion="3" rowGrandTotals="0" colGrandTotals="0" itemPrintTitles="1" createdVersion="6" indent="0" outline="1" outlineData="1" multipleFieldFilters="0" chartFormat="33" rowHeaderCaption="Dependencia">
  <location ref="A54:D55" firstHeaderRow="0" firstDataRow="1" firstDataCol="1"/>
  <pivotFields count="27">
    <pivotField showAll="0"/>
    <pivotField showAll="0"/>
    <pivotField showAll="0"/>
    <pivotField showAll="0"/>
    <pivotField axis="axisRow"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numFmtId="9" showAll="0" defaultSubtotal="0"/>
    <pivotField showAll="0" defaultSubtotal="0"/>
    <pivotField showAll="0"/>
    <pivotField showAll="0"/>
    <pivotField showAll="0"/>
    <pivotField dataField="1" showAll="0" defaultSubtotal="0"/>
    <pivotField showAll="0">
      <items count="11">
        <item x="1"/>
        <item m="1" x="6"/>
        <item m="1" x="9"/>
        <item x="0"/>
        <item x="2"/>
        <item m="1" x="8"/>
        <item m="1" x="5"/>
        <item x="3"/>
        <item m="1" x="7"/>
        <item m="1" x="4"/>
        <item t="default"/>
      </items>
    </pivotField>
    <pivotField showAll="0">
      <items count="7">
        <item m="1" x="4"/>
        <item x="1"/>
        <item x="0"/>
        <item m="1" x="5"/>
        <item x="2"/>
        <item m="1" x="3"/>
        <item t="default"/>
      </items>
    </pivotField>
    <pivotField dataField="1" numFmtId="9" showAll="0"/>
    <pivotField dragToRow="0" dragToCol="0" dragToPage="0" showAll="0" defaultSubtotal="0"/>
  </pivotFields>
  <rowFields count="1">
    <field x="4"/>
  </rowFields>
  <rowItems count="1">
    <i>
      <x/>
    </i>
  </rowItems>
  <colFields count="1">
    <field x="-2"/>
  </colFields>
  <colItems count="3">
    <i>
      <x/>
    </i>
    <i i="1">
      <x v="1"/>
    </i>
    <i i="2">
      <x v="2"/>
    </i>
  </colItems>
  <dataFields count="3">
    <dataField name="Programado 4to trimestre " fld="17" baseField="4" baseItem="4" numFmtId="9"/>
    <dataField name="Avance Ponderado 4to tri." fld="25" baseField="4" baseItem="4" numFmtId="9"/>
    <dataField name="Promedio de Cumplimiento" fld="22" subtotal="average" baseField="4" baseItem="0" numFmtId="9"/>
  </dataFields>
  <formats count="24">
    <format dxfId="23">
      <pivotArea collapsedLevelsAreSubtotals="1" fieldPosition="0">
        <references count="2">
          <reference field="4294967294" count="1" selected="0">
            <x v="1"/>
          </reference>
          <reference field="4" count="1">
            <x v="1"/>
          </reference>
        </references>
      </pivotArea>
    </format>
    <format dxfId="22">
      <pivotArea outline="0" collapsedLevelsAreSubtotals="1" fieldPosition="0">
        <references count="1">
          <reference field="4294967294" count="1" selected="0">
            <x v="1"/>
          </reference>
        </references>
      </pivotArea>
    </format>
    <format dxfId="21">
      <pivotArea field="4" type="button" dataOnly="0" labelOnly="1" outline="0" axis="axisRow"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fieldPosition="0">
        <references count="1">
          <reference field="4" count="0"/>
        </references>
      </pivotArea>
    </format>
    <format dxfId="16">
      <pivotArea dataOnly="0" labelOnly="1" grandRow="1" outline="0" fieldPosition="0"/>
    </format>
    <format dxfId="15">
      <pivotArea dataOnly="0" labelOnly="1" outline="0" fieldPosition="0">
        <references count="1">
          <reference field="4294967294" count="1">
            <x v="1"/>
          </reference>
        </references>
      </pivotArea>
    </format>
    <format dxfId="14">
      <pivotArea type="all" dataOnly="0" outline="0" fieldPosition="0"/>
    </format>
    <format dxfId="13">
      <pivotArea outline="0" collapsedLevelsAreSubtotals="1" fieldPosition="0"/>
    </format>
    <format dxfId="12">
      <pivotArea field="4" type="button" dataOnly="0" labelOnly="1" outline="0" axis="axisRow" fieldPosition="0"/>
    </format>
    <format dxfId="11">
      <pivotArea dataOnly="0" labelOnly="1" fieldPosition="0">
        <references count="1">
          <reference field="4" count="0"/>
        </references>
      </pivotArea>
    </format>
    <format dxfId="10">
      <pivotArea dataOnly="0" labelOnly="1" outline="0" fieldPosition="0">
        <references count="1">
          <reference field="4294967294" count="1">
            <x v="1"/>
          </reference>
        </references>
      </pivotArea>
    </format>
    <format dxfId="9">
      <pivotArea type="all" dataOnly="0" outline="0" fieldPosition="0"/>
    </format>
    <format dxfId="8">
      <pivotArea outline="0" collapsedLevelsAreSubtotals="1" fieldPosition="0"/>
    </format>
    <format dxfId="7">
      <pivotArea field="4" type="button" dataOnly="0" labelOnly="1" outline="0" axis="axisRow" fieldPosition="0"/>
    </format>
    <format dxfId="6">
      <pivotArea dataOnly="0" labelOnly="1" fieldPosition="0">
        <references count="1">
          <reference field="4" count="0"/>
        </references>
      </pivotArea>
    </format>
    <format dxfId="5">
      <pivotArea dataOnly="0" labelOnly="1" outline="0" fieldPosition="0">
        <references count="1">
          <reference field="4294967294" count="1">
            <x v="1"/>
          </reference>
        </references>
      </pivotArea>
    </format>
    <format dxfId="4">
      <pivotArea dataOnly="0" labelOnly="1" fieldPosition="0">
        <references count="1">
          <reference field="4" count="0"/>
        </references>
      </pivotArea>
    </format>
    <format dxfId="3">
      <pivotArea dataOnly="0" labelOnly="1" outline="0" fieldPosition="0">
        <references count="1">
          <reference field="4294967294" count="1">
            <x v="1"/>
          </reference>
        </references>
      </pivotArea>
    </format>
    <format dxfId="2">
      <pivotArea outline="0" collapsedLevelsAreSubtotals="1" fieldPosition="0">
        <references count="1">
          <reference field="4294967294" count="1" selected="0">
            <x v="0"/>
          </reference>
        </references>
      </pivotArea>
    </format>
    <format dxfId="1">
      <pivotArea outline="0" collapsedLevelsAreSubtotals="1" fieldPosition="0">
        <references count="1">
          <reference field="4294967294" count="1" selected="0">
            <x v="2"/>
          </reference>
        </references>
      </pivotArea>
    </format>
    <format dxfId="0">
      <pivotArea dataOnly="0" labelOnly="1" outline="0" fieldPosition="0">
        <references count="1">
          <reference field="4294967294" count="1">
            <x v="2"/>
          </reference>
        </references>
      </pivotArea>
    </format>
  </formats>
  <chartFormats count="11">
    <chartFormat chart="2" format="11" series="1">
      <pivotArea type="data" outline="0" fieldPosition="0">
        <references count="1">
          <reference field="4294967294" count="1" selected="0">
            <x v="1"/>
          </reference>
        </references>
      </pivotArea>
    </chartFormat>
    <chartFormat chart="7" format="18" series="1">
      <pivotArea type="data" outline="0" fieldPosition="0">
        <references count="1">
          <reference field="4294967294" count="1" selected="0">
            <x v="1"/>
          </reference>
        </references>
      </pivotArea>
    </chartFormat>
    <chartFormat chart="8" format="21" series="1">
      <pivotArea type="data" outline="0" fieldPosition="0">
        <references count="1">
          <reference field="4294967294" count="1" selected="0">
            <x v="1"/>
          </reference>
        </references>
      </pivotArea>
    </chartFormat>
    <chartFormat chart="1" format="18" series="1">
      <pivotArea type="data" outline="0" fieldPosition="0">
        <references count="1">
          <reference field="4294967294" count="1" selected="0">
            <x v="1"/>
          </reference>
        </references>
      </pivotArea>
    </chartFormat>
    <chartFormat chart="3" format="28" series="1">
      <pivotArea type="data" outline="0" fieldPosition="0">
        <references count="1">
          <reference field="4294967294" count="1" selected="0">
            <x v="1"/>
          </reference>
        </references>
      </pivotArea>
    </chartFormat>
    <chartFormat chart="26" format="30" series="1">
      <pivotArea type="data" outline="0" fieldPosition="0">
        <references count="1">
          <reference field="4294967294" count="1" selected="0">
            <x v="1"/>
          </reference>
        </references>
      </pivotArea>
    </chartFormat>
    <chartFormat chart="27" format="33" series="1">
      <pivotArea type="data" outline="0" fieldPosition="0">
        <references count="1">
          <reference field="4294967294" count="1" selected="0">
            <x v="1"/>
          </reference>
        </references>
      </pivotArea>
    </chartFormat>
    <chartFormat chart="1" format="22" series="1">
      <pivotArea type="data" outline="0" fieldPosition="0">
        <references count="1">
          <reference field="4294967294" count="1" selected="0">
            <x v="0"/>
          </reference>
        </references>
      </pivotArea>
    </chartFormat>
    <chartFormat chart="3" format="31" series="1">
      <pivotArea type="data" outline="0" fieldPosition="0">
        <references count="1">
          <reference field="4294967294" count="1" selected="0">
            <x v="0"/>
          </reference>
        </references>
      </pivotArea>
    </chartFormat>
    <chartFormat chart="1" format="25" series="1">
      <pivotArea type="data" outline="0" fieldPosition="0">
        <references count="1">
          <reference field="4294967294" count="1" selected="0">
            <x v="2"/>
          </reference>
        </references>
      </pivotArea>
    </chartFormat>
    <chartFormat chart="3" format="34" series="1">
      <pivotArea type="data" outline="0" fieldPosition="0">
        <references count="1">
          <reference field="4294967294" count="1" selected="0">
            <x v="2"/>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3" rowHeaderCaption="Dependencia">
  <location ref="A38:E49" firstHeaderRow="1" firstDataRow="2"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pivotField axis="axisCol" dataField="1" showAll="0">
      <items count="7">
        <item x="0"/>
        <item x="2"/>
        <item m="1" x="3"/>
        <item m="1" x="5"/>
        <item m="1" x="4"/>
        <item x="1"/>
        <item t="default"/>
      </items>
    </pivotField>
    <pivotField numFmtId="9" showAll="0"/>
    <pivotField dragToRow="0" dragToCol="0" dragToPage="0" showAll="0" defaultSubtotal="0"/>
  </pivotFields>
  <rowFields count="1">
    <field x="4"/>
  </rowFields>
  <rowItems count="10">
    <i>
      <x/>
    </i>
    <i>
      <x v="1"/>
    </i>
    <i>
      <x v="2"/>
    </i>
    <i>
      <x v="3"/>
    </i>
    <i>
      <x v="4"/>
    </i>
    <i>
      <x v="5"/>
    </i>
    <i>
      <x v="6"/>
    </i>
    <i>
      <x v="7"/>
    </i>
    <i>
      <x v="8"/>
    </i>
    <i t="grand">
      <x/>
    </i>
  </rowItems>
  <colFields count="1">
    <field x="24"/>
  </colFields>
  <colItems count="4">
    <i>
      <x/>
    </i>
    <i>
      <x v="1"/>
    </i>
    <i>
      <x v="5"/>
    </i>
    <i t="grand">
      <x/>
    </i>
  </colItems>
  <dataFields count="1">
    <dataField name="Cuenta de Estado del Producto" fld="24" subtotal="count" baseField="0" baseItem="0"/>
  </dataFields>
  <formats count="13">
    <format dxfId="36">
      <pivotArea outline="0" collapsedLevelsAreSubtotals="1" fieldPosition="0"/>
    </format>
    <format dxfId="35">
      <pivotArea field="4" type="button" dataOnly="0" labelOnly="1" outline="0" axis="axisRow" fieldPosition="0"/>
    </format>
    <format dxfId="34">
      <pivotArea dataOnly="0" labelOnly="1" fieldPosition="0">
        <references count="1">
          <reference field="4" count="0"/>
        </references>
      </pivotArea>
    </format>
    <format dxfId="33">
      <pivotArea dataOnly="0" labelOnly="1" grandRow="1" outline="0" fieldPosition="0"/>
    </format>
    <format dxfId="32">
      <pivotArea dataOnly="0" labelOnly="1" fieldPosition="0">
        <references count="1">
          <reference field="24" count="0"/>
        </references>
      </pivotArea>
    </format>
    <format dxfId="31">
      <pivotArea dataOnly="0" labelOnly="1" grandCol="1" outline="0" fieldPosition="0"/>
    </format>
    <format dxfId="30">
      <pivotArea dataOnly="0" labelOnly="1" fieldPosition="0">
        <references count="1">
          <reference field="4" count="0"/>
        </references>
      </pivotArea>
    </format>
    <format dxfId="29">
      <pivotArea outline="0" collapsedLevelsAreSubtotals="1" fieldPosition="0"/>
    </format>
    <format dxfId="28">
      <pivotArea field="4" type="button" dataOnly="0" labelOnly="1" outline="0" axis="axisRow" fieldPosition="0"/>
    </format>
    <format dxfId="27">
      <pivotArea dataOnly="0" labelOnly="1" fieldPosition="0">
        <references count="1">
          <reference field="4" count="0"/>
        </references>
      </pivotArea>
    </format>
    <format dxfId="26">
      <pivotArea dataOnly="0" labelOnly="1" grandRow="1" outline="0" fieldPosition="0"/>
    </format>
    <format dxfId="25">
      <pivotArea dataOnly="0" labelOnly="1" fieldPosition="0">
        <references count="1">
          <reference field="24" count="0"/>
        </references>
      </pivotArea>
    </format>
    <format dxfId="24">
      <pivotArea dataOnly="0" labelOnly="1" grandCol="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rowHeaderCaption="Dependencia">
  <location ref="A67:B69" firstHeaderRow="1" firstDataRow="1" firstDataCol="1"/>
  <pivotFields count="27">
    <pivotField axis="axisRow" showAll="0">
      <items count="3">
        <item x="1"/>
        <item x="0"/>
        <item t="default"/>
      </items>
    </pivotField>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pivotField showAll="0"/>
    <pivotField dataField="1" numFmtId="9" showAll="0"/>
    <pivotField dragToRow="0" dragToCol="0" dragToPage="0" showAll="0" defaultSubtotal="0"/>
  </pivotFields>
  <rowFields count="1">
    <field x="0"/>
  </rowFields>
  <rowItems count="2">
    <i>
      <x/>
    </i>
    <i>
      <x v="1"/>
    </i>
  </rowItems>
  <colItems count="1">
    <i/>
  </colItems>
  <dataFields count="1">
    <dataField name="Promedio de AVENCE PONDERADO" fld="25" subtotal="average" baseField="4" baseItem="0" numFmtId="9"/>
  </dataFields>
  <formats count="16">
    <format dxfId="52">
      <pivotArea outline="0" collapsedLevelsAreSubtotals="1" fieldPosition="0">
        <references count="1">
          <reference field="4294967294" count="1" selected="0">
            <x v="0"/>
          </reference>
        </references>
      </pivotArea>
    </format>
    <format dxfId="51">
      <pivotArea field="4" type="button" dataOnly="0" labelOnly="1" outline="0"/>
    </format>
    <format dxfId="50">
      <pivotArea type="all" dataOnly="0" outline="0" fieldPosition="0"/>
    </format>
    <format dxfId="49">
      <pivotArea outline="0" collapsedLevelsAreSubtotals="1" fieldPosition="0"/>
    </format>
    <format dxfId="48">
      <pivotArea field="4" type="button" dataOnly="0" labelOnly="1" outline="0"/>
    </format>
    <format dxfId="47">
      <pivotArea dataOnly="0" labelOnly="1" grandRow="1" outline="0" fieldPosition="0"/>
    </format>
    <format dxfId="46">
      <pivotArea dataOnly="0" labelOnly="1" outline="0" fieldPosition="0">
        <references count="1">
          <reference field="4294967294" count="1">
            <x v="0"/>
          </reference>
        </references>
      </pivotArea>
    </format>
    <format dxfId="45">
      <pivotArea type="all" dataOnly="0" outline="0" fieldPosition="0"/>
    </format>
    <format dxfId="44">
      <pivotArea outline="0" collapsedLevelsAreSubtotals="1" fieldPosition="0"/>
    </format>
    <format dxfId="43">
      <pivotArea field="4" type="button" dataOnly="0" labelOnly="1" outline="0"/>
    </format>
    <format dxfId="42">
      <pivotArea dataOnly="0" labelOnly="1" outline="0" fieldPosition="0">
        <references count="1">
          <reference field="4294967294" count="1">
            <x v="0"/>
          </reference>
        </references>
      </pivotArea>
    </format>
    <format dxfId="41">
      <pivotArea type="all" dataOnly="0" outline="0" fieldPosition="0"/>
    </format>
    <format dxfId="40">
      <pivotArea outline="0" collapsedLevelsAreSubtotals="1" fieldPosition="0"/>
    </format>
    <format dxfId="39">
      <pivotArea field="4" type="button" dataOnly="0" labelOnly="1" outline="0"/>
    </format>
    <format dxfId="38">
      <pivotArea dataOnly="0" labelOnly="1" outline="0" fieldPosition="0">
        <references count="1">
          <reference field="4294967294" count="1">
            <x v="0"/>
          </reference>
        </references>
      </pivotArea>
    </format>
    <format dxfId="37">
      <pivotArea dataOnly="0" labelOnly="1" outline="0" fieldPosition="0">
        <references count="1">
          <reference field="4294967294" count="1">
            <x v="0"/>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location ref="A17:B26" firstHeaderRow="1" firstDataRow="1" firstDataCol="1"/>
  <pivotFields count="25">
    <pivotField showAll="0"/>
    <pivotField showAll="0"/>
    <pivotField showAll="0"/>
    <pivotField showAll="0"/>
    <pivotField axis="axisRow" showAll="0">
      <items count="11">
        <item x="0"/>
        <item x="1"/>
        <item x="2"/>
        <item x="3"/>
        <item x="4"/>
        <item x="5"/>
        <item x="6"/>
        <item x="7"/>
        <item x="8"/>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ANCE PONDERADO ACUMULADO PA" fld="23" baseField="0" baseItem="0"/>
  </dataFields>
  <formats count="13">
    <format dxfId="65">
      <pivotArea outline="0" collapsedLevelsAreSubtotals="1" fieldPosition="0"/>
    </format>
    <format dxfId="64">
      <pivotArea outline="0" collapsedLevelsAreSubtotals="1" fieldPosition="0"/>
    </format>
    <format dxfId="63">
      <pivotArea dataOnly="0" labelOnly="1" outline="0" axis="axisValues" fieldPosition="0"/>
    </format>
    <format dxfId="62">
      <pivotArea dataOnly="0" labelOnly="1" outline="0" axis="axisValues" fieldPosition="0"/>
    </format>
    <format dxfId="61">
      <pivotArea type="all" dataOnly="0" outline="0" fieldPosition="0"/>
    </format>
    <format dxfId="60">
      <pivotArea outline="0" collapsedLevelsAreSubtotals="1" fieldPosition="0"/>
    </format>
    <format dxfId="59">
      <pivotArea field="4" type="button" dataOnly="0" labelOnly="1" outline="0" axis="axisRow" fieldPosition="0"/>
    </format>
    <format dxfId="58">
      <pivotArea dataOnly="0" labelOnly="1" outline="0" axis="axisValues" fieldPosition="0"/>
    </format>
    <format dxfId="57">
      <pivotArea dataOnly="0" labelOnly="1" fieldPosition="0">
        <references count="1">
          <reference field="4" count="0"/>
        </references>
      </pivotArea>
    </format>
    <format dxfId="56">
      <pivotArea dataOnly="0" labelOnly="1" outline="0" axis="axisValues" fieldPosition="0"/>
    </format>
    <format dxfId="55">
      <pivotArea field="4" type="button" dataOnly="0" labelOnly="1" outline="0" axis="axisRow" fieldPosition="0"/>
    </format>
    <format dxfId="54">
      <pivotArea dataOnly="0" labelOnly="1" outline="0" axis="axisValues" fieldPosition="0"/>
    </format>
    <format dxfId="53">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 Ejecución" cacheId="0" applyNumberFormats="0" applyBorderFormats="0" applyFontFormats="0" applyPatternFormats="0" applyAlignmentFormats="0" applyWidthHeightFormats="1" dataCaption="Valores" updatedVersion="5" minRefreshableVersion="3" itemPrintTitles="1" createdVersion="6" indent="0" outline="1" outlineData="1" multipleFieldFilters="0" chartFormat="31" rowHeaderCaption="ESTADO">
  <location ref="A30:B32" firstHeaderRow="1" firstDataRow="1" firstDataCol="1"/>
  <pivotFields count="27">
    <pivotField showAll="0"/>
    <pivotField showAll="0"/>
    <pivotField showAll="0"/>
    <pivotField showAll="0"/>
    <pivotField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items count="11">
        <item x="1"/>
        <item m="1" x="6"/>
        <item m="1" x="9"/>
        <item x="0"/>
        <item x="2"/>
        <item m="1" x="8"/>
        <item m="1" x="5"/>
        <item x="3"/>
        <item m="1" x="7"/>
        <item m="1" x="4"/>
        <item t="default"/>
      </items>
    </pivotField>
    <pivotField axis="axisRow" dataField="1" showAll="0">
      <items count="7">
        <item x="0"/>
        <item x="2"/>
        <item m="1" x="3"/>
        <item m="1" x="5"/>
        <item m="1" x="4"/>
        <item x="1"/>
        <item t="default"/>
      </items>
    </pivotField>
    <pivotField numFmtId="9" showAll="0"/>
    <pivotField dragToRow="0" dragToCol="0" dragToPage="0" showAll="0" defaultSubtotal="0"/>
  </pivotFields>
  <rowFields count="1">
    <field x="24"/>
  </rowFields>
  <rowItems count="2">
    <i>
      <x/>
    </i>
    <i t="grand">
      <x/>
    </i>
  </rowItems>
  <colItems count="1">
    <i/>
  </colItems>
  <dataFields count="1">
    <dataField name="No. De Producto" fld="24" subtotal="count" baseField="0" baseItem="0"/>
  </dataFields>
  <formats count="14">
    <format dxfId="79">
      <pivotArea type="all" dataOnly="0" outline="0" fieldPosition="0"/>
    </format>
    <format dxfId="78">
      <pivotArea outline="0" collapsedLevelsAreSubtotals="1" fieldPosition="0"/>
    </format>
    <format dxfId="77">
      <pivotArea field="24" type="button" dataOnly="0" labelOnly="1" outline="0" axis="axisRow" fieldPosition="0"/>
    </format>
    <format dxfId="76">
      <pivotArea dataOnly="0" labelOnly="1" outline="0" axis="axisValues" fieldPosition="0"/>
    </format>
    <format dxfId="75">
      <pivotArea dataOnly="0" labelOnly="1" fieldPosition="0">
        <references count="1">
          <reference field="24" count="0"/>
        </references>
      </pivotArea>
    </format>
    <format dxfId="74">
      <pivotArea dataOnly="0" labelOnly="1" grandRow="1" outline="0" fieldPosition="0"/>
    </format>
    <format dxfId="73">
      <pivotArea dataOnly="0" labelOnly="1" outline="0" axis="axisValues" fieldPosition="0"/>
    </format>
    <format dxfId="72">
      <pivotArea type="all" dataOnly="0" outline="0" fieldPosition="0"/>
    </format>
    <format dxfId="71">
      <pivotArea outline="0" collapsedLevelsAreSubtotals="1" fieldPosition="0"/>
    </format>
    <format dxfId="70">
      <pivotArea field="24" type="button" dataOnly="0" labelOnly="1" outline="0" axis="axisRow" fieldPosition="0"/>
    </format>
    <format dxfId="69">
      <pivotArea dataOnly="0" labelOnly="1" outline="0" axis="axisValues" fieldPosition="0"/>
    </format>
    <format dxfId="68">
      <pivotArea dataOnly="0" labelOnly="1" fieldPosition="0">
        <references count="1">
          <reference field="24" count="0"/>
        </references>
      </pivotArea>
    </format>
    <format dxfId="67">
      <pivotArea dataOnly="0" labelOnly="1" grandRow="1" outline="0" fieldPosition="0"/>
    </format>
    <format dxfId="66">
      <pivotArea dataOnly="0" labelOnly="1" outline="0" axis="axisValues" fieldPosition="0"/>
    </format>
  </formats>
  <chartFormats count="4">
    <chartFormat chart="7"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11" cacheId="0" applyNumberFormats="0" applyBorderFormats="0" applyFontFormats="0" applyPatternFormats="0" applyAlignmentFormats="0" applyWidthHeightFormats="1" dataCaption="Valores" updatedVersion="5" minRefreshableVersion="3" useAutoFormatting="1" rowGrandTotals="0" colGrandTotals="0" itemPrintTitles="1" createdVersion="6" indent="0" compact="0" compactData="0" multipleFieldFilters="0" rowHeaderCaption="Producto">
  <location ref="A72:D78" firstHeaderRow="0" firstDataRow="1" firstDataCol="2"/>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9">
        <item x="0"/>
        <item h="1" x="1"/>
        <item h="1" x="2"/>
        <item h="1" x="3"/>
        <item h="1" x="4"/>
        <item h="1" x="5"/>
        <item h="1" x="6"/>
        <item h="1" x="7"/>
        <item h="1" x="8"/>
      </items>
    </pivotField>
    <pivotField compact="0" outline="0" subtotalTop="0" showAll="0" defaultSubtotal="0"/>
    <pivotField axis="axisRow" compact="0" outline="0" subtotalTop="0" showAll="0" defaultSubtotal="0">
      <items count="134">
        <item m="1" x="72"/>
        <item m="1" x="73"/>
        <item x="56"/>
        <item m="1" x="113"/>
        <item m="1" x="106"/>
        <item m="1" x="80"/>
        <item m="1" x="105"/>
        <item m="1" x="74"/>
        <item m="1" x="78"/>
        <item m="1" x="115"/>
        <item m="1" x="124"/>
        <item m="1" x="89"/>
        <item m="1" x="128"/>
        <item m="1" x="129"/>
        <item m="1" x="116"/>
        <item m="1" x="75"/>
        <item x="62"/>
        <item m="1" x="133"/>
        <item m="1" x="119"/>
        <item m="1" x="95"/>
        <item x="57"/>
        <item m="1" x="117"/>
        <item m="1" x="85"/>
        <item m="1" x="82"/>
        <item m="1" x="103"/>
        <item m="1" x="91"/>
        <item m="1" x="114"/>
        <item x="52"/>
        <item m="1" x="86"/>
        <item m="1" x="126"/>
        <item x="63"/>
        <item m="1" x="112"/>
        <item m="1" x="81"/>
        <item m="1" x="96"/>
        <item m="1" x="92"/>
        <item m="1" x="104"/>
        <item x="66"/>
        <item m="1" x="125"/>
        <item m="1" x="79"/>
        <item m="1" x="84"/>
        <item m="1" x="100"/>
        <item m="1" x="102"/>
        <item m="1" x="108"/>
        <item x="64"/>
        <item x="61"/>
        <item m="1" x="127"/>
        <item x="29"/>
        <item x="65"/>
        <item m="1" x="110"/>
        <item m="1" x="99"/>
        <item m="1" x="130"/>
        <item m="1" x="83"/>
        <item m="1" x="132"/>
        <item m="1" x="94"/>
        <item m="1" x="123"/>
        <item m="1" x="111"/>
        <item m="1" x="120"/>
        <item m="1" x="90"/>
        <item m="1" x="76"/>
        <item m="1" x="122"/>
        <item m="1" x="88"/>
        <item m="1" x="87"/>
        <item x="0"/>
        <item m="1" x="97"/>
        <item m="1" x="131"/>
        <item m="1" x="118"/>
        <item m="1" x="93"/>
        <item m="1" x="98"/>
        <item x="31"/>
        <item m="1" x="121"/>
        <item m="1" x="109"/>
        <item m="1" x="107"/>
        <item m="1" x="77"/>
        <item x="55"/>
        <item m="1" x="101"/>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compact="0" numFmtId="9" outline="0" showAll="0" defaultSubtotal="0"/>
    <pivotField dataField="1"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axis="axisRow" compact="0" outline="0" subtotalTop="0" showAll="0" defaultSubtotal="0">
      <items count="10">
        <item x="1"/>
        <item x="2"/>
        <item x="3"/>
        <item m="1" x="5"/>
        <item x="0"/>
        <item m="1" x="4"/>
        <item m="1" x="8"/>
        <item m="1" x="6"/>
        <item m="1" x="7"/>
        <item m="1" x="9"/>
      </items>
    </pivotField>
    <pivotField compact="0" outline="0" subtotalTop="0" showAll="0" defaultSubtotal="0">
      <items count="6">
        <item m="1" x="4"/>
        <item x="1"/>
        <item x="0"/>
        <item m="1" x="5"/>
        <item x="2"/>
        <item m="1" x="3"/>
      </items>
    </pivotField>
    <pivotField compact="0" numFmtId="9" outline="0" subtotalTop="0" showAll="0" defaultSubtotal="0"/>
    <pivotField compact="0" outline="0" subtotalTop="0" dragToRow="0" dragToCol="0" dragToPage="0" showAll="0" defaultSubtotal="0"/>
  </pivotFields>
  <rowFields count="2">
    <field x="6"/>
    <field x="23"/>
  </rowFields>
  <rowItems count="6">
    <i>
      <x v="62"/>
      <x v="4"/>
    </i>
    <i>
      <x v="75"/>
      <x v="4"/>
    </i>
    <i>
      <x v="76"/>
      <x v="4"/>
    </i>
    <i>
      <x v="77"/>
      <x v="4"/>
    </i>
    <i>
      <x v="78"/>
      <x v="4"/>
    </i>
    <i>
      <x v="79"/>
      <x v="4"/>
    </i>
  </rowItems>
  <colFields count="1">
    <field x="-2"/>
  </colFields>
  <colItems count="2">
    <i>
      <x/>
    </i>
    <i i="1">
      <x v="1"/>
    </i>
  </colItems>
  <dataFields count="2">
    <dataField name="META 4° TRIM " fld="16" baseField="23" baseItem="1"/>
    <dataField name="AVANCE 4° TRIM " fld="18" baseField="23" baseItem="1"/>
  </dataFields>
  <formats count="1000">
    <format dxfId="1079">
      <pivotArea field="4" type="button" dataOnly="0" labelOnly="1" outline="0"/>
    </format>
    <format dxfId="1078">
      <pivotArea type="all" dataOnly="0" outline="0" fieldPosition="0"/>
    </format>
    <format dxfId="1077">
      <pivotArea outline="0" collapsedLevelsAreSubtotals="1" fieldPosition="0"/>
    </format>
    <format dxfId="1076">
      <pivotArea field="4" type="button" dataOnly="0" labelOnly="1" outline="0"/>
    </format>
    <format dxfId="1075">
      <pivotArea dataOnly="0" labelOnly="1" grandRow="1" outline="0" fieldPosition="0"/>
    </format>
    <format dxfId="1074">
      <pivotArea type="all" dataOnly="0" outline="0" fieldPosition="0"/>
    </format>
    <format dxfId="1073">
      <pivotArea outline="0" collapsedLevelsAreSubtotals="1" fieldPosition="0"/>
    </format>
    <format dxfId="1072">
      <pivotArea field="4" type="button" dataOnly="0" labelOnly="1" outline="0"/>
    </format>
    <format dxfId="1071">
      <pivotArea type="all" dataOnly="0" outline="0" fieldPosition="0"/>
    </format>
    <format dxfId="1070">
      <pivotArea outline="0" collapsedLevelsAreSubtotals="1" fieldPosition="0"/>
    </format>
    <format dxfId="1069">
      <pivotArea field="4" type="button" dataOnly="0" labelOnly="1" outline="0"/>
    </format>
    <format dxfId="1068">
      <pivotArea field="6" type="button" dataOnly="0" labelOnly="1" outline="0" axis="axisRow" fieldPosition="0"/>
    </format>
    <format dxfId="1067">
      <pivotArea type="all" dataOnly="0" outline="0" fieldPosition="0"/>
    </format>
    <format dxfId="1066">
      <pivotArea field="6" type="button" dataOnly="0" labelOnly="1" outline="0" axis="axisRow" fieldPosition="0"/>
    </format>
    <format dxfId="1065">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64">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063">
      <pivotArea type="all" dataOnly="0" outline="0" fieldPosition="0"/>
    </format>
    <format dxfId="1062">
      <pivotArea field="6" type="button" dataOnly="0" labelOnly="1" outline="0" axis="axisRow" fieldPosition="0"/>
    </format>
    <format dxfId="1061">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60">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059">
      <pivotArea type="all" dataOnly="0" outline="0" fieldPosition="0"/>
    </format>
    <format dxfId="1058">
      <pivotArea field="6" type="button" dataOnly="0" labelOnly="1" outline="0" axis="axisRow" fieldPosition="0"/>
    </format>
    <format dxfId="1057">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56">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055">
      <pivotArea outline="0" collapsedLevelsAreSubtotals="1" fieldPosition="0"/>
    </format>
    <format dxfId="1054">
      <pivotArea outline="0" collapsedLevelsAreSubtotals="1" fieldPosition="0"/>
    </format>
    <format dxfId="1053">
      <pivotArea field="6" type="button" dataOnly="0" labelOnly="1" outline="0" axis="axisRow" fieldPosition="0"/>
    </format>
    <format dxfId="1052">
      <pivotArea collapsedLevelsAreSubtotals="1" fieldPosition="0">
        <references count="1">
          <reference field="6" count="7">
            <x v="11"/>
            <x v="37"/>
            <x v="38"/>
            <x v="51"/>
            <x v="52"/>
            <x v="54"/>
            <x v="72"/>
          </reference>
        </references>
      </pivotArea>
    </format>
    <format dxfId="1051">
      <pivotArea collapsedLevelsAreSubtotals="1" fieldPosition="0">
        <references count="1">
          <reference field="6" count="1">
            <x v="71"/>
          </reference>
        </references>
      </pivotArea>
    </format>
    <format dxfId="1050">
      <pivotArea collapsedLevelsAreSubtotals="1" fieldPosition="0">
        <references count="1">
          <reference field="6" count="1">
            <x v="48"/>
          </reference>
        </references>
      </pivotArea>
    </format>
    <format dxfId="1049">
      <pivotArea collapsedLevelsAreSubtotals="1" fieldPosition="0">
        <references count="1">
          <reference field="6" count="1">
            <x v="26"/>
          </reference>
        </references>
      </pivotArea>
    </format>
    <format dxfId="1048">
      <pivotArea collapsedLevelsAreSubtotals="1" fieldPosition="0">
        <references count="1">
          <reference field="6" count="2">
            <x v="20"/>
            <x v="21"/>
          </reference>
        </references>
      </pivotArea>
    </format>
    <format dxfId="1047">
      <pivotArea collapsedLevelsAreSubtotals="1" fieldPosition="0">
        <references count="1">
          <reference field="6" count="1">
            <x v="73"/>
          </reference>
        </references>
      </pivotArea>
    </format>
    <format dxfId="1046">
      <pivotArea type="all" dataOnly="0" outline="0" fieldPosition="0"/>
    </format>
    <format dxfId="1045">
      <pivotArea outline="0" collapsedLevelsAreSubtotals="1" fieldPosition="0"/>
    </format>
    <format dxfId="1044">
      <pivotArea field="6" type="button" dataOnly="0" labelOnly="1" outline="0" axis="axisRow" fieldPosition="0"/>
    </format>
    <format dxfId="1043">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42">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041">
      <pivotArea field="6" type="button" dataOnly="0" labelOnly="1" outline="0" axis="axisRow" fieldPosition="0"/>
    </format>
    <format dxfId="1040">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39">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1038">
      <pivotArea dataOnly="0" labelOnly="1" outline="0" fieldPosition="0">
        <references count="2">
          <reference field="6" count="1" selected="0">
            <x v="0"/>
          </reference>
          <reference field="23" count="1">
            <x v="4"/>
          </reference>
        </references>
      </pivotArea>
    </format>
    <format dxfId="1037">
      <pivotArea dataOnly="0" labelOnly="1" outline="0" fieldPosition="0">
        <references count="2">
          <reference field="6" count="1" selected="0">
            <x v="1"/>
          </reference>
          <reference field="23" count="1">
            <x v="4"/>
          </reference>
        </references>
      </pivotArea>
    </format>
    <format dxfId="1036">
      <pivotArea dataOnly="0" labelOnly="1" outline="0" fieldPosition="0">
        <references count="2">
          <reference field="6" count="1" selected="0">
            <x v="2"/>
          </reference>
          <reference field="23" count="1">
            <x v="4"/>
          </reference>
        </references>
      </pivotArea>
    </format>
    <format dxfId="1035">
      <pivotArea dataOnly="0" labelOnly="1" outline="0" fieldPosition="0">
        <references count="2">
          <reference field="6" count="1" selected="0">
            <x v="3"/>
          </reference>
          <reference field="23" count="1">
            <x v="4"/>
          </reference>
        </references>
      </pivotArea>
    </format>
    <format dxfId="1034">
      <pivotArea dataOnly="0" labelOnly="1" outline="0" fieldPosition="0">
        <references count="2">
          <reference field="6" count="1" selected="0">
            <x v="4"/>
          </reference>
          <reference field="23" count="1">
            <x v="0"/>
          </reference>
        </references>
      </pivotArea>
    </format>
    <format dxfId="1033">
      <pivotArea dataOnly="0" labelOnly="1" outline="0" fieldPosition="0">
        <references count="2">
          <reference field="6" count="1" selected="0">
            <x v="5"/>
          </reference>
          <reference field="23" count="1">
            <x v="4"/>
          </reference>
        </references>
      </pivotArea>
    </format>
    <format dxfId="1032">
      <pivotArea dataOnly="0" labelOnly="1" outline="0" fieldPosition="0">
        <references count="2">
          <reference field="6" count="1" selected="0">
            <x v="6"/>
          </reference>
          <reference field="23" count="1">
            <x v="4"/>
          </reference>
        </references>
      </pivotArea>
    </format>
    <format dxfId="1031">
      <pivotArea dataOnly="0" labelOnly="1" outline="0" fieldPosition="0">
        <references count="2">
          <reference field="6" count="1" selected="0">
            <x v="7"/>
          </reference>
          <reference field="23" count="1">
            <x v="4"/>
          </reference>
        </references>
      </pivotArea>
    </format>
    <format dxfId="1030">
      <pivotArea dataOnly="0" labelOnly="1" outline="0" fieldPosition="0">
        <references count="2">
          <reference field="6" count="1" selected="0">
            <x v="8"/>
          </reference>
          <reference field="23" count="1">
            <x v="2"/>
          </reference>
        </references>
      </pivotArea>
    </format>
    <format dxfId="1029">
      <pivotArea dataOnly="0" labelOnly="1" outline="0" fieldPosition="0">
        <references count="2">
          <reference field="6" count="1" selected="0">
            <x v="9"/>
          </reference>
          <reference field="23" count="1">
            <x v="1"/>
          </reference>
        </references>
      </pivotArea>
    </format>
    <format dxfId="1028">
      <pivotArea dataOnly="0" labelOnly="1" outline="0" fieldPosition="0">
        <references count="2">
          <reference field="6" count="1" selected="0">
            <x v="10"/>
          </reference>
          <reference field="23" count="1">
            <x v="4"/>
          </reference>
        </references>
      </pivotArea>
    </format>
    <format dxfId="1027">
      <pivotArea dataOnly="0" labelOnly="1" outline="0" fieldPosition="0">
        <references count="2">
          <reference field="6" count="1" selected="0">
            <x v="11"/>
          </reference>
          <reference field="23" count="1">
            <x v="1"/>
          </reference>
        </references>
      </pivotArea>
    </format>
    <format dxfId="1026">
      <pivotArea dataOnly="0" labelOnly="1" outline="0" fieldPosition="0">
        <references count="2">
          <reference field="6" count="1" selected="0">
            <x v="12"/>
          </reference>
          <reference field="23" count="1">
            <x v="4"/>
          </reference>
        </references>
      </pivotArea>
    </format>
    <format dxfId="1025">
      <pivotArea dataOnly="0" labelOnly="1" outline="0" fieldPosition="0">
        <references count="2">
          <reference field="6" count="1" selected="0">
            <x v="13"/>
          </reference>
          <reference field="23" count="1">
            <x v="4"/>
          </reference>
        </references>
      </pivotArea>
    </format>
    <format dxfId="1024">
      <pivotArea dataOnly="0" labelOnly="1" outline="0" fieldPosition="0">
        <references count="2">
          <reference field="6" count="1" selected="0">
            <x v="14"/>
          </reference>
          <reference field="23" count="1">
            <x v="1"/>
          </reference>
        </references>
      </pivotArea>
    </format>
    <format dxfId="1023">
      <pivotArea dataOnly="0" labelOnly="1" outline="0" fieldPosition="0">
        <references count="2">
          <reference field="6" count="1" selected="0">
            <x v="15"/>
          </reference>
          <reference field="23" count="1">
            <x v="1"/>
          </reference>
        </references>
      </pivotArea>
    </format>
    <format dxfId="1022">
      <pivotArea dataOnly="0" labelOnly="1" outline="0" fieldPosition="0">
        <references count="2">
          <reference field="6" count="1" selected="0">
            <x v="16"/>
          </reference>
          <reference field="23" count="1">
            <x v="1"/>
          </reference>
        </references>
      </pivotArea>
    </format>
    <format dxfId="1021">
      <pivotArea dataOnly="0" labelOnly="1" outline="0" fieldPosition="0">
        <references count="2">
          <reference field="6" count="1" selected="0">
            <x v="17"/>
          </reference>
          <reference field="23" count="1">
            <x v="2"/>
          </reference>
        </references>
      </pivotArea>
    </format>
    <format dxfId="1020">
      <pivotArea dataOnly="0" labelOnly="1" outline="0" fieldPosition="0">
        <references count="2">
          <reference field="6" count="1" selected="0">
            <x v="18"/>
          </reference>
          <reference field="23" count="1">
            <x v="4"/>
          </reference>
        </references>
      </pivotArea>
    </format>
    <format dxfId="1019">
      <pivotArea dataOnly="0" labelOnly="1" outline="0" fieldPosition="0">
        <references count="2">
          <reference field="6" count="1" selected="0">
            <x v="19"/>
          </reference>
          <reference field="23" count="1">
            <x v="4"/>
          </reference>
        </references>
      </pivotArea>
    </format>
    <format dxfId="1018">
      <pivotArea dataOnly="0" labelOnly="1" outline="0" fieldPosition="0">
        <references count="2">
          <reference field="6" count="1" selected="0">
            <x v="20"/>
          </reference>
          <reference field="23" count="1">
            <x v="4"/>
          </reference>
        </references>
      </pivotArea>
    </format>
    <format dxfId="1017">
      <pivotArea dataOnly="0" labelOnly="1" outline="0" fieldPosition="0">
        <references count="2">
          <reference field="6" count="1" selected="0">
            <x v="21"/>
          </reference>
          <reference field="23" count="1">
            <x v="1"/>
          </reference>
        </references>
      </pivotArea>
    </format>
    <format dxfId="1016">
      <pivotArea dataOnly="0" labelOnly="1" outline="0" fieldPosition="0">
        <references count="2">
          <reference field="6" count="1" selected="0">
            <x v="22"/>
          </reference>
          <reference field="23" count="1">
            <x v="2"/>
          </reference>
        </references>
      </pivotArea>
    </format>
    <format dxfId="1015">
      <pivotArea dataOnly="0" labelOnly="1" outline="0" fieldPosition="0">
        <references count="2">
          <reference field="6" count="1" selected="0">
            <x v="23"/>
          </reference>
          <reference field="23" count="1">
            <x v="1"/>
          </reference>
        </references>
      </pivotArea>
    </format>
    <format dxfId="1014">
      <pivotArea dataOnly="0" labelOnly="1" outline="0" fieldPosition="0">
        <references count="2">
          <reference field="6" count="1" selected="0">
            <x v="24"/>
          </reference>
          <reference field="23" count="1">
            <x v="1"/>
          </reference>
        </references>
      </pivotArea>
    </format>
    <format dxfId="1013">
      <pivotArea dataOnly="0" labelOnly="1" outline="0" fieldPosition="0">
        <references count="2">
          <reference field="6" count="1" selected="0">
            <x v="25"/>
          </reference>
          <reference field="23" count="1">
            <x v="4"/>
          </reference>
        </references>
      </pivotArea>
    </format>
    <format dxfId="1012">
      <pivotArea dataOnly="0" labelOnly="1" outline="0" fieldPosition="0">
        <references count="2">
          <reference field="6" count="1" selected="0">
            <x v="26"/>
          </reference>
          <reference field="23" count="1">
            <x v="1"/>
          </reference>
        </references>
      </pivotArea>
    </format>
    <format dxfId="1011">
      <pivotArea dataOnly="0" labelOnly="1" outline="0" fieldPosition="0">
        <references count="2">
          <reference field="6" count="1" selected="0">
            <x v="27"/>
          </reference>
          <reference field="23" count="1">
            <x v="4"/>
          </reference>
        </references>
      </pivotArea>
    </format>
    <format dxfId="1010">
      <pivotArea dataOnly="0" labelOnly="1" outline="0" fieldPosition="0">
        <references count="2">
          <reference field="6" count="1" selected="0">
            <x v="28"/>
          </reference>
          <reference field="23" count="1">
            <x v="1"/>
          </reference>
        </references>
      </pivotArea>
    </format>
    <format dxfId="1009">
      <pivotArea dataOnly="0" labelOnly="1" outline="0" fieldPosition="0">
        <references count="2">
          <reference field="6" count="1" selected="0">
            <x v="29"/>
          </reference>
          <reference field="23" count="1">
            <x v="4"/>
          </reference>
        </references>
      </pivotArea>
    </format>
    <format dxfId="1008">
      <pivotArea dataOnly="0" labelOnly="1" outline="0" fieldPosition="0">
        <references count="2">
          <reference field="6" count="1" selected="0">
            <x v="30"/>
          </reference>
          <reference field="23" count="1">
            <x v="4"/>
          </reference>
        </references>
      </pivotArea>
    </format>
    <format dxfId="1007">
      <pivotArea dataOnly="0" labelOnly="1" outline="0" fieldPosition="0">
        <references count="2">
          <reference field="6" count="1" selected="0">
            <x v="31"/>
          </reference>
          <reference field="23" count="1">
            <x v="4"/>
          </reference>
        </references>
      </pivotArea>
    </format>
    <format dxfId="1006">
      <pivotArea dataOnly="0" labelOnly="1" outline="0" fieldPosition="0">
        <references count="2">
          <reference field="6" count="1" selected="0">
            <x v="32"/>
          </reference>
          <reference field="23" count="1">
            <x v="4"/>
          </reference>
        </references>
      </pivotArea>
    </format>
    <format dxfId="1005">
      <pivotArea dataOnly="0" labelOnly="1" outline="0" fieldPosition="0">
        <references count="2">
          <reference field="6" count="1" selected="0">
            <x v="33"/>
          </reference>
          <reference field="23" count="1">
            <x v="4"/>
          </reference>
        </references>
      </pivotArea>
    </format>
    <format dxfId="1004">
      <pivotArea dataOnly="0" labelOnly="1" outline="0" fieldPosition="0">
        <references count="2">
          <reference field="6" count="1" selected="0">
            <x v="34"/>
          </reference>
          <reference field="23" count="1">
            <x v="4"/>
          </reference>
        </references>
      </pivotArea>
    </format>
    <format dxfId="1003">
      <pivotArea dataOnly="0" labelOnly="1" outline="0" fieldPosition="0">
        <references count="2">
          <reference field="6" count="1" selected="0">
            <x v="35"/>
          </reference>
          <reference field="23" count="1">
            <x v="4"/>
          </reference>
        </references>
      </pivotArea>
    </format>
    <format dxfId="1002">
      <pivotArea dataOnly="0" labelOnly="1" outline="0" fieldPosition="0">
        <references count="2">
          <reference field="6" count="1" selected="0">
            <x v="36"/>
          </reference>
          <reference field="23" count="1">
            <x v="1"/>
          </reference>
        </references>
      </pivotArea>
    </format>
    <format dxfId="1001">
      <pivotArea dataOnly="0" labelOnly="1" outline="0" fieldPosition="0">
        <references count="2">
          <reference field="6" count="1" selected="0">
            <x v="37"/>
          </reference>
          <reference field="23" count="1">
            <x v="1"/>
          </reference>
        </references>
      </pivotArea>
    </format>
    <format dxfId="1000">
      <pivotArea dataOnly="0" labelOnly="1" outline="0" fieldPosition="0">
        <references count="2">
          <reference field="6" count="1" selected="0">
            <x v="38"/>
          </reference>
          <reference field="23" count="1">
            <x v="4"/>
          </reference>
        </references>
      </pivotArea>
    </format>
    <format dxfId="999">
      <pivotArea dataOnly="0" labelOnly="1" outline="0" fieldPosition="0">
        <references count="2">
          <reference field="6" count="1" selected="0">
            <x v="39"/>
          </reference>
          <reference field="23" count="1">
            <x v="1"/>
          </reference>
        </references>
      </pivotArea>
    </format>
    <format dxfId="998">
      <pivotArea dataOnly="0" labelOnly="1" outline="0" fieldPosition="0">
        <references count="2">
          <reference field="6" count="1" selected="0">
            <x v="40"/>
          </reference>
          <reference field="23" count="1">
            <x v="4"/>
          </reference>
        </references>
      </pivotArea>
    </format>
    <format dxfId="997">
      <pivotArea dataOnly="0" labelOnly="1" outline="0" fieldPosition="0">
        <references count="2">
          <reference field="6" count="1" selected="0">
            <x v="41"/>
          </reference>
          <reference field="23" count="1">
            <x v="4"/>
          </reference>
        </references>
      </pivotArea>
    </format>
    <format dxfId="996">
      <pivotArea dataOnly="0" labelOnly="1" outline="0" fieldPosition="0">
        <references count="2">
          <reference field="6" count="1" selected="0">
            <x v="42"/>
          </reference>
          <reference field="23" count="1">
            <x v="4"/>
          </reference>
        </references>
      </pivotArea>
    </format>
    <format dxfId="995">
      <pivotArea dataOnly="0" labelOnly="1" outline="0" fieldPosition="0">
        <references count="2">
          <reference field="6" count="1" selected="0">
            <x v="43"/>
          </reference>
          <reference field="23" count="1">
            <x v="4"/>
          </reference>
        </references>
      </pivotArea>
    </format>
    <format dxfId="994">
      <pivotArea dataOnly="0" labelOnly="1" outline="0" fieldPosition="0">
        <references count="2">
          <reference field="6" count="1" selected="0">
            <x v="44"/>
          </reference>
          <reference field="23" count="1">
            <x v="4"/>
          </reference>
        </references>
      </pivotArea>
    </format>
    <format dxfId="993">
      <pivotArea dataOnly="0" labelOnly="1" outline="0" fieldPosition="0">
        <references count="2">
          <reference field="6" count="1" selected="0">
            <x v="45"/>
          </reference>
          <reference field="23" count="1">
            <x v="4"/>
          </reference>
        </references>
      </pivotArea>
    </format>
    <format dxfId="992">
      <pivotArea dataOnly="0" labelOnly="1" outline="0" fieldPosition="0">
        <references count="2">
          <reference field="6" count="1" selected="0">
            <x v="46"/>
          </reference>
          <reference field="23" count="1">
            <x v="4"/>
          </reference>
        </references>
      </pivotArea>
    </format>
    <format dxfId="991">
      <pivotArea dataOnly="0" labelOnly="1" outline="0" fieldPosition="0">
        <references count="2">
          <reference field="6" count="1" selected="0">
            <x v="47"/>
          </reference>
          <reference field="23" count="1">
            <x v="4"/>
          </reference>
        </references>
      </pivotArea>
    </format>
    <format dxfId="990">
      <pivotArea dataOnly="0" labelOnly="1" outline="0" fieldPosition="0">
        <references count="2">
          <reference field="6" count="1" selected="0">
            <x v="48"/>
          </reference>
          <reference field="23" count="1">
            <x v="1"/>
          </reference>
        </references>
      </pivotArea>
    </format>
    <format dxfId="989">
      <pivotArea dataOnly="0" labelOnly="1" outline="0" fieldPosition="0">
        <references count="2">
          <reference field="6" count="1" selected="0">
            <x v="49"/>
          </reference>
          <reference field="23" count="1">
            <x v="4"/>
          </reference>
        </references>
      </pivotArea>
    </format>
    <format dxfId="988">
      <pivotArea dataOnly="0" labelOnly="1" outline="0" fieldPosition="0">
        <references count="2">
          <reference field="6" count="1" selected="0">
            <x v="50"/>
          </reference>
          <reference field="23" count="1">
            <x v="4"/>
          </reference>
        </references>
      </pivotArea>
    </format>
    <format dxfId="987">
      <pivotArea dataOnly="0" labelOnly="1" outline="0" fieldPosition="0">
        <references count="2">
          <reference field="6" count="1" selected="0">
            <x v="51"/>
          </reference>
          <reference field="23" count="1">
            <x v="4"/>
          </reference>
        </references>
      </pivotArea>
    </format>
    <format dxfId="986">
      <pivotArea dataOnly="0" labelOnly="1" outline="0" fieldPosition="0">
        <references count="2">
          <reference field="6" count="1" selected="0">
            <x v="52"/>
          </reference>
          <reference field="23" count="1">
            <x v="1"/>
          </reference>
        </references>
      </pivotArea>
    </format>
    <format dxfId="985">
      <pivotArea dataOnly="0" labelOnly="1" outline="0" fieldPosition="0">
        <references count="2">
          <reference field="6" count="1" selected="0">
            <x v="53"/>
          </reference>
          <reference field="23" count="1">
            <x v="4"/>
          </reference>
        </references>
      </pivotArea>
    </format>
    <format dxfId="984">
      <pivotArea dataOnly="0" labelOnly="1" outline="0" fieldPosition="0">
        <references count="2">
          <reference field="6" count="1" selected="0">
            <x v="54"/>
          </reference>
          <reference field="23" count="1">
            <x v="1"/>
          </reference>
        </references>
      </pivotArea>
    </format>
    <format dxfId="983">
      <pivotArea dataOnly="0" labelOnly="1" outline="0" fieldPosition="0">
        <references count="2">
          <reference field="6" count="1" selected="0">
            <x v="55"/>
          </reference>
          <reference field="23" count="1">
            <x v="4"/>
          </reference>
        </references>
      </pivotArea>
    </format>
    <format dxfId="982">
      <pivotArea dataOnly="0" labelOnly="1" outline="0" fieldPosition="0">
        <references count="2">
          <reference field="6" count="1" selected="0">
            <x v="56"/>
          </reference>
          <reference field="23" count="1">
            <x v="4"/>
          </reference>
        </references>
      </pivotArea>
    </format>
    <format dxfId="981">
      <pivotArea dataOnly="0" labelOnly="1" outline="0" fieldPosition="0">
        <references count="2">
          <reference field="6" count="1" selected="0">
            <x v="57"/>
          </reference>
          <reference field="23" count="1">
            <x v="1"/>
          </reference>
        </references>
      </pivotArea>
    </format>
    <format dxfId="980">
      <pivotArea dataOnly="0" labelOnly="1" outline="0" fieldPosition="0">
        <references count="2">
          <reference field="6" count="1" selected="0">
            <x v="58"/>
          </reference>
          <reference field="23" count="1">
            <x v="4"/>
          </reference>
        </references>
      </pivotArea>
    </format>
    <format dxfId="979">
      <pivotArea dataOnly="0" labelOnly="1" outline="0" fieldPosition="0">
        <references count="2">
          <reference field="6" count="1" selected="0">
            <x v="59"/>
          </reference>
          <reference field="23" count="1">
            <x v="4"/>
          </reference>
        </references>
      </pivotArea>
    </format>
    <format dxfId="978">
      <pivotArea dataOnly="0" labelOnly="1" outline="0" fieldPosition="0">
        <references count="2">
          <reference field="6" count="1" selected="0">
            <x v="60"/>
          </reference>
          <reference field="23" count="1">
            <x v="4"/>
          </reference>
        </references>
      </pivotArea>
    </format>
    <format dxfId="977">
      <pivotArea dataOnly="0" labelOnly="1" outline="0" fieldPosition="0">
        <references count="2">
          <reference field="6" count="1" selected="0">
            <x v="61"/>
          </reference>
          <reference field="23" count="1">
            <x v="4"/>
          </reference>
        </references>
      </pivotArea>
    </format>
    <format dxfId="976">
      <pivotArea dataOnly="0" labelOnly="1" outline="0" fieldPosition="0">
        <references count="2">
          <reference field="6" count="1" selected="0">
            <x v="62"/>
          </reference>
          <reference field="23" count="1">
            <x v="4"/>
          </reference>
        </references>
      </pivotArea>
    </format>
    <format dxfId="975">
      <pivotArea dataOnly="0" labelOnly="1" outline="0" fieldPosition="0">
        <references count="2">
          <reference field="6" count="1" selected="0">
            <x v="63"/>
          </reference>
          <reference field="23" count="1">
            <x v="4"/>
          </reference>
        </references>
      </pivotArea>
    </format>
    <format dxfId="974">
      <pivotArea dataOnly="0" labelOnly="1" outline="0" fieldPosition="0">
        <references count="2">
          <reference field="6" count="1" selected="0">
            <x v="64"/>
          </reference>
          <reference field="23" count="1">
            <x v="4"/>
          </reference>
        </references>
      </pivotArea>
    </format>
    <format dxfId="973">
      <pivotArea dataOnly="0" labelOnly="1" outline="0" fieldPosition="0">
        <references count="2">
          <reference field="6" count="1" selected="0">
            <x v="65"/>
          </reference>
          <reference field="23" count="1">
            <x v="1"/>
          </reference>
        </references>
      </pivotArea>
    </format>
    <format dxfId="972">
      <pivotArea dataOnly="0" labelOnly="1" outline="0" fieldPosition="0">
        <references count="2">
          <reference field="6" count="1" selected="0">
            <x v="66"/>
          </reference>
          <reference field="23" count="1">
            <x v="4"/>
          </reference>
        </references>
      </pivotArea>
    </format>
    <format dxfId="971">
      <pivotArea dataOnly="0" labelOnly="1" outline="0" fieldPosition="0">
        <references count="2">
          <reference field="6" count="1" selected="0">
            <x v="67"/>
          </reference>
          <reference field="23" count="1">
            <x v="1"/>
          </reference>
        </references>
      </pivotArea>
    </format>
    <format dxfId="970">
      <pivotArea dataOnly="0" labelOnly="1" outline="0" fieldPosition="0">
        <references count="2">
          <reference field="6" count="1" selected="0">
            <x v="68"/>
          </reference>
          <reference field="23" count="1">
            <x v="1"/>
          </reference>
        </references>
      </pivotArea>
    </format>
    <format dxfId="969">
      <pivotArea dataOnly="0" labelOnly="1" outline="0" fieldPosition="0">
        <references count="2">
          <reference field="6" count="1" selected="0">
            <x v="69"/>
          </reference>
          <reference field="23" count="1">
            <x v="4"/>
          </reference>
        </references>
      </pivotArea>
    </format>
    <format dxfId="968">
      <pivotArea dataOnly="0" labelOnly="1" outline="0" fieldPosition="0">
        <references count="2">
          <reference field="6" count="1" selected="0">
            <x v="70"/>
          </reference>
          <reference field="23" count="1">
            <x v="4"/>
          </reference>
        </references>
      </pivotArea>
    </format>
    <format dxfId="967">
      <pivotArea dataOnly="0" labelOnly="1" outline="0" fieldPosition="0">
        <references count="2">
          <reference field="6" count="1" selected="0">
            <x v="71"/>
          </reference>
          <reference field="23" count="1">
            <x v="1"/>
          </reference>
        </references>
      </pivotArea>
    </format>
    <format dxfId="966">
      <pivotArea dataOnly="0" labelOnly="1" outline="0" fieldPosition="0">
        <references count="2">
          <reference field="6" count="1" selected="0">
            <x v="72"/>
          </reference>
          <reference field="23" count="1">
            <x v="1"/>
          </reference>
        </references>
      </pivotArea>
    </format>
    <format dxfId="965">
      <pivotArea dataOnly="0" labelOnly="1" outline="0" fieldPosition="0">
        <references count="2">
          <reference field="6" count="1" selected="0">
            <x v="73"/>
          </reference>
          <reference field="23" count="1">
            <x v="1"/>
          </reference>
        </references>
      </pivotArea>
    </format>
    <format dxfId="964">
      <pivotArea dataOnly="0" labelOnly="1" outline="0" fieldPosition="0">
        <references count="2">
          <reference field="6" count="1" selected="0">
            <x v="0"/>
          </reference>
          <reference field="23" count="1">
            <x v="4"/>
          </reference>
        </references>
      </pivotArea>
    </format>
    <format dxfId="963">
      <pivotArea dataOnly="0" labelOnly="1" outline="0" fieldPosition="0">
        <references count="2">
          <reference field="6" count="1" selected="0">
            <x v="1"/>
          </reference>
          <reference field="23" count="1">
            <x v="4"/>
          </reference>
        </references>
      </pivotArea>
    </format>
    <format dxfId="962">
      <pivotArea dataOnly="0" labelOnly="1" outline="0" fieldPosition="0">
        <references count="2">
          <reference field="6" count="1" selected="0">
            <x v="2"/>
          </reference>
          <reference field="23" count="1">
            <x v="4"/>
          </reference>
        </references>
      </pivotArea>
    </format>
    <format dxfId="961">
      <pivotArea dataOnly="0" labelOnly="1" outline="0" fieldPosition="0">
        <references count="2">
          <reference field="6" count="1" selected="0">
            <x v="3"/>
          </reference>
          <reference field="23" count="1">
            <x v="4"/>
          </reference>
        </references>
      </pivotArea>
    </format>
    <format dxfId="960">
      <pivotArea dataOnly="0" labelOnly="1" outline="0" fieldPosition="0">
        <references count="2">
          <reference field="6" count="1" selected="0">
            <x v="4"/>
          </reference>
          <reference field="23" count="1">
            <x v="0"/>
          </reference>
        </references>
      </pivotArea>
    </format>
    <format dxfId="959">
      <pivotArea dataOnly="0" labelOnly="1" outline="0" fieldPosition="0">
        <references count="2">
          <reference field="6" count="1" selected="0">
            <x v="5"/>
          </reference>
          <reference field="23" count="1">
            <x v="4"/>
          </reference>
        </references>
      </pivotArea>
    </format>
    <format dxfId="958">
      <pivotArea dataOnly="0" labelOnly="1" outline="0" fieldPosition="0">
        <references count="2">
          <reference field="6" count="1" selected="0">
            <x v="6"/>
          </reference>
          <reference field="23" count="1">
            <x v="4"/>
          </reference>
        </references>
      </pivotArea>
    </format>
    <format dxfId="957">
      <pivotArea dataOnly="0" labelOnly="1" outline="0" fieldPosition="0">
        <references count="2">
          <reference field="6" count="1" selected="0">
            <x v="7"/>
          </reference>
          <reference field="23" count="1">
            <x v="4"/>
          </reference>
        </references>
      </pivotArea>
    </format>
    <format dxfId="956">
      <pivotArea dataOnly="0" labelOnly="1" outline="0" fieldPosition="0">
        <references count="2">
          <reference field="6" count="1" selected="0">
            <x v="8"/>
          </reference>
          <reference field="23" count="1">
            <x v="2"/>
          </reference>
        </references>
      </pivotArea>
    </format>
    <format dxfId="955">
      <pivotArea dataOnly="0" labelOnly="1" outline="0" fieldPosition="0">
        <references count="2">
          <reference field="6" count="1" selected="0">
            <x v="9"/>
          </reference>
          <reference field="23" count="1">
            <x v="1"/>
          </reference>
        </references>
      </pivotArea>
    </format>
    <format dxfId="954">
      <pivotArea dataOnly="0" labelOnly="1" outline="0" fieldPosition="0">
        <references count="2">
          <reference field="6" count="1" selected="0">
            <x v="10"/>
          </reference>
          <reference field="23" count="1">
            <x v="4"/>
          </reference>
        </references>
      </pivotArea>
    </format>
    <format dxfId="953">
      <pivotArea dataOnly="0" labelOnly="1" outline="0" fieldPosition="0">
        <references count="2">
          <reference field="6" count="1" selected="0">
            <x v="11"/>
          </reference>
          <reference field="23" count="1">
            <x v="3"/>
          </reference>
        </references>
      </pivotArea>
    </format>
    <format dxfId="952">
      <pivotArea dataOnly="0" labelOnly="1" outline="0" fieldPosition="0">
        <references count="2">
          <reference field="6" count="1" selected="0">
            <x v="12"/>
          </reference>
          <reference field="23" count="1">
            <x v="4"/>
          </reference>
        </references>
      </pivotArea>
    </format>
    <format dxfId="951">
      <pivotArea dataOnly="0" labelOnly="1" outline="0" fieldPosition="0">
        <references count="2">
          <reference field="6" count="1" selected="0">
            <x v="13"/>
          </reference>
          <reference field="23" count="1">
            <x v="4"/>
          </reference>
        </references>
      </pivotArea>
    </format>
    <format dxfId="950">
      <pivotArea dataOnly="0" labelOnly="1" outline="0" fieldPosition="0">
        <references count="2">
          <reference field="6" count="1" selected="0">
            <x v="14"/>
          </reference>
          <reference field="23" count="1">
            <x v="3"/>
          </reference>
        </references>
      </pivotArea>
    </format>
    <format dxfId="949">
      <pivotArea dataOnly="0" labelOnly="1" outline="0" fieldPosition="0">
        <references count="2">
          <reference field="6" count="1" selected="0">
            <x v="15"/>
          </reference>
          <reference field="23" count="1">
            <x v="3"/>
          </reference>
        </references>
      </pivotArea>
    </format>
    <format dxfId="948">
      <pivotArea dataOnly="0" labelOnly="1" outline="0" fieldPosition="0">
        <references count="2">
          <reference field="6" count="1" selected="0">
            <x v="16"/>
          </reference>
          <reference field="23" count="1">
            <x v="1"/>
          </reference>
        </references>
      </pivotArea>
    </format>
    <format dxfId="947">
      <pivotArea dataOnly="0" labelOnly="1" outline="0" fieldPosition="0">
        <references count="2">
          <reference field="6" count="1" selected="0">
            <x v="17"/>
          </reference>
          <reference field="23" count="1">
            <x v="2"/>
          </reference>
        </references>
      </pivotArea>
    </format>
    <format dxfId="946">
      <pivotArea dataOnly="0" labelOnly="1" outline="0" fieldPosition="0">
        <references count="2">
          <reference field="6" count="1" selected="0">
            <x v="18"/>
          </reference>
          <reference field="23" count="1">
            <x v="4"/>
          </reference>
        </references>
      </pivotArea>
    </format>
    <format dxfId="945">
      <pivotArea dataOnly="0" labelOnly="1" outline="0" fieldPosition="0">
        <references count="2">
          <reference field="6" count="1" selected="0">
            <x v="19"/>
          </reference>
          <reference field="23" count="1">
            <x v="4"/>
          </reference>
        </references>
      </pivotArea>
    </format>
    <format dxfId="944">
      <pivotArea dataOnly="0" labelOnly="1" outline="0" fieldPosition="0">
        <references count="2">
          <reference field="6" count="1" selected="0">
            <x v="20"/>
          </reference>
          <reference field="23" count="1">
            <x v="4"/>
          </reference>
        </references>
      </pivotArea>
    </format>
    <format dxfId="943">
      <pivotArea dataOnly="0" labelOnly="1" outline="0" fieldPosition="0">
        <references count="2">
          <reference field="6" count="1" selected="0">
            <x v="21"/>
          </reference>
          <reference field="23" count="1">
            <x v="3"/>
          </reference>
        </references>
      </pivotArea>
    </format>
    <format dxfId="942">
      <pivotArea dataOnly="0" labelOnly="1" outline="0" fieldPosition="0">
        <references count="2">
          <reference field="6" count="1" selected="0">
            <x v="22"/>
          </reference>
          <reference field="23" count="1">
            <x v="2"/>
          </reference>
        </references>
      </pivotArea>
    </format>
    <format dxfId="941">
      <pivotArea dataOnly="0" labelOnly="1" outline="0" fieldPosition="0">
        <references count="2">
          <reference field="6" count="1" selected="0">
            <x v="23"/>
          </reference>
          <reference field="23" count="1">
            <x v="1"/>
          </reference>
        </references>
      </pivotArea>
    </format>
    <format dxfId="940">
      <pivotArea dataOnly="0" labelOnly="1" outline="0" fieldPosition="0">
        <references count="2">
          <reference field="6" count="1" selected="0">
            <x v="24"/>
          </reference>
          <reference field="23" count="1">
            <x v="1"/>
          </reference>
        </references>
      </pivotArea>
    </format>
    <format dxfId="939">
      <pivotArea dataOnly="0" labelOnly="1" outline="0" fieldPosition="0">
        <references count="2">
          <reference field="6" count="1" selected="0">
            <x v="25"/>
          </reference>
          <reference field="23" count="1">
            <x v="4"/>
          </reference>
        </references>
      </pivotArea>
    </format>
    <format dxfId="938">
      <pivotArea dataOnly="0" labelOnly="1" outline="0" fieldPosition="0">
        <references count="2">
          <reference field="6" count="1" selected="0">
            <x v="26"/>
          </reference>
          <reference field="23" count="1">
            <x v="3"/>
          </reference>
        </references>
      </pivotArea>
    </format>
    <format dxfId="937">
      <pivotArea dataOnly="0" labelOnly="1" outline="0" fieldPosition="0">
        <references count="2">
          <reference field="6" count="1" selected="0">
            <x v="27"/>
          </reference>
          <reference field="23" count="1">
            <x v="4"/>
          </reference>
        </references>
      </pivotArea>
    </format>
    <format dxfId="936">
      <pivotArea dataOnly="0" labelOnly="1" outline="0" fieldPosition="0">
        <references count="2">
          <reference field="6" count="1" selected="0">
            <x v="28"/>
          </reference>
          <reference field="23" count="1">
            <x v="1"/>
          </reference>
        </references>
      </pivotArea>
    </format>
    <format dxfId="935">
      <pivotArea dataOnly="0" labelOnly="1" outline="0" fieldPosition="0">
        <references count="2">
          <reference field="6" count="1" selected="0">
            <x v="29"/>
          </reference>
          <reference field="23" count="1">
            <x v="4"/>
          </reference>
        </references>
      </pivotArea>
    </format>
    <format dxfId="934">
      <pivotArea dataOnly="0" labelOnly="1" outline="0" fieldPosition="0">
        <references count="2">
          <reference field="6" count="1" selected="0">
            <x v="30"/>
          </reference>
          <reference field="23" count="1">
            <x v="4"/>
          </reference>
        </references>
      </pivotArea>
    </format>
    <format dxfId="933">
      <pivotArea dataOnly="0" labelOnly="1" outline="0" fieldPosition="0">
        <references count="2">
          <reference field="6" count="1" selected="0">
            <x v="31"/>
          </reference>
          <reference field="23" count="1">
            <x v="4"/>
          </reference>
        </references>
      </pivotArea>
    </format>
    <format dxfId="932">
      <pivotArea dataOnly="0" labelOnly="1" outline="0" fieldPosition="0">
        <references count="2">
          <reference field="6" count="1" selected="0">
            <x v="32"/>
          </reference>
          <reference field="23" count="1">
            <x v="4"/>
          </reference>
        </references>
      </pivotArea>
    </format>
    <format dxfId="931">
      <pivotArea dataOnly="0" labelOnly="1" outline="0" fieldPosition="0">
        <references count="2">
          <reference field="6" count="1" selected="0">
            <x v="33"/>
          </reference>
          <reference field="23" count="1">
            <x v="4"/>
          </reference>
        </references>
      </pivotArea>
    </format>
    <format dxfId="930">
      <pivotArea dataOnly="0" labelOnly="1" outline="0" fieldPosition="0">
        <references count="2">
          <reference field="6" count="1" selected="0">
            <x v="34"/>
          </reference>
          <reference field="23" count="1">
            <x v="4"/>
          </reference>
        </references>
      </pivotArea>
    </format>
    <format dxfId="929">
      <pivotArea dataOnly="0" labelOnly="1" outline="0" fieldPosition="0">
        <references count="2">
          <reference field="6" count="1" selected="0">
            <x v="35"/>
          </reference>
          <reference field="23" count="1">
            <x v="4"/>
          </reference>
        </references>
      </pivotArea>
    </format>
    <format dxfId="928">
      <pivotArea dataOnly="0" labelOnly="1" outline="0" fieldPosition="0">
        <references count="2">
          <reference field="6" count="1" selected="0">
            <x v="36"/>
          </reference>
          <reference field="23" count="1">
            <x v="1"/>
          </reference>
        </references>
      </pivotArea>
    </format>
    <format dxfId="927">
      <pivotArea dataOnly="0" labelOnly="1" outline="0" fieldPosition="0">
        <references count="2">
          <reference field="6" count="1" selected="0">
            <x v="37"/>
          </reference>
          <reference field="23" count="1">
            <x v="1"/>
          </reference>
        </references>
      </pivotArea>
    </format>
    <format dxfId="926">
      <pivotArea dataOnly="0" labelOnly="1" outline="0" fieldPosition="0">
        <references count="2">
          <reference field="6" count="1" selected="0">
            <x v="38"/>
          </reference>
          <reference field="23" count="1">
            <x v="4"/>
          </reference>
        </references>
      </pivotArea>
    </format>
    <format dxfId="925">
      <pivotArea dataOnly="0" labelOnly="1" outline="0" fieldPosition="0">
        <references count="2">
          <reference field="6" count="1" selected="0">
            <x v="39"/>
          </reference>
          <reference field="23" count="1">
            <x v="3"/>
          </reference>
        </references>
      </pivotArea>
    </format>
    <format dxfId="924">
      <pivotArea dataOnly="0" labelOnly="1" outline="0" fieldPosition="0">
        <references count="2">
          <reference field="6" count="1" selected="0">
            <x v="40"/>
          </reference>
          <reference field="23" count="1">
            <x v="4"/>
          </reference>
        </references>
      </pivotArea>
    </format>
    <format dxfId="923">
      <pivotArea dataOnly="0" labelOnly="1" outline="0" fieldPosition="0">
        <references count="2">
          <reference field="6" count="1" selected="0">
            <x v="41"/>
          </reference>
          <reference field="23" count="1">
            <x v="4"/>
          </reference>
        </references>
      </pivotArea>
    </format>
    <format dxfId="922">
      <pivotArea dataOnly="0" labelOnly="1" outline="0" fieldPosition="0">
        <references count="2">
          <reference field="6" count="1" selected="0">
            <x v="42"/>
          </reference>
          <reference field="23" count="1">
            <x v="4"/>
          </reference>
        </references>
      </pivotArea>
    </format>
    <format dxfId="921">
      <pivotArea dataOnly="0" labelOnly="1" outline="0" fieldPosition="0">
        <references count="2">
          <reference field="6" count="1" selected="0">
            <x v="43"/>
          </reference>
          <reference field="23" count="1">
            <x v="4"/>
          </reference>
        </references>
      </pivotArea>
    </format>
    <format dxfId="920">
      <pivotArea dataOnly="0" labelOnly="1" outline="0" fieldPosition="0">
        <references count="2">
          <reference field="6" count="1" selected="0">
            <x v="44"/>
          </reference>
          <reference field="23" count="1">
            <x v="4"/>
          </reference>
        </references>
      </pivotArea>
    </format>
    <format dxfId="919">
      <pivotArea dataOnly="0" labelOnly="1" outline="0" fieldPosition="0">
        <references count="2">
          <reference field="6" count="1" selected="0">
            <x v="45"/>
          </reference>
          <reference field="23" count="1">
            <x v="4"/>
          </reference>
        </references>
      </pivotArea>
    </format>
    <format dxfId="918">
      <pivotArea dataOnly="0" labelOnly="1" outline="0" fieldPosition="0">
        <references count="2">
          <reference field="6" count="1" selected="0">
            <x v="46"/>
          </reference>
          <reference field="23" count="1">
            <x v="4"/>
          </reference>
        </references>
      </pivotArea>
    </format>
    <format dxfId="917">
      <pivotArea dataOnly="0" labelOnly="1" outline="0" fieldPosition="0">
        <references count="2">
          <reference field="6" count="1" selected="0">
            <x v="47"/>
          </reference>
          <reference field="23" count="1">
            <x v="4"/>
          </reference>
        </references>
      </pivotArea>
    </format>
    <format dxfId="916">
      <pivotArea dataOnly="0" labelOnly="1" outline="0" fieldPosition="0">
        <references count="2">
          <reference field="6" count="1" selected="0">
            <x v="48"/>
          </reference>
          <reference field="23" count="1">
            <x v="1"/>
          </reference>
        </references>
      </pivotArea>
    </format>
    <format dxfId="915">
      <pivotArea dataOnly="0" labelOnly="1" outline="0" fieldPosition="0">
        <references count="2">
          <reference field="6" count="1" selected="0">
            <x v="49"/>
          </reference>
          <reference field="23" count="1">
            <x v="4"/>
          </reference>
        </references>
      </pivotArea>
    </format>
    <format dxfId="914">
      <pivotArea dataOnly="0" labelOnly="1" outline="0" fieldPosition="0">
        <references count="2">
          <reference field="6" count="1" selected="0">
            <x v="50"/>
          </reference>
          <reference field="23" count="1">
            <x v="4"/>
          </reference>
        </references>
      </pivotArea>
    </format>
    <format dxfId="913">
      <pivotArea dataOnly="0" labelOnly="1" outline="0" fieldPosition="0">
        <references count="2">
          <reference field="6" count="1" selected="0">
            <x v="51"/>
          </reference>
          <reference field="23" count="1">
            <x v="4"/>
          </reference>
        </references>
      </pivotArea>
    </format>
    <format dxfId="912">
      <pivotArea dataOnly="0" labelOnly="1" outline="0" fieldPosition="0">
        <references count="2">
          <reference field="6" count="1" selected="0">
            <x v="52"/>
          </reference>
          <reference field="23" count="1">
            <x v="3"/>
          </reference>
        </references>
      </pivotArea>
    </format>
    <format dxfId="911">
      <pivotArea dataOnly="0" labelOnly="1" outline="0" fieldPosition="0">
        <references count="2">
          <reference field="6" count="1" selected="0">
            <x v="53"/>
          </reference>
          <reference field="23" count="1">
            <x v="4"/>
          </reference>
        </references>
      </pivotArea>
    </format>
    <format dxfId="910">
      <pivotArea dataOnly="0" labelOnly="1" outline="0" fieldPosition="0">
        <references count="2">
          <reference field="6" count="1" selected="0">
            <x v="54"/>
          </reference>
          <reference field="23" count="1">
            <x v="3"/>
          </reference>
        </references>
      </pivotArea>
    </format>
    <format dxfId="909">
      <pivotArea dataOnly="0" labelOnly="1" outline="0" fieldPosition="0">
        <references count="2">
          <reference field="6" count="1" selected="0">
            <x v="55"/>
          </reference>
          <reference field="23" count="1">
            <x v="4"/>
          </reference>
        </references>
      </pivotArea>
    </format>
    <format dxfId="908">
      <pivotArea dataOnly="0" labelOnly="1" outline="0" fieldPosition="0">
        <references count="2">
          <reference field="6" count="1" selected="0">
            <x v="56"/>
          </reference>
          <reference field="23" count="1">
            <x v="4"/>
          </reference>
        </references>
      </pivotArea>
    </format>
    <format dxfId="907">
      <pivotArea dataOnly="0" labelOnly="1" outline="0" fieldPosition="0">
        <references count="2">
          <reference field="6" count="1" selected="0">
            <x v="57"/>
          </reference>
          <reference field="23" count="1">
            <x v="1"/>
          </reference>
        </references>
      </pivotArea>
    </format>
    <format dxfId="906">
      <pivotArea dataOnly="0" labelOnly="1" outline="0" fieldPosition="0">
        <references count="2">
          <reference field="6" count="1" selected="0">
            <x v="58"/>
          </reference>
          <reference field="23" count="1">
            <x v="4"/>
          </reference>
        </references>
      </pivotArea>
    </format>
    <format dxfId="905">
      <pivotArea dataOnly="0" labelOnly="1" outline="0" fieldPosition="0">
        <references count="2">
          <reference field="6" count="1" selected="0">
            <x v="59"/>
          </reference>
          <reference field="23" count="1">
            <x v="4"/>
          </reference>
        </references>
      </pivotArea>
    </format>
    <format dxfId="904">
      <pivotArea dataOnly="0" labelOnly="1" outline="0" fieldPosition="0">
        <references count="2">
          <reference field="6" count="1" selected="0">
            <x v="60"/>
          </reference>
          <reference field="23" count="1">
            <x v="4"/>
          </reference>
        </references>
      </pivotArea>
    </format>
    <format dxfId="903">
      <pivotArea dataOnly="0" labelOnly="1" outline="0" fieldPosition="0">
        <references count="2">
          <reference field="6" count="1" selected="0">
            <x v="61"/>
          </reference>
          <reference field="23" count="1">
            <x v="4"/>
          </reference>
        </references>
      </pivotArea>
    </format>
    <format dxfId="902">
      <pivotArea dataOnly="0" labelOnly="1" outline="0" fieldPosition="0">
        <references count="2">
          <reference field="6" count="1" selected="0">
            <x v="62"/>
          </reference>
          <reference field="23" count="1">
            <x v="4"/>
          </reference>
        </references>
      </pivotArea>
    </format>
    <format dxfId="901">
      <pivotArea dataOnly="0" labelOnly="1" outline="0" fieldPosition="0">
        <references count="2">
          <reference field="6" count="1" selected="0">
            <x v="63"/>
          </reference>
          <reference field="23" count="1">
            <x v="4"/>
          </reference>
        </references>
      </pivotArea>
    </format>
    <format dxfId="900">
      <pivotArea dataOnly="0" labelOnly="1" outline="0" fieldPosition="0">
        <references count="2">
          <reference field="6" count="1" selected="0">
            <x v="64"/>
          </reference>
          <reference field="23" count="1">
            <x v="4"/>
          </reference>
        </references>
      </pivotArea>
    </format>
    <format dxfId="899">
      <pivotArea dataOnly="0" labelOnly="1" outline="0" fieldPosition="0">
        <references count="2">
          <reference field="6" count="1" selected="0">
            <x v="65"/>
          </reference>
          <reference field="23" count="1">
            <x v="1"/>
          </reference>
        </references>
      </pivotArea>
    </format>
    <format dxfId="898">
      <pivotArea dataOnly="0" labelOnly="1" outline="0" fieldPosition="0">
        <references count="2">
          <reference field="6" count="1" selected="0">
            <x v="66"/>
          </reference>
          <reference field="23" count="1">
            <x v="4"/>
          </reference>
        </references>
      </pivotArea>
    </format>
    <format dxfId="897">
      <pivotArea dataOnly="0" labelOnly="1" outline="0" fieldPosition="0">
        <references count="2">
          <reference field="6" count="1" selected="0">
            <x v="67"/>
          </reference>
          <reference field="23" count="1">
            <x v="1"/>
          </reference>
        </references>
      </pivotArea>
    </format>
    <format dxfId="896">
      <pivotArea dataOnly="0" labelOnly="1" outline="0" fieldPosition="0">
        <references count="2">
          <reference field="6" count="1" selected="0">
            <x v="68"/>
          </reference>
          <reference field="23" count="1">
            <x v="4"/>
          </reference>
        </references>
      </pivotArea>
    </format>
    <format dxfId="895">
      <pivotArea dataOnly="0" labelOnly="1" outline="0" fieldPosition="0">
        <references count="2">
          <reference field="6" count="1" selected="0">
            <x v="69"/>
          </reference>
          <reference field="23" count="1">
            <x v="4"/>
          </reference>
        </references>
      </pivotArea>
    </format>
    <format dxfId="894">
      <pivotArea dataOnly="0" labelOnly="1" outline="0" fieldPosition="0">
        <references count="2">
          <reference field="6" count="1" selected="0">
            <x v="70"/>
          </reference>
          <reference field="23" count="1">
            <x v="4"/>
          </reference>
        </references>
      </pivotArea>
    </format>
    <format dxfId="893">
      <pivotArea dataOnly="0" labelOnly="1" outline="0" fieldPosition="0">
        <references count="2">
          <reference field="6" count="1" selected="0">
            <x v="71"/>
          </reference>
          <reference field="23" count="1">
            <x v="1"/>
          </reference>
        </references>
      </pivotArea>
    </format>
    <format dxfId="892">
      <pivotArea dataOnly="0" labelOnly="1" outline="0" fieldPosition="0">
        <references count="2">
          <reference field="6" count="1" selected="0">
            <x v="72"/>
          </reference>
          <reference field="23" count="1">
            <x v="3"/>
          </reference>
        </references>
      </pivotArea>
    </format>
    <format dxfId="891">
      <pivotArea dataOnly="0" labelOnly="1" outline="0" fieldPosition="0">
        <references count="2">
          <reference field="6" count="1" selected="0">
            <x v="73"/>
          </reference>
          <reference field="23" count="1">
            <x v="3"/>
          </reference>
        </references>
      </pivotArea>
    </format>
    <format dxfId="890">
      <pivotArea dataOnly="0" labelOnly="1" outline="0" fieldPosition="0">
        <references count="2">
          <reference field="6" count="1" selected="0">
            <x v="0"/>
          </reference>
          <reference field="23" count="1">
            <x v="4"/>
          </reference>
        </references>
      </pivotArea>
    </format>
    <format dxfId="889">
      <pivotArea dataOnly="0" labelOnly="1" outline="0" fieldPosition="0">
        <references count="2">
          <reference field="6" count="1" selected="0">
            <x v="1"/>
          </reference>
          <reference field="23" count="1">
            <x v="4"/>
          </reference>
        </references>
      </pivotArea>
    </format>
    <format dxfId="888">
      <pivotArea dataOnly="0" labelOnly="1" outline="0" fieldPosition="0">
        <references count="2">
          <reference field="6" count="1" selected="0">
            <x v="2"/>
          </reference>
          <reference field="23" count="1">
            <x v="4"/>
          </reference>
        </references>
      </pivotArea>
    </format>
    <format dxfId="887">
      <pivotArea dataOnly="0" labelOnly="1" outline="0" fieldPosition="0">
        <references count="2">
          <reference field="6" count="1" selected="0">
            <x v="3"/>
          </reference>
          <reference field="23" count="1">
            <x v="4"/>
          </reference>
        </references>
      </pivotArea>
    </format>
    <format dxfId="886">
      <pivotArea dataOnly="0" labelOnly="1" outline="0" fieldPosition="0">
        <references count="2">
          <reference field="6" count="1" selected="0">
            <x v="4"/>
          </reference>
          <reference field="23" count="1">
            <x v="0"/>
          </reference>
        </references>
      </pivotArea>
    </format>
    <format dxfId="885">
      <pivotArea dataOnly="0" labelOnly="1" outline="0" fieldPosition="0">
        <references count="2">
          <reference field="6" count="1" selected="0">
            <x v="5"/>
          </reference>
          <reference field="23" count="1">
            <x v="4"/>
          </reference>
        </references>
      </pivotArea>
    </format>
    <format dxfId="884">
      <pivotArea dataOnly="0" labelOnly="1" outline="0" fieldPosition="0">
        <references count="2">
          <reference field="6" count="1" selected="0">
            <x v="6"/>
          </reference>
          <reference field="23" count="1">
            <x v="4"/>
          </reference>
        </references>
      </pivotArea>
    </format>
    <format dxfId="883">
      <pivotArea dataOnly="0" labelOnly="1" outline="0" fieldPosition="0">
        <references count="2">
          <reference field="6" count="1" selected="0">
            <x v="7"/>
          </reference>
          <reference field="23" count="1">
            <x v="4"/>
          </reference>
        </references>
      </pivotArea>
    </format>
    <format dxfId="882">
      <pivotArea dataOnly="0" labelOnly="1" outline="0" fieldPosition="0">
        <references count="2">
          <reference field="6" count="1" selected="0">
            <x v="8"/>
          </reference>
          <reference field="23" count="1">
            <x v="2"/>
          </reference>
        </references>
      </pivotArea>
    </format>
    <format dxfId="881">
      <pivotArea dataOnly="0" labelOnly="1" outline="0" fieldPosition="0">
        <references count="2">
          <reference field="6" count="1" selected="0">
            <x v="9"/>
          </reference>
          <reference field="23" count="1">
            <x v="1"/>
          </reference>
        </references>
      </pivotArea>
    </format>
    <format dxfId="880">
      <pivotArea dataOnly="0" labelOnly="1" outline="0" fieldPosition="0">
        <references count="2">
          <reference field="6" count="1" selected="0">
            <x v="10"/>
          </reference>
          <reference field="23" count="1">
            <x v="4"/>
          </reference>
        </references>
      </pivotArea>
    </format>
    <format dxfId="879">
      <pivotArea dataOnly="0" labelOnly="1" outline="0" fieldPosition="0">
        <references count="2">
          <reference field="6" count="1" selected="0">
            <x v="11"/>
          </reference>
          <reference field="23" count="1">
            <x v="3"/>
          </reference>
        </references>
      </pivotArea>
    </format>
    <format dxfId="878">
      <pivotArea dataOnly="0" labelOnly="1" outline="0" fieldPosition="0">
        <references count="2">
          <reference field="6" count="1" selected="0">
            <x v="12"/>
          </reference>
          <reference field="23" count="1">
            <x v="4"/>
          </reference>
        </references>
      </pivotArea>
    </format>
    <format dxfId="877">
      <pivotArea dataOnly="0" labelOnly="1" outline="0" fieldPosition="0">
        <references count="2">
          <reference field="6" count="1" selected="0">
            <x v="13"/>
          </reference>
          <reference field="23" count="1">
            <x v="4"/>
          </reference>
        </references>
      </pivotArea>
    </format>
    <format dxfId="876">
      <pivotArea dataOnly="0" labelOnly="1" outline="0" fieldPosition="0">
        <references count="2">
          <reference field="6" count="1" selected="0">
            <x v="14"/>
          </reference>
          <reference field="23" count="1">
            <x v="3"/>
          </reference>
        </references>
      </pivotArea>
    </format>
    <format dxfId="875">
      <pivotArea dataOnly="0" labelOnly="1" outline="0" fieldPosition="0">
        <references count="2">
          <reference field="6" count="1" selected="0">
            <x v="15"/>
          </reference>
          <reference field="23" count="1">
            <x v="3"/>
          </reference>
        </references>
      </pivotArea>
    </format>
    <format dxfId="874">
      <pivotArea dataOnly="0" labelOnly="1" outline="0" fieldPosition="0">
        <references count="2">
          <reference field="6" count="1" selected="0">
            <x v="16"/>
          </reference>
          <reference field="23" count="1">
            <x v="1"/>
          </reference>
        </references>
      </pivotArea>
    </format>
    <format dxfId="873">
      <pivotArea dataOnly="0" labelOnly="1" outline="0" fieldPosition="0">
        <references count="2">
          <reference field="6" count="1" selected="0">
            <x v="17"/>
          </reference>
          <reference field="23" count="1">
            <x v="2"/>
          </reference>
        </references>
      </pivotArea>
    </format>
    <format dxfId="872">
      <pivotArea dataOnly="0" labelOnly="1" outline="0" fieldPosition="0">
        <references count="2">
          <reference field="6" count="1" selected="0">
            <x v="18"/>
          </reference>
          <reference field="23" count="1">
            <x v="4"/>
          </reference>
        </references>
      </pivotArea>
    </format>
    <format dxfId="871">
      <pivotArea dataOnly="0" labelOnly="1" outline="0" fieldPosition="0">
        <references count="2">
          <reference field="6" count="1" selected="0">
            <x v="19"/>
          </reference>
          <reference field="23" count="1">
            <x v="4"/>
          </reference>
        </references>
      </pivotArea>
    </format>
    <format dxfId="870">
      <pivotArea dataOnly="0" labelOnly="1" outline="0" fieldPosition="0">
        <references count="2">
          <reference field="6" count="1" selected="0">
            <x v="20"/>
          </reference>
          <reference field="23" count="1">
            <x v="4"/>
          </reference>
        </references>
      </pivotArea>
    </format>
    <format dxfId="869">
      <pivotArea dataOnly="0" labelOnly="1" outline="0" fieldPosition="0">
        <references count="2">
          <reference field="6" count="1" selected="0">
            <x v="21"/>
          </reference>
          <reference field="23" count="1">
            <x v="3"/>
          </reference>
        </references>
      </pivotArea>
    </format>
    <format dxfId="868">
      <pivotArea dataOnly="0" labelOnly="1" outline="0" fieldPosition="0">
        <references count="2">
          <reference field="6" count="1" selected="0">
            <x v="22"/>
          </reference>
          <reference field="23" count="1">
            <x v="2"/>
          </reference>
        </references>
      </pivotArea>
    </format>
    <format dxfId="867">
      <pivotArea dataOnly="0" labelOnly="1" outline="0" fieldPosition="0">
        <references count="2">
          <reference field="6" count="1" selected="0">
            <x v="23"/>
          </reference>
          <reference field="23" count="1">
            <x v="1"/>
          </reference>
        </references>
      </pivotArea>
    </format>
    <format dxfId="866">
      <pivotArea dataOnly="0" labelOnly="1" outline="0" fieldPosition="0">
        <references count="2">
          <reference field="6" count="1" selected="0">
            <x v="24"/>
          </reference>
          <reference field="23" count="1">
            <x v="1"/>
          </reference>
        </references>
      </pivotArea>
    </format>
    <format dxfId="865">
      <pivotArea dataOnly="0" labelOnly="1" outline="0" fieldPosition="0">
        <references count="2">
          <reference field="6" count="1" selected="0">
            <x v="25"/>
          </reference>
          <reference field="23" count="1">
            <x v="4"/>
          </reference>
        </references>
      </pivotArea>
    </format>
    <format dxfId="864">
      <pivotArea dataOnly="0" labelOnly="1" outline="0" fieldPosition="0">
        <references count="2">
          <reference field="6" count="1" selected="0">
            <x v="26"/>
          </reference>
          <reference field="23" count="1">
            <x v="3"/>
          </reference>
        </references>
      </pivotArea>
    </format>
    <format dxfId="863">
      <pivotArea dataOnly="0" labelOnly="1" outline="0" fieldPosition="0">
        <references count="2">
          <reference field="6" count="1" selected="0">
            <x v="27"/>
          </reference>
          <reference field="23" count="1">
            <x v="4"/>
          </reference>
        </references>
      </pivotArea>
    </format>
    <format dxfId="862">
      <pivotArea dataOnly="0" labelOnly="1" outline="0" fieldPosition="0">
        <references count="2">
          <reference field="6" count="1" selected="0">
            <x v="28"/>
          </reference>
          <reference field="23" count="1">
            <x v="1"/>
          </reference>
        </references>
      </pivotArea>
    </format>
    <format dxfId="861">
      <pivotArea dataOnly="0" labelOnly="1" outline="0" fieldPosition="0">
        <references count="2">
          <reference field="6" count="1" selected="0">
            <x v="29"/>
          </reference>
          <reference field="23" count="1">
            <x v="4"/>
          </reference>
        </references>
      </pivotArea>
    </format>
    <format dxfId="860">
      <pivotArea dataOnly="0" labelOnly="1" outline="0" fieldPosition="0">
        <references count="2">
          <reference field="6" count="1" selected="0">
            <x v="30"/>
          </reference>
          <reference field="23" count="1">
            <x v="4"/>
          </reference>
        </references>
      </pivotArea>
    </format>
    <format dxfId="859">
      <pivotArea dataOnly="0" labelOnly="1" outline="0" fieldPosition="0">
        <references count="2">
          <reference field="6" count="1" selected="0">
            <x v="31"/>
          </reference>
          <reference field="23" count="1">
            <x v="4"/>
          </reference>
        </references>
      </pivotArea>
    </format>
    <format dxfId="858">
      <pivotArea dataOnly="0" labelOnly="1" outline="0" fieldPosition="0">
        <references count="2">
          <reference field="6" count="1" selected="0">
            <x v="32"/>
          </reference>
          <reference field="23" count="1">
            <x v="4"/>
          </reference>
        </references>
      </pivotArea>
    </format>
    <format dxfId="857">
      <pivotArea dataOnly="0" labelOnly="1" outline="0" fieldPosition="0">
        <references count="2">
          <reference field="6" count="1" selected="0">
            <x v="33"/>
          </reference>
          <reference field="23" count="1">
            <x v="4"/>
          </reference>
        </references>
      </pivotArea>
    </format>
    <format dxfId="856">
      <pivotArea dataOnly="0" labelOnly="1" outline="0" fieldPosition="0">
        <references count="2">
          <reference field="6" count="1" selected="0">
            <x v="34"/>
          </reference>
          <reference field="23" count="1">
            <x v="4"/>
          </reference>
        </references>
      </pivotArea>
    </format>
    <format dxfId="855">
      <pivotArea dataOnly="0" labelOnly="1" outline="0" fieldPosition="0">
        <references count="2">
          <reference field="6" count="1" selected="0">
            <x v="35"/>
          </reference>
          <reference field="23" count="1">
            <x v="4"/>
          </reference>
        </references>
      </pivotArea>
    </format>
    <format dxfId="854">
      <pivotArea dataOnly="0" labelOnly="1" outline="0" fieldPosition="0">
        <references count="2">
          <reference field="6" count="1" selected="0">
            <x v="36"/>
          </reference>
          <reference field="23" count="1">
            <x v="1"/>
          </reference>
        </references>
      </pivotArea>
    </format>
    <format dxfId="853">
      <pivotArea dataOnly="0" labelOnly="1" outline="0" fieldPosition="0">
        <references count="2">
          <reference field="6" count="1" selected="0">
            <x v="37"/>
          </reference>
          <reference field="23" count="1">
            <x v="1"/>
          </reference>
        </references>
      </pivotArea>
    </format>
    <format dxfId="852">
      <pivotArea dataOnly="0" labelOnly="1" outline="0" fieldPosition="0">
        <references count="2">
          <reference field="6" count="1" selected="0">
            <x v="38"/>
          </reference>
          <reference field="23" count="1">
            <x v="4"/>
          </reference>
        </references>
      </pivotArea>
    </format>
    <format dxfId="851">
      <pivotArea dataOnly="0" labelOnly="1" outline="0" fieldPosition="0">
        <references count="2">
          <reference field="6" count="1" selected="0">
            <x v="39"/>
          </reference>
          <reference field="23" count="1">
            <x v="3"/>
          </reference>
        </references>
      </pivotArea>
    </format>
    <format dxfId="850">
      <pivotArea dataOnly="0" labelOnly="1" outline="0" fieldPosition="0">
        <references count="2">
          <reference field="6" count="1" selected="0">
            <x v="40"/>
          </reference>
          <reference field="23" count="1">
            <x v="4"/>
          </reference>
        </references>
      </pivotArea>
    </format>
    <format dxfId="849">
      <pivotArea dataOnly="0" labelOnly="1" outline="0" fieldPosition="0">
        <references count="2">
          <reference field="6" count="1" selected="0">
            <x v="41"/>
          </reference>
          <reference field="23" count="1">
            <x v="4"/>
          </reference>
        </references>
      </pivotArea>
    </format>
    <format dxfId="848">
      <pivotArea dataOnly="0" labelOnly="1" outline="0" fieldPosition="0">
        <references count="2">
          <reference field="6" count="1" selected="0">
            <x v="42"/>
          </reference>
          <reference field="23" count="1">
            <x v="4"/>
          </reference>
        </references>
      </pivotArea>
    </format>
    <format dxfId="847">
      <pivotArea dataOnly="0" labelOnly="1" outline="0" fieldPosition="0">
        <references count="2">
          <reference field="6" count="1" selected="0">
            <x v="43"/>
          </reference>
          <reference field="23" count="1">
            <x v="4"/>
          </reference>
        </references>
      </pivotArea>
    </format>
    <format dxfId="846">
      <pivotArea dataOnly="0" labelOnly="1" outline="0" fieldPosition="0">
        <references count="2">
          <reference field="6" count="1" selected="0">
            <x v="44"/>
          </reference>
          <reference field="23" count="1">
            <x v="4"/>
          </reference>
        </references>
      </pivotArea>
    </format>
    <format dxfId="845">
      <pivotArea dataOnly="0" labelOnly="1" outline="0" fieldPosition="0">
        <references count="2">
          <reference field="6" count="1" selected="0">
            <x v="45"/>
          </reference>
          <reference field="23" count="1">
            <x v="4"/>
          </reference>
        </references>
      </pivotArea>
    </format>
    <format dxfId="844">
      <pivotArea dataOnly="0" labelOnly="1" outline="0" fieldPosition="0">
        <references count="2">
          <reference field="6" count="1" selected="0">
            <x v="46"/>
          </reference>
          <reference field="23" count="1">
            <x v="4"/>
          </reference>
        </references>
      </pivotArea>
    </format>
    <format dxfId="843">
      <pivotArea dataOnly="0" labelOnly="1" outline="0" fieldPosition="0">
        <references count="2">
          <reference field="6" count="1" selected="0">
            <x v="47"/>
          </reference>
          <reference field="23" count="1">
            <x v="4"/>
          </reference>
        </references>
      </pivotArea>
    </format>
    <format dxfId="842">
      <pivotArea dataOnly="0" labelOnly="1" outline="0" fieldPosition="0">
        <references count="2">
          <reference field="6" count="1" selected="0">
            <x v="48"/>
          </reference>
          <reference field="23" count="1">
            <x v="1"/>
          </reference>
        </references>
      </pivotArea>
    </format>
    <format dxfId="841">
      <pivotArea dataOnly="0" labelOnly="1" outline="0" fieldPosition="0">
        <references count="2">
          <reference field="6" count="1" selected="0">
            <x v="49"/>
          </reference>
          <reference field="23" count="1">
            <x v="4"/>
          </reference>
        </references>
      </pivotArea>
    </format>
    <format dxfId="840">
      <pivotArea dataOnly="0" labelOnly="1" outline="0" fieldPosition="0">
        <references count="2">
          <reference field="6" count="1" selected="0">
            <x v="50"/>
          </reference>
          <reference field="23" count="1">
            <x v="4"/>
          </reference>
        </references>
      </pivotArea>
    </format>
    <format dxfId="839">
      <pivotArea dataOnly="0" labelOnly="1" outline="0" fieldPosition="0">
        <references count="2">
          <reference field="6" count="1" selected="0">
            <x v="51"/>
          </reference>
          <reference field="23" count="1">
            <x v="4"/>
          </reference>
        </references>
      </pivotArea>
    </format>
    <format dxfId="838">
      <pivotArea dataOnly="0" labelOnly="1" outline="0" fieldPosition="0">
        <references count="2">
          <reference field="6" count="1" selected="0">
            <x v="52"/>
          </reference>
          <reference field="23" count="1">
            <x v="3"/>
          </reference>
        </references>
      </pivotArea>
    </format>
    <format dxfId="837">
      <pivotArea dataOnly="0" labelOnly="1" outline="0" fieldPosition="0">
        <references count="2">
          <reference field="6" count="1" selected="0">
            <x v="53"/>
          </reference>
          <reference field="23" count="1">
            <x v="4"/>
          </reference>
        </references>
      </pivotArea>
    </format>
    <format dxfId="836">
      <pivotArea dataOnly="0" labelOnly="1" outline="0" fieldPosition="0">
        <references count="2">
          <reference field="6" count="1" selected="0">
            <x v="54"/>
          </reference>
          <reference field="23" count="1">
            <x v="3"/>
          </reference>
        </references>
      </pivotArea>
    </format>
    <format dxfId="835">
      <pivotArea dataOnly="0" labelOnly="1" outline="0" fieldPosition="0">
        <references count="2">
          <reference field="6" count="1" selected="0">
            <x v="55"/>
          </reference>
          <reference field="23" count="1">
            <x v="4"/>
          </reference>
        </references>
      </pivotArea>
    </format>
    <format dxfId="834">
      <pivotArea dataOnly="0" labelOnly="1" outline="0" fieldPosition="0">
        <references count="2">
          <reference field="6" count="1" selected="0">
            <x v="56"/>
          </reference>
          <reference field="23" count="1">
            <x v="4"/>
          </reference>
        </references>
      </pivotArea>
    </format>
    <format dxfId="833">
      <pivotArea dataOnly="0" labelOnly="1" outline="0" fieldPosition="0">
        <references count="2">
          <reference field="6" count="1" selected="0">
            <x v="57"/>
          </reference>
          <reference field="23" count="1">
            <x v="1"/>
          </reference>
        </references>
      </pivotArea>
    </format>
    <format dxfId="832">
      <pivotArea dataOnly="0" labelOnly="1" outline="0" fieldPosition="0">
        <references count="2">
          <reference field="6" count="1" selected="0">
            <x v="58"/>
          </reference>
          <reference field="23" count="1">
            <x v="4"/>
          </reference>
        </references>
      </pivotArea>
    </format>
    <format dxfId="831">
      <pivotArea dataOnly="0" labelOnly="1" outline="0" fieldPosition="0">
        <references count="2">
          <reference field="6" count="1" selected="0">
            <x v="59"/>
          </reference>
          <reference field="23" count="1">
            <x v="4"/>
          </reference>
        </references>
      </pivotArea>
    </format>
    <format dxfId="830">
      <pivotArea dataOnly="0" labelOnly="1" outline="0" fieldPosition="0">
        <references count="2">
          <reference field="6" count="1" selected="0">
            <x v="60"/>
          </reference>
          <reference field="23" count="1">
            <x v="4"/>
          </reference>
        </references>
      </pivotArea>
    </format>
    <format dxfId="829">
      <pivotArea dataOnly="0" labelOnly="1" outline="0" fieldPosition="0">
        <references count="2">
          <reference field="6" count="1" selected="0">
            <x v="61"/>
          </reference>
          <reference field="23" count="1">
            <x v="4"/>
          </reference>
        </references>
      </pivotArea>
    </format>
    <format dxfId="828">
      <pivotArea dataOnly="0" labelOnly="1" outline="0" fieldPosition="0">
        <references count="2">
          <reference field="6" count="1" selected="0">
            <x v="62"/>
          </reference>
          <reference field="23" count="1">
            <x v="4"/>
          </reference>
        </references>
      </pivotArea>
    </format>
    <format dxfId="827">
      <pivotArea dataOnly="0" labelOnly="1" outline="0" fieldPosition="0">
        <references count="2">
          <reference field="6" count="1" selected="0">
            <x v="63"/>
          </reference>
          <reference field="23" count="1">
            <x v="4"/>
          </reference>
        </references>
      </pivotArea>
    </format>
    <format dxfId="826">
      <pivotArea dataOnly="0" labelOnly="1" outline="0" fieldPosition="0">
        <references count="2">
          <reference field="6" count="1" selected="0">
            <x v="64"/>
          </reference>
          <reference field="23" count="1">
            <x v="4"/>
          </reference>
        </references>
      </pivotArea>
    </format>
    <format dxfId="825">
      <pivotArea dataOnly="0" labelOnly="1" outline="0" fieldPosition="0">
        <references count="2">
          <reference field="6" count="1" selected="0">
            <x v="65"/>
          </reference>
          <reference field="23" count="1">
            <x v="1"/>
          </reference>
        </references>
      </pivotArea>
    </format>
    <format dxfId="824">
      <pivotArea dataOnly="0" labelOnly="1" outline="0" fieldPosition="0">
        <references count="2">
          <reference field="6" count="1" selected="0">
            <x v="66"/>
          </reference>
          <reference field="23" count="1">
            <x v="4"/>
          </reference>
        </references>
      </pivotArea>
    </format>
    <format dxfId="823">
      <pivotArea dataOnly="0" labelOnly="1" outline="0" fieldPosition="0">
        <references count="2">
          <reference field="6" count="1" selected="0">
            <x v="67"/>
          </reference>
          <reference field="23" count="1">
            <x v="1"/>
          </reference>
        </references>
      </pivotArea>
    </format>
    <format dxfId="822">
      <pivotArea dataOnly="0" labelOnly="1" outline="0" fieldPosition="0">
        <references count="2">
          <reference field="6" count="1" selected="0">
            <x v="68"/>
          </reference>
          <reference field="23" count="1">
            <x v="4"/>
          </reference>
        </references>
      </pivotArea>
    </format>
    <format dxfId="821">
      <pivotArea dataOnly="0" labelOnly="1" outline="0" fieldPosition="0">
        <references count="2">
          <reference field="6" count="1" selected="0">
            <x v="69"/>
          </reference>
          <reference field="23" count="1">
            <x v="4"/>
          </reference>
        </references>
      </pivotArea>
    </format>
    <format dxfId="820">
      <pivotArea dataOnly="0" labelOnly="1" outline="0" fieldPosition="0">
        <references count="2">
          <reference field="6" count="1" selected="0">
            <x v="70"/>
          </reference>
          <reference field="23" count="1">
            <x v="4"/>
          </reference>
        </references>
      </pivotArea>
    </format>
    <format dxfId="819">
      <pivotArea dataOnly="0" labelOnly="1" outline="0" fieldPosition="0">
        <references count="2">
          <reference field="6" count="1" selected="0">
            <x v="71"/>
          </reference>
          <reference field="23" count="1">
            <x v="1"/>
          </reference>
        </references>
      </pivotArea>
    </format>
    <format dxfId="818">
      <pivotArea dataOnly="0" labelOnly="1" outline="0" fieldPosition="0">
        <references count="2">
          <reference field="6" count="1" selected="0">
            <x v="72"/>
          </reference>
          <reference field="23" count="1">
            <x v="3"/>
          </reference>
        </references>
      </pivotArea>
    </format>
    <format dxfId="817">
      <pivotArea dataOnly="0" labelOnly="1" outline="0" fieldPosition="0">
        <references count="2">
          <reference field="6" count="1" selected="0">
            <x v="73"/>
          </reference>
          <reference field="23" count="1">
            <x v="3"/>
          </reference>
        </references>
      </pivotArea>
    </format>
    <format dxfId="816">
      <pivotArea field="23" type="button" dataOnly="0" labelOnly="1" outline="0" axis="axisRow" fieldPosition="1"/>
    </format>
    <format dxfId="815">
      <pivotArea field="6" type="button" dataOnly="0" labelOnly="1" outline="0" axis="axisRow" fieldPosition="0"/>
    </format>
    <format dxfId="814">
      <pivotArea field="23" type="button" dataOnly="0" labelOnly="1" outline="0" axis="axisRow" fieldPosition="1"/>
    </format>
    <format dxfId="813">
      <pivotArea dataOnly="0" labelOnly="1" outline="0" fieldPosition="0">
        <references count="1">
          <reference field="6" count="14">
            <x v="0"/>
            <x v="12"/>
            <x v="13"/>
            <x v="39"/>
            <x v="45"/>
            <x v="46"/>
            <x v="49"/>
            <x v="58"/>
            <x v="60"/>
            <x v="61"/>
            <x v="63"/>
            <x v="68"/>
            <x v="69"/>
            <x v="70"/>
          </reference>
        </references>
      </pivotArea>
    </format>
    <format dxfId="812">
      <pivotArea dataOnly="0" labelOnly="1" outline="0" fieldPosition="0">
        <references count="1">
          <reference field="6" count="14">
            <x v="0"/>
            <x v="12"/>
            <x v="13"/>
            <x v="39"/>
            <x v="45"/>
            <x v="46"/>
            <x v="49"/>
            <x v="58"/>
            <x v="60"/>
            <x v="61"/>
            <x v="63"/>
            <x v="68"/>
            <x v="69"/>
            <x v="70"/>
          </reference>
        </references>
      </pivotArea>
    </format>
    <format dxfId="811">
      <pivotArea dataOnly="0" labelOnly="1" outline="0" fieldPosition="0">
        <references count="1">
          <reference field="6" count="1">
            <x v="70"/>
          </reference>
        </references>
      </pivotArea>
    </format>
    <format dxfId="810">
      <pivotArea dataOnly="0" labelOnly="1" outline="0" fieldPosition="0">
        <references count="1">
          <reference field="6" count="1">
            <x v="70"/>
          </reference>
        </references>
      </pivotArea>
    </format>
    <format dxfId="809">
      <pivotArea dataOnly="0" labelOnly="1" outline="0" fieldPosition="0">
        <references count="2">
          <reference field="6" count="1" selected="0">
            <x v="0"/>
          </reference>
          <reference field="23" count="1">
            <x v="4"/>
          </reference>
        </references>
      </pivotArea>
    </format>
    <format dxfId="808">
      <pivotArea dataOnly="0" labelOnly="1" outline="0" fieldPosition="0">
        <references count="2">
          <reference field="6" count="1" selected="0">
            <x v="1"/>
          </reference>
          <reference field="23" count="1">
            <x v="4"/>
          </reference>
        </references>
      </pivotArea>
    </format>
    <format dxfId="807">
      <pivotArea dataOnly="0" labelOnly="1" outline="0" fieldPosition="0">
        <references count="2">
          <reference field="6" count="1" selected="0">
            <x v="2"/>
          </reference>
          <reference field="23" count="1">
            <x v="4"/>
          </reference>
        </references>
      </pivotArea>
    </format>
    <format dxfId="806">
      <pivotArea dataOnly="0" labelOnly="1" outline="0" fieldPosition="0">
        <references count="2">
          <reference field="6" count="1" selected="0">
            <x v="3"/>
          </reference>
          <reference field="23" count="1">
            <x v="0"/>
          </reference>
        </references>
      </pivotArea>
    </format>
    <format dxfId="805">
      <pivotArea dataOnly="0" labelOnly="1" outline="0" fieldPosition="0">
        <references count="2">
          <reference field="6" count="1" selected="0">
            <x v="4"/>
          </reference>
          <reference field="23" count="1">
            <x v="1"/>
          </reference>
        </references>
      </pivotArea>
    </format>
    <format dxfId="804">
      <pivotArea dataOnly="0" labelOnly="1" outline="0" fieldPosition="0">
        <references count="2">
          <reference field="6" count="1" selected="0">
            <x v="5"/>
          </reference>
          <reference field="23" count="1">
            <x v="4"/>
          </reference>
        </references>
      </pivotArea>
    </format>
    <format dxfId="803">
      <pivotArea dataOnly="0" labelOnly="1" outline="0" fieldPosition="0">
        <references count="2">
          <reference field="6" count="1" selected="0">
            <x v="6"/>
          </reference>
          <reference field="23" count="1">
            <x v="4"/>
          </reference>
        </references>
      </pivotArea>
    </format>
    <format dxfId="802">
      <pivotArea dataOnly="0" labelOnly="1" outline="0" fieldPosition="0">
        <references count="2">
          <reference field="6" count="1" selected="0">
            <x v="7"/>
          </reference>
          <reference field="23" count="1">
            <x v="2"/>
          </reference>
        </references>
      </pivotArea>
    </format>
    <format dxfId="801">
      <pivotArea dataOnly="0" labelOnly="1" outline="0" fieldPosition="0">
        <references count="2">
          <reference field="6" count="1" selected="0">
            <x v="8"/>
          </reference>
          <reference field="23" count="1">
            <x v="4"/>
          </reference>
        </references>
      </pivotArea>
    </format>
    <format dxfId="800">
      <pivotArea dataOnly="0" labelOnly="1" outline="0" fieldPosition="0">
        <references count="2">
          <reference field="6" count="1" selected="0">
            <x v="9"/>
          </reference>
          <reference field="23" count="1">
            <x v="1"/>
          </reference>
        </references>
      </pivotArea>
    </format>
    <format dxfId="799">
      <pivotArea dataOnly="0" labelOnly="1" outline="0" fieldPosition="0">
        <references count="2">
          <reference field="6" count="1" selected="0">
            <x v="10"/>
          </reference>
          <reference field="23" count="1">
            <x v="4"/>
          </reference>
        </references>
      </pivotArea>
    </format>
    <format dxfId="798">
      <pivotArea dataOnly="0" labelOnly="1" outline="0" fieldPosition="0">
        <references count="2">
          <reference field="6" count="1" selected="0">
            <x v="11"/>
          </reference>
          <reference field="23" count="1">
            <x v="4"/>
          </reference>
        </references>
      </pivotArea>
    </format>
    <format dxfId="797">
      <pivotArea dataOnly="0" labelOnly="1" outline="0" fieldPosition="0">
        <references count="2">
          <reference field="6" count="1" selected="0">
            <x v="12"/>
          </reference>
          <reference field="23" count="1">
            <x v="4"/>
          </reference>
        </references>
      </pivotArea>
    </format>
    <format dxfId="796">
      <pivotArea dataOnly="0" labelOnly="1" outline="0" fieldPosition="0">
        <references count="2">
          <reference field="6" count="1" selected="0">
            <x v="13"/>
          </reference>
          <reference field="23" count="1">
            <x v="4"/>
          </reference>
        </references>
      </pivotArea>
    </format>
    <format dxfId="795">
      <pivotArea dataOnly="0" labelOnly="1" outline="0" fieldPosition="0">
        <references count="2">
          <reference field="6" count="1" selected="0">
            <x v="14"/>
          </reference>
          <reference field="23" count="1">
            <x v="1"/>
          </reference>
        </references>
      </pivotArea>
    </format>
    <format dxfId="794">
      <pivotArea dataOnly="0" labelOnly="1" outline="0" fieldPosition="0">
        <references count="2">
          <reference field="6" count="1" selected="0">
            <x v="15"/>
          </reference>
          <reference field="23" count="1">
            <x v="4"/>
          </reference>
        </references>
      </pivotArea>
    </format>
    <format dxfId="793">
      <pivotArea dataOnly="0" labelOnly="1" outline="0" fieldPosition="0">
        <references count="2">
          <reference field="6" count="1" selected="0">
            <x v="16"/>
          </reference>
          <reference field="23" count="1">
            <x v="4"/>
          </reference>
        </references>
      </pivotArea>
    </format>
    <format dxfId="792">
      <pivotArea dataOnly="0" labelOnly="1" outline="0" fieldPosition="0">
        <references count="2">
          <reference field="6" count="1" selected="0">
            <x v="17"/>
          </reference>
          <reference field="23" count="1">
            <x v="4"/>
          </reference>
        </references>
      </pivotArea>
    </format>
    <format dxfId="791">
      <pivotArea dataOnly="0" labelOnly="1" outline="0" fieldPosition="0">
        <references count="2">
          <reference field="6" count="1" selected="0">
            <x v="18"/>
          </reference>
          <reference field="23" count="1">
            <x v="4"/>
          </reference>
        </references>
      </pivotArea>
    </format>
    <format dxfId="790">
      <pivotArea dataOnly="0" labelOnly="1" outline="0" fieldPosition="0">
        <references count="2">
          <reference field="6" count="1" selected="0">
            <x v="19"/>
          </reference>
          <reference field="23" count="1">
            <x v="4"/>
          </reference>
        </references>
      </pivotArea>
    </format>
    <format dxfId="789">
      <pivotArea dataOnly="0" labelOnly="1" outline="0" fieldPosition="0">
        <references count="2">
          <reference field="6" count="1" selected="0">
            <x v="20"/>
          </reference>
          <reference field="23" count="1">
            <x v="4"/>
          </reference>
        </references>
      </pivotArea>
    </format>
    <format dxfId="788">
      <pivotArea dataOnly="0" labelOnly="1" outline="0" fieldPosition="0">
        <references count="2">
          <reference field="6" count="1" selected="0">
            <x v="21"/>
          </reference>
          <reference field="23" count="1">
            <x v="4"/>
          </reference>
        </references>
      </pivotArea>
    </format>
    <format dxfId="787">
      <pivotArea dataOnly="0" labelOnly="1" outline="0" fieldPosition="0">
        <references count="2">
          <reference field="6" count="1" selected="0">
            <x v="23"/>
          </reference>
          <reference field="23" count="1">
            <x v="4"/>
          </reference>
        </references>
      </pivotArea>
    </format>
    <format dxfId="786">
      <pivotArea dataOnly="0" labelOnly="1" outline="0" fieldPosition="0">
        <references count="2">
          <reference field="6" count="1" selected="0">
            <x v="24"/>
          </reference>
          <reference field="23" count="1">
            <x v="4"/>
          </reference>
        </references>
      </pivotArea>
    </format>
    <format dxfId="785">
      <pivotArea dataOnly="0" labelOnly="1" outline="0" fieldPosition="0">
        <references count="2">
          <reference field="6" count="1" selected="0">
            <x v="25"/>
          </reference>
          <reference field="23" count="1">
            <x v="4"/>
          </reference>
        </references>
      </pivotArea>
    </format>
    <format dxfId="784">
      <pivotArea dataOnly="0" labelOnly="1" outline="0" fieldPosition="0">
        <references count="2">
          <reference field="6" count="1" selected="0">
            <x v="26"/>
          </reference>
          <reference field="23" count="1">
            <x v="4"/>
          </reference>
        </references>
      </pivotArea>
    </format>
    <format dxfId="783">
      <pivotArea dataOnly="0" labelOnly="1" outline="0" fieldPosition="0">
        <references count="2">
          <reference field="6" count="1" selected="0">
            <x v="27"/>
          </reference>
          <reference field="23" count="1">
            <x v="4"/>
          </reference>
        </references>
      </pivotArea>
    </format>
    <format dxfId="782">
      <pivotArea dataOnly="0" labelOnly="1" outline="0" fieldPosition="0">
        <references count="2">
          <reference field="6" count="1" selected="0">
            <x v="28"/>
          </reference>
          <reference field="23" count="1">
            <x v="4"/>
          </reference>
        </references>
      </pivotArea>
    </format>
    <format dxfId="781">
      <pivotArea dataOnly="0" labelOnly="1" outline="0" fieldPosition="0">
        <references count="2">
          <reference field="6" count="1" selected="0">
            <x v="29"/>
          </reference>
          <reference field="23" count="1">
            <x v="4"/>
          </reference>
        </references>
      </pivotArea>
    </format>
    <format dxfId="780">
      <pivotArea dataOnly="0" labelOnly="1" outline="0" fieldPosition="0">
        <references count="2">
          <reference field="6" count="1" selected="0">
            <x v="30"/>
          </reference>
          <reference field="23" count="1">
            <x v="4"/>
          </reference>
        </references>
      </pivotArea>
    </format>
    <format dxfId="779">
      <pivotArea dataOnly="0" labelOnly="1" outline="0" fieldPosition="0">
        <references count="2">
          <reference field="6" count="1" selected="0">
            <x v="31"/>
          </reference>
          <reference field="23" count="1">
            <x v="4"/>
          </reference>
        </references>
      </pivotArea>
    </format>
    <format dxfId="778">
      <pivotArea dataOnly="0" labelOnly="1" outline="0" fieldPosition="0">
        <references count="2">
          <reference field="6" count="1" selected="0">
            <x v="32"/>
          </reference>
          <reference field="23" count="1">
            <x v="4"/>
          </reference>
        </references>
      </pivotArea>
    </format>
    <format dxfId="777">
      <pivotArea dataOnly="0" labelOnly="1" outline="0" fieldPosition="0">
        <references count="2">
          <reference field="6" count="1" selected="0">
            <x v="33"/>
          </reference>
          <reference field="23" count="1">
            <x v="4"/>
          </reference>
        </references>
      </pivotArea>
    </format>
    <format dxfId="776">
      <pivotArea dataOnly="0" labelOnly="1" outline="0" fieldPosition="0">
        <references count="2">
          <reference field="6" count="1" selected="0">
            <x v="34"/>
          </reference>
          <reference field="23" count="1">
            <x v="4"/>
          </reference>
        </references>
      </pivotArea>
    </format>
    <format dxfId="775">
      <pivotArea dataOnly="0" labelOnly="1" outline="0" fieldPosition="0">
        <references count="2">
          <reference field="6" count="1" selected="0">
            <x v="35"/>
          </reference>
          <reference field="23" count="1">
            <x v="4"/>
          </reference>
        </references>
      </pivotArea>
    </format>
    <format dxfId="774">
      <pivotArea dataOnly="0" labelOnly="1" outline="0" fieldPosition="0">
        <references count="2">
          <reference field="6" count="1" selected="0">
            <x v="36"/>
          </reference>
          <reference field="23" count="1">
            <x v="0"/>
          </reference>
        </references>
      </pivotArea>
    </format>
    <format dxfId="773">
      <pivotArea dataOnly="0" labelOnly="1" outline="0" fieldPosition="0">
        <references count="2">
          <reference field="6" count="1" selected="0">
            <x v="37"/>
          </reference>
          <reference field="23" count="1">
            <x v="4"/>
          </reference>
        </references>
      </pivotArea>
    </format>
    <format dxfId="772">
      <pivotArea dataOnly="0" labelOnly="1" outline="0" fieldPosition="0">
        <references count="2">
          <reference field="6" count="1" selected="0">
            <x v="38"/>
          </reference>
          <reference field="23" count="1">
            <x v="4"/>
          </reference>
        </references>
      </pivotArea>
    </format>
    <format dxfId="771">
      <pivotArea dataOnly="0" labelOnly="1" outline="0" fieldPosition="0">
        <references count="2">
          <reference field="6" count="1" selected="0">
            <x v="39"/>
          </reference>
          <reference field="23" count="1">
            <x v="4"/>
          </reference>
        </references>
      </pivotArea>
    </format>
    <format dxfId="770">
      <pivotArea dataOnly="0" labelOnly="1" outline="0" fieldPosition="0">
        <references count="2">
          <reference field="6" count="1" selected="0">
            <x v="40"/>
          </reference>
          <reference field="23" count="1">
            <x v="4"/>
          </reference>
        </references>
      </pivotArea>
    </format>
    <format dxfId="769">
      <pivotArea dataOnly="0" labelOnly="1" outline="0" fieldPosition="0">
        <references count="2">
          <reference field="6" count="1" selected="0">
            <x v="41"/>
          </reference>
          <reference field="23" count="1">
            <x v="4"/>
          </reference>
        </references>
      </pivotArea>
    </format>
    <format dxfId="768">
      <pivotArea dataOnly="0" labelOnly="1" outline="0" fieldPosition="0">
        <references count="2">
          <reference field="6" count="1" selected="0">
            <x v="42"/>
          </reference>
          <reference field="23" count="1">
            <x v="4"/>
          </reference>
        </references>
      </pivotArea>
    </format>
    <format dxfId="767">
      <pivotArea dataOnly="0" labelOnly="1" outline="0" fieldPosition="0">
        <references count="2">
          <reference field="6" count="1" selected="0">
            <x v="43"/>
          </reference>
          <reference field="23" count="1">
            <x v="0"/>
          </reference>
        </references>
      </pivotArea>
    </format>
    <format dxfId="766">
      <pivotArea dataOnly="0" labelOnly="1" outline="0" fieldPosition="0">
        <references count="2">
          <reference field="6" count="1" selected="0">
            <x v="44"/>
          </reference>
          <reference field="23" count="1">
            <x v="2"/>
          </reference>
        </references>
      </pivotArea>
    </format>
    <format dxfId="765">
      <pivotArea dataOnly="0" labelOnly="1" outline="0" fieldPosition="0">
        <references count="2">
          <reference field="6" count="1" selected="0">
            <x v="45"/>
          </reference>
          <reference field="23" count="1">
            <x v="4"/>
          </reference>
        </references>
      </pivotArea>
    </format>
    <format dxfId="764">
      <pivotArea dataOnly="0" labelOnly="1" outline="0" fieldPosition="0">
        <references count="2">
          <reference field="6" count="1" selected="0">
            <x v="46"/>
          </reference>
          <reference field="23" count="1">
            <x v="4"/>
          </reference>
        </references>
      </pivotArea>
    </format>
    <format dxfId="763">
      <pivotArea dataOnly="0" labelOnly="1" outline="0" fieldPosition="0">
        <references count="2">
          <reference field="6" count="1" selected="0">
            <x v="47"/>
          </reference>
          <reference field="23" count="1">
            <x v="0"/>
          </reference>
        </references>
      </pivotArea>
    </format>
    <format dxfId="762">
      <pivotArea dataOnly="0" labelOnly="1" outline="0" fieldPosition="0">
        <references count="2">
          <reference field="6" count="1" selected="0">
            <x v="48"/>
          </reference>
          <reference field="23" count="1">
            <x v="1"/>
          </reference>
        </references>
      </pivotArea>
    </format>
    <format dxfId="761">
      <pivotArea dataOnly="0" labelOnly="1" outline="0" fieldPosition="0">
        <references count="2">
          <reference field="6" count="1" selected="0">
            <x v="49"/>
          </reference>
          <reference field="23" count="1">
            <x v="4"/>
          </reference>
        </references>
      </pivotArea>
    </format>
    <format dxfId="760">
      <pivotArea dataOnly="0" labelOnly="1" outline="0" fieldPosition="0">
        <references count="2">
          <reference field="6" count="1" selected="0">
            <x v="50"/>
          </reference>
          <reference field="23" count="1">
            <x v="4"/>
          </reference>
        </references>
      </pivotArea>
    </format>
    <format dxfId="759">
      <pivotArea dataOnly="0" labelOnly="1" outline="0" fieldPosition="0">
        <references count="2">
          <reference field="6" count="1" selected="0">
            <x v="51"/>
          </reference>
          <reference field="23" count="1">
            <x v="4"/>
          </reference>
        </references>
      </pivotArea>
    </format>
    <format dxfId="758">
      <pivotArea dataOnly="0" labelOnly="1" outline="0" fieldPosition="0">
        <references count="2">
          <reference field="6" count="1" selected="0">
            <x v="52"/>
          </reference>
          <reference field="23" count="1">
            <x v="1"/>
          </reference>
        </references>
      </pivotArea>
    </format>
    <format dxfId="757">
      <pivotArea dataOnly="0" labelOnly="1" outline="0" fieldPosition="0">
        <references count="2">
          <reference field="6" count="1" selected="0">
            <x v="53"/>
          </reference>
          <reference field="23" count="1">
            <x v="0"/>
          </reference>
        </references>
      </pivotArea>
    </format>
    <format dxfId="756">
      <pivotArea dataOnly="0" labelOnly="1" outline="0" fieldPosition="0">
        <references count="2">
          <reference field="6" count="1" selected="0">
            <x v="54"/>
          </reference>
          <reference field="23" count="1">
            <x v="1"/>
          </reference>
        </references>
      </pivotArea>
    </format>
    <format dxfId="755">
      <pivotArea dataOnly="0" labelOnly="1" outline="0" fieldPosition="0">
        <references count="2">
          <reference field="6" count="1" selected="0">
            <x v="55"/>
          </reference>
          <reference field="23" count="1">
            <x v="1"/>
          </reference>
        </references>
      </pivotArea>
    </format>
    <format dxfId="754">
      <pivotArea dataOnly="0" labelOnly="1" outline="0" fieldPosition="0">
        <references count="2">
          <reference field="6" count="1" selected="0">
            <x v="56"/>
          </reference>
          <reference field="23" count="1">
            <x v="4"/>
          </reference>
        </references>
      </pivotArea>
    </format>
    <format dxfId="753">
      <pivotArea dataOnly="0" labelOnly="1" outline="0" fieldPosition="0">
        <references count="2">
          <reference field="6" count="1" selected="0">
            <x v="57"/>
          </reference>
          <reference field="23" count="1">
            <x v="4"/>
          </reference>
        </references>
      </pivotArea>
    </format>
    <format dxfId="752">
      <pivotArea dataOnly="0" labelOnly="1" outline="0" fieldPosition="0">
        <references count="2">
          <reference field="6" count="1" selected="0">
            <x v="58"/>
          </reference>
          <reference field="23" count="1">
            <x v="4"/>
          </reference>
        </references>
      </pivotArea>
    </format>
    <format dxfId="751">
      <pivotArea dataOnly="0" labelOnly="1" outline="0" fieldPosition="0">
        <references count="2">
          <reference field="6" count="1" selected="0">
            <x v="59"/>
          </reference>
          <reference field="23" count="1">
            <x v="4"/>
          </reference>
        </references>
      </pivotArea>
    </format>
    <format dxfId="750">
      <pivotArea dataOnly="0" labelOnly="1" outline="0" fieldPosition="0">
        <references count="2">
          <reference field="6" count="1" selected="0">
            <x v="60"/>
          </reference>
          <reference field="23" count="1">
            <x v="4"/>
          </reference>
        </references>
      </pivotArea>
    </format>
    <format dxfId="749">
      <pivotArea dataOnly="0" labelOnly="1" outline="0" fieldPosition="0">
        <references count="2">
          <reference field="6" count="1" selected="0">
            <x v="61"/>
          </reference>
          <reference field="23" count="1">
            <x v="4"/>
          </reference>
        </references>
      </pivotArea>
    </format>
    <format dxfId="748">
      <pivotArea dataOnly="0" labelOnly="1" outline="0" fieldPosition="0">
        <references count="2">
          <reference field="6" count="1" selected="0">
            <x v="62"/>
          </reference>
          <reference field="23" count="1">
            <x v="4"/>
          </reference>
        </references>
      </pivotArea>
    </format>
    <format dxfId="747">
      <pivotArea dataOnly="0" labelOnly="1" outline="0" fieldPosition="0">
        <references count="2">
          <reference field="6" count="1" selected="0">
            <x v="63"/>
          </reference>
          <reference field="23" count="1">
            <x v="4"/>
          </reference>
        </references>
      </pivotArea>
    </format>
    <format dxfId="746">
      <pivotArea dataOnly="0" labelOnly="1" outline="0" fieldPosition="0">
        <references count="2">
          <reference field="6" count="1" selected="0">
            <x v="64"/>
          </reference>
          <reference field="23" count="1">
            <x v="2"/>
          </reference>
        </references>
      </pivotArea>
    </format>
    <format dxfId="745">
      <pivotArea dataOnly="0" labelOnly="1" outline="0" fieldPosition="0">
        <references count="2">
          <reference field="6" count="1" selected="0">
            <x v="65"/>
          </reference>
          <reference field="23" count="1">
            <x v="1"/>
          </reference>
        </references>
      </pivotArea>
    </format>
    <format dxfId="744">
      <pivotArea dataOnly="0" labelOnly="1" outline="0" fieldPosition="0">
        <references count="2">
          <reference field="6" count="1" selected="0">
            <x v="66"/>
          </reference>
          <reference field="23" count="1">
            <x v="1"/>
          </reference>
        </references>
      </pivotArea>
    </format>
    <format dxfId="743">
      <pivotArea dataOnly="0" labelOnly="1" outline="0" fieldPosition="0">
        <references count="2">
          <reference field="6" count="1" selected="0">
            <x v="67"/>
          </reference>
          <reference field="23" count="1">
            <x v="1"/>
          </reference>
        </references>
      </pivotArea>
    </format>
    <format dxfId="742">
      <pivotArea dataOnly="0" labelOnly="1" outline="0" fieldPosition="0">
        <references count="2">
          <reference field="6" count="1" selected="0">
            <x v="68"/>
          </reference>
          <reference field="23" count="1">
            <x v="4"/>
          </reference>
        </references>
      </pivotArea>
    </format>
    <format dxfId="741">
      <pivotArea dataOnly="0" labelOnly="1" outline="0" fieldPosition="0">
        <references count="2">
          <reference field="6" count="1" selected="0">
            <x v="69"/>
          </reference>
          <reference field="23" count="1">
            <x v="2"/>
          </reference>
        </references>
      </pivotArea>
    </format>
    <format dxfId="740">
      <pivotArea dataOnly="0" labelOnly="1" outline="0" fieldPosition="0">
        <references count="2">
          <reference field="6" count="1" selected="0">
            <x v="70"/>
          </reference>
          <reference field="23" count="1">
            <x v="2"/>
          </reference>
        </references>
      </pivotArea>
    </format>
    <format dxfId="739">
      <pivotArea dataOnly="0" labelOnly="1" outline="0" fieldPosition="0">
        <references count="2">
          <reference field="6" count="1" selected="0">
            <x v="71"/>
          </reference>
          <reference field="23" count="1">
            <x v="1"/>
          </reference>
        </references>
      </pivotArea>
    </format>
    <format dxfId="738">
      <pivotArea dataOnly="0" labelOnly="1" outline="0" fieldPosition="0">
        <references count="2">
          <reference field="6" count="1" selected="0">
            <x v="72"/>
          </reference>
          <reference field="23" count="1">
            <x v="4"/>
          </reference>
        </references>
      </pivotArea>
    </format>
    <format dxfId="737">
      <pivotArea dataOnly="0" labelOnly="1" outline="0" fieldPosition="0">
        <references count="2">
          <reference field="6" count="1" selected="0">
            <x v="73"/>
          </reference>
          <reference field="23" count="1">
            <x v="4"/>
          </reference>
        </references>
      </pivotArea>
    </format>
    <format dxfId="736">
      <pivotArea dataOnly="0" labelOnly="1" outline="0" fieldPosition="0">
        <references count="2">
          <reference field="6" count="1" selected="0">
            <x v="74"/>
          </reference>
          <reference field="23" count="1">
            <x v="4"/>
          </reference>
        </references>
      </pivotArea>
    </format>
    <format dxfId="735">
      <pivotArea dataOnly="0" labelOnly="1" outline="0" fieldPosition="0">
        <references count="2">
          <reference field="6" count="1" selected="0">
            <x v="0"/>
          </reference>
          <reference field="23" count="1">
            <x v="4"/>
          </reference>
        </references>
      </pivotArea>
    </format>
    <format dxfId="734">
      <pivotArea dataOnly="0" labelOnly="1" outline="0" fieldPosition="0">
        <references count="2">
          <reference field="6" count="1" selected="0">
            <x v="1"/>
          </reference>
          <reference field="23" count="1">
            <x v="4"/>
          </reference>
        </references>
      </pivotArea>
    </format>
    <format dxfId="733">
      <pivotArea dataOnly="0" labelOnly="1" outline="0" fieldPosition="0">
        <references count="2">
          <reference field="6" count="1" selected="0">
            <x v="2"/>
          </reference>
          <reference field="23" count="1">
            <x v="4"/>
          </reference>
        </references>
      </pivotArea>
    </format>
    <format dxfId="732">
      <pivotArea dataOnly="0" labelOnly="1" outline="0" fieldPosition="0">
        <references count="2">
          <reference field="6" count="1" selected="0">
            <x v="3"/>
          </reference>
          <reference field="23" count="1">
            <x v="0"/>
          </reference>
        </references>
      </pivotArea>
    </format>
    <format dxfId="731">
      <pivotArea dataOnly="0" labelOnly="1" outline="0" fieldPosition="0">
        <references count="2">
          <reference field="6" count="1" selected="0">
            <x v="4"/>
          </reference>
          <reference field="23" count="1">
            <x v="1"/>
          </reference>
        </references>
      </pivotArea>
    </format>
    <format dxfId="730">
      <pivotArea dataOnly="0" labelOnly="1" outline="0" fieldPosition="0">
        <references count="2">
          <reference field="6" count="1" selected="0">
            <x v="5"/>
          </reference>
          <reference field="23" count="1">
            <x v="4"/>
          </reference>
        </references>
      </pivotArea>
    </format>
    <format dxfId="729">
      <pivotArea dataOnly="0" labelOnly="1" outline="0" fieldPosition="0">
        <references count="2">
          <reference field="6" count="1" selected="0">
            <x v="6"/>
          </reference>
          <reference field="23" count="1">
            <x v="4"/>
          </reference>
        </references>
      </pivotArea>
    </format>
    <format dxfId="728">
      <pivotArea dataOnly="0" labelOnly="1" outline="0" fieldPosition="0">
        <references count="2">
          <reference field="6" count="1" selected="0">
            <x v="7"/>
          </reference>
          <reference field="23" count="1">
            <x v="2"/>
          </reference>
        </references>
      </pivotArea>
    </format>
    <format dxfId="727">
      <pivotArea dataOnly="0" labelOnly="1" outline="0" fieldPosition="0">
        <references count="2">
          <reference field="6" count="1" selected="0">
            <x v="8"/>
          </reference>
          <reference field="23" count="1">
            <x v="4"/>
          </reference>
        </references>
      </pivotArea>
    </format>
    <format dxfId="726">
      <pivotArea dataOnly="0" labelOnly="1" outline="0" fieldPosition="0">
        <references count="2">
          <reference field="6" count="1" selected="0">
            <x v="9"/>
          </reference>
          <reference field="23" count="1">
            <x v="1"/>
          </reference>
        </references>
      </pivotArea>
    </format>
    <format dxfId="725">
      <pivotArea dataOnly="0" labelOnly="1" outline="0" fieldPosition="0">
        <references count="2">
          <reference field="6" count="1" selected="0">
            <x v="10"/>
          </reference>
          <reference field="23" count="1">
            <x v="4"/>
          </reference>
        </references>
      </pivotArea>
    </format>
    <format dxfId="724">
      <pivotArea dataOnly="0" labelOnly="1" outline="0" fieldPosition="0">
        <references count="2">
          <reference field="6" count="1" selected="0">
            <x v="11"/>
          </reference>
          <reference field="23" count="1">
            <x v="4"/>
          </reference>
        </references>
      </pivotArea>
    </format>
    <format dxfId="723">
      <pivotArea dataOnly="0" labelOnly="1" outline="0" fieldPosition="0">
        <references count="2">
          <reference field="6" count="1" selected="0">
            <x v="12"/>
          </reference>
          <reference field="23" count="1">
            <x v="4"/>
          </reference>
        </references>
      </pivotArea>
    </format>
    <format dxfId="722">
      <pivotArea dataOnly="0" labelOnly="1" outline="0" fieldPosition="0">
        <references count="2">
          <reference field="6" count="1" selected="0">
            <x v="13"/>
          </reference>
          <reference field="23" count="1">
            <x v="4"/>
          </reference>
        </references>
      </pivotArea>
    </format>
    <format dxfId="721">
      <pivotArea dataOnly="0" labelOnly="1" outline="0" fieldPosition="0">
        <references count="2">
          <reference field="6" count="1" selected="0">
            <x v="14"/>
          </reference>
          <reference field="23" count="1">
            <x v="1"/>
          </reference>
        </references>
      </pivotArea>
    </format>
    <format dxfId="720">
      <pivotArea dataOnly="0" labelOnly="1" outline="0" fieldPosition="0">
        <references count="2">
          <reference field="6" count="1" selected="0">
            <x v="15"/>
          </reference>
          <reference field="23" count="1">
            <x v="4"/>
          </reference>
        </references>
      </pivotArea>
    </format>
    <format dxfId="719">
      <pivotArea dataOnly="0" labelOnly="1" outline="0" fieldPosition="0">
        <references count="2">
          <reference field="6" count="1" selected="0">
            <x v="16"/>
          </reference>
          <reference field="23" count="1">
            <x v="4"/>
          </reference>
        </references>
      </pivotArea>
    </format>
    <format dxfId="718">
      <pivotArea dataOnly="0" labelOnly="1" outline="0" fieldPosition="0">
        <references count="2">
          <reference field="6" count="1" selected="0">
            <x v="17"/>
          </reference>
          <reference field="23" count="1">
            <x v="4"/>
          </reference>
        </references>
      </pivotArea>
    </format>
    <format dxfId="717">
      <pivotArea dataOnly="0" labelOnly="1" outline="0" fieldPosition="0">
        <references count="2">
          <reference field="6" count="1" selected="0">
            <x v="18"/>
          </reference>
          <reference field="23" count="1">
            <x v="4"/>
          </reference>
        </references>
      </pivotArea>
    </format>
    <format dxfId="716">
      <pivotArea dataOnly="0" labelOnly="1" outline="0" fieldPosition="0">
        <references count="2">
          <reference field="6" count="1" selected="0">
            <x v="19"/>
          </reference>
          <reference field="23" count="1">
            <x v="4"/>
          </reference>
        </references>
      </pivotArea>
    </format>
    <format dxfId="715">
      <pivotArea dataOnly="0" labelOnly="1" outline="0" fieldPosition="0">
        <references count="2">
          <reference field="6" count="1" selected="0">
            <x v="20"/>
          </reference>
          <reference field="23" count="1">
            <x v="4"/>
          </reference>
        </references>
      </pivotArea>
    </format>
    <format dxfId="714">
      <pivotArea dataOnly="0" labelOnly="1" outline="0" fieldPosition="0">
        <references count="2">
          <reference field="6" count="1" selected="0">
            <x v="21"/>
          </reference>
          <reference field="23" count="1">
            <x v="4"/>
          </reference>
        </references>
      </pivotArea>
    </format>
    <format dxfId="713">
      <pivotArea dataOnly="0" labelOnly="1" outline="0" fieldPosition="0">
        <references count="2">
          <reference field="6" count="1" selected="0">
            <x v="23"/>
          </reference>
          <reference field="23" count="1">
            <x v="4"/>
          </reference>
        </references>
      </pivotArea>
    </format>
    <format dxfId="712">
      <pivotArea dataOnly="0" labelOnly="1" outline="0" fieldPosition="0">
        <references count="2">
          <reference field="6" count="1" selected="0">
            <x v="24"/>
          </reference>
          <reference field="23" count="1">
            <x v="4"/>
          </reference>
        </references>
      </pivotArea>
    </format>
    <format dxfId="711">
      <pivotArea dataOnly="0" labelOnly="1" outline="0" fieldPosition="0">
        <references count="2">
          <reference field="6" count="1" selected="0">
            <x v="25"/>
          </reference>
          <reference field="23" count="1">
            <x v="4"/>
          </reference>
        </references>
      </pivotArea>
    </format>
    <format dxfId="710">
      <pivotArea dataOnly="0" labelOnly="1" outline="0" fieldPosition="0">
        <references count="2">
          <reference field="6" count="1" selected="0">
            <x v="26"/>
          </reference>
          <reference field="23" count="1">
            <x v="4"/>
          </reference>
        </references>
      </pivotArea>
    </format>
    <format dxfId="709">
      <pivotArea dataOnly="0" labelOnly="1" outline="0" fieldPosition="0">
        <references count="2">
          <reference field="6" count="1" selected="0">
            <x v="27"/>
          </reference>
          <reference field="23" count="1">
            <x v="4"/>
          </reference>
        </references>
      </pivotArea>
    </format>
    <format dxfId="708">
      <pivotArea dataOnly="0" labelOnly="1" outline="0" fieldPosition="0">
        <references count="2">
          <reference field="6" count="1" selected="0">
            <x v="28"/>
          </reference>
          <reference field="23" count="1">
            <x v="4"/>
          </reference>
        </references>
      </pivotArea>
    </format>
    <format dxfId="707">
      <pivotArea dataOnly="0" labelOnly="1" outline="0" fieldPosition="0">
        <references count="2">
          <reference field="6" count="1" selected="0">
            <x v="29"/>
          </reference>
          <reference field="23" count="1">
            <x v="4"/>
          </reference>
        </references>
      </pivotArea>
    </format>
    <format dxfId="706">
      <pivotArea dataOnly="0" labelOnly="1" outline="0" fieldPosition="0">
        <references count="2">
          <reference field="6" count="1" selected="0">
            <x v="30"/>
          </reference>
          <reference field="23" count="1">
            <x v="4"/>
          </reference>
        </references>
      </pivotArea>
    </format>
    <format dxfId="705">
      <pivotArea dataOnly="0" labelOnly="1" outline="0" fieldPosition="0">
        <references count="2">
          <reference field="6" count="1" selected="0">
            <x v="31"/>
          </reference>
          <reference field="23" count="1">
            <x v="4"/>
          </reference>
        </references>
      </pivotArea>
    </format>
    <format dxfId="704">
      <pivotArea dataOnly="0" labelOnly="1" outline="0" fieldPosition="0">
        <references count="2">
          <reference field="6" count="1" selected="0">
            <x v="32"/>
          </reference>
          <reference field="23" count="1">
            <x v="4"/>
          </reference>
        </references>
      </pivotArea>
    </format>
    <format dxfId="703">
      <pivotArea dataOnly="0" labelOnly="1" outline="0" fieldPosition="0">
        <references count="2">
          <reference field="6" count="1" selected="0">
            <x v="33"/>
          </reference>
          <reference field="23" count="1">
            <x v="4"/>
          </reference>
        </references>
      </pivotArea>
    </format>
    <format dxfId="702">
      <pivotArea dataOnly="0" labelOnly="1" outline="0" fieldPosition="0">
        <references count="2">
          <reference field="6" count="1" selected="0">
            <x v="34"/>
          </reference>
          <reference field="23" count="1">
            <x v="4"/>
          </reference>
        </references>
      </pivotArea>
    </format>
    <format dxfId="701">
      <pivotArea dataOnly="0" labelOnly="1" outline="0" fieldPosition="0">
        <references count="2">
          <reference field="6" count="1" selected="0">
            <x v="35"/>
          </reference>
          <reference field="23" count="1">
            <x v="4"/>
          </reference>
        </references>
      </pivotArea>
    </format>
    <format dxfId="700">
      <pivotArea dataOnly="0" labelOnly="1" outline="0" fieldPosition="0">
        <references count="2">
          <reference field="6" count="1" selected="0">
            <x v="36"/>
          </reference>
          <reference field="23" count="1">
            <x v="0"/>
          </reference>
        </references>
      </pivotArea>
    </format>
    <format dxfId="699">
      <pivotArea dataOnly="0" labelOnly="1" outline="0" fieldPosition="0">
        <references count="2">
          <reference field="6" count="1" selected="0">
            <x v="37"/>
          </reference>
          <reference field="23" count="1">
            <x v="4"/>
          </reference>
        </references>
      </pivotArea>
    </format>
    <format dxfId="698">
      <pivotArea dataOnly="0" labelOnly="1" outline="0" fieldPosition="0">
        <references count="2">
          <reference field="6" count="1" selected="0">
            <x v="38"/>
          </reference>
          <reference field="23" count="1">
            <x v="4"/>
          </reference>
        </references>
      </pivotArea>
    </format>
    <format dxfId="697">
      <pivotArea dataOnly="0" labelOnly="1" outline="0" fieldPosition="0">
        <references count="2">
          <reference field="6" count="1" selected="0">
            <x v="39"/>
          </reference>
          <reference field="23" count="1">
            <x v="4"/>
          </reference>
        </references>
      </pivotArea>
    </format>
    <format dxfId="696">
      <pivotArea dataOnly="0" labelOnly="1" outline="0" fieldPosition="0">
        <references count="2">
          <reference field="6" count="1" selected="0">
            <x v="40"/>
          </reference>
          <reference field="23" count="1">
            <x v="4"/>
          </reference>
        </references>
      </pivotArea>
    </format>
    <format dxfId="695">
      <pivotArea dataOnly="0" labelOnly="1" outline="0" fieldPosition="0">
        <references count="2">
          <reference field="6" count="1" selected="0">
            <x v="41"/>
          </reference>
          <reference field="23" count="1">
            <x v="4"/>
          </reference>
        </references>
      </pivotArea>
    </format>
    <format dxfId="694">
      <pivotArea dataOnly="0" labelOnly="1" outline="0" fieldPosition="0">
        <references count="2">
          <reference field="6" count="1" selected="0">
            <x v="42"/>
          </reference>
          <reference field="23" count="1">
            <x v="4"/>
          </reference>
        </references>
      </pivotArea>
    </format>
    <format dxfId="693">
      <pivotArea dataOnly="0" labelOnly="1" outline="0" fieldPosition="0">
        <references count="2">
          <reference field="6" count="1" selected="0">
            <x v="43"/>
          </reference>
          <reference field="23" count="1">
            <x v="0"/>
          </reference>
        </references>
      </pivotArea>
    </format>
    <format dxfId="692">
      <pivotArea dataOnly="0" labelOnly="1" outline="0" fieldPosition="0">
        <references count="2">
          <reference field="6" count="1" selected="0">
            <x v="44"/>
          </reference>
          <reference field="23" count="1">
            <x v="2"/>
          </reference>
        </references>
      </pivotArea>
    </format>
    <format dxfId="691">
      <pivotArea dataOnly="0" labelOnly="1" outline="0" fieldPosition="0">
        <references count="2">
          <reference field="6" count="1" selected="0">
            <x v="45"/>
          </reference>
          <reference field="23" count="1">
            <x v="4"/>
          </reference>
        </references>
      </pivotArea>
    </format>
    <format dxfId="690">
      <pivotArea dataOnly="0" labelOnly="1" outline="0" fieldPosition="0">
        <references count="2">
          <reference field="6" count="1" selected="0">
            <x v="46"/>
          </reference>
          <reference field="23" count="1">
            <x v="4"/>
          </reference>
        </references>
      </pivotArea>
    </format>
    <format dxfId="689">
      <pivotArea dataOnly="0" labelOnly="1" outline="0" fieldPosition="0">
        <references count="2">
          <reference field="6" count="1" selected="0">
            <x v="47"/>
          </reference>
          <reference field="23" count="1">
            <x v="0"/>
          </reference>
        </references>
      </pivotArea>
    </format>
    <format dxfId="688">
      <pivotArea dataOnly="0" labelOnly="1" outline="0" fieldPosition="0">
        <references count="2">
          <reference field="6" count="1" selected="0">
            <x v="48"/>
          </reference>
          <reference field="23" count="1">
            <x v="1"/>
          </reference>
        </references>
      </pivotArea>
    </format>
    <format dxfId="687">
      <pivotArea dataOnly="0" labelOnly="1" outline="0" fieldPosition="0">
        <references count="2">
          <reference field="6" count="1" selected="0">
            <x v="49"/>
          </reference>
          <reference field="23" count="1">
            <x v="4"/>
          </reference>
        </references>
      </pivotArea>
    </format>
    <format dxfId="686">
      <pivotArea dataOnly="0" labelOnly="1" outline="0" fieldPosition="0">
        <references count="2">
          <reference field="6" count="1" selected="0">
            <x v="50"/>
          </reference>
          <reference field="23" count="1">
            <x v="4"/>
          </reference>
        </references>
      </pivotArea>
    </format>
    <format dxfId="685">
      <pivotArea dataOnly="0" labelOnly="1" outline="0" fieldPosition="0">
        <references count="2">
          <reference field="6" count="1" selected="0">
            <x v="51"/>
          </reference>
          <reference field="23" count="1">
            <x v="4"/>
          </reference>
        </references>
      </pivotArea>
    </format>
    <format dxfId="684">
      <pivotArea dataOnly="0" labelOnly="1" outline="0" fieldPosition="0">
        <references count="2">
          <reference field="6" count="1" selected="0">
            <x v="52"/>
          </reference>
          <reference field="23" count="1">
            <x v="1"/>
          </reference>
        </references>
      </pivotArea>
    </format>
    <format dxfId="683">
      <pivotArea dataOnly="0" labelOnly="1" outline="0" fieldPosition="0">
        <references count="2">
          <reference field="6" count="1" selected="0">
            <x v="53"/>
          </reference>
          <reference field="23" count="1">
            <x v="0"/>
          </reference>
        </references>
      </pivotArea>
    </format>
    <format dxfId="682">
      <pivotArea dataOnly="0" labelOnly="1" outline="0" fieldPosition="0">
        <references count="2">
          <reference field="6" count="1" selected="0">
            <x v="54"/>
          </reference>
          <reference field="23" count="1">
            <x v="1"/>
          </reference>
        </references>
      </pivotArea>
    </format>
    <format dxfId="681">
      <pivotArea dataOnly="0" labelOnly="1" outline="0" fieldPosition="0">
        <references count="2">
          <reference field="6" count="1" selected="0">
            <x v="55"/>
          </reference>
          <reference field="23" count="1">
            <x v="1"/>
          </reference>
        </references>
      </pivotArea>
    </format>
    <format dxfId="680">
      <pivotArea dataOnly="0" labelOnly="1" outline="0" fieldPosition="0">
        <references count="2">
          <reference field="6" count="1" selected="0">
            <x v="56"/>
          </reference>
          <reference field="23" count="1">
            <x v="4"/>
          </reference>
        </references>
      </pivotArea>
    </format>
    <format dxfId="679">
      <pivotArea dataOnly="0" labelOnly="1" outline="0" fieldPosition="0">
        <references count="2">
          <reference field="6" count="1" selected="0">
            <x v="57"/>
          </reference>
          <reference field="23" count="1">
            <x v="4"/>
          </reference>
        </references>
      </pivotArea>
    </format>
    <format dxfId="678">
      <pivotArea dataOnly="0" labelOnly="1" outline="0" fieldPosition="0">
        <references count="2">
          <reference field="6" count="1" selected="0">
            <x v="58"/>
          </reference>
          <reference field="23" count="1">
            <x v="4"/>
          </reference>
        </references>
      </pivotArea>
    </format>
    <format dxfId="677">
      <pivotArea dataOnly="0" labelOnly="1" outline="0" fieldPosition="0">
        <references count="2">
          <reference field="6" count="1" selected="0">
            <x v="59"/>
          </reference>
          <reference field="23" count="1">
            <x v="4"/>
          </reference>
        </references>
      </pivotArea>
    </format>
    <format dxfId="676">
      <pivotArea dataOnly="0" labelOnly="1" outline="0" fieldPosition="0">
        <references count="2">
          <reference field="6" count="1" selected="0">
            <x v="60"/>
          </reference>
          <reference field="23" count="1">
            <x v="4"/>
          </reference>
        </references>
      </pivotArea>
    </format>
    <format dxfId="675">
      <pivotArea dataOnly="0" labelOnly="1" outline="0" fieldPosition="0">
        <references count="2">
          <reference field="6" count="1" selected="0">
            <x v="61"/>
          </reference>
          <reference field="23" count="1">
            <x v="4"/>
          </reference>
        </references>
      </pivotArea>
    </format>
    <format dxfId="674">
      <pivotArea dataOnly="0" labelOnly="1" outline="0" fieldPosition="0">
        <references count="2">
          <reference field="6" count="1" selected="0">
            <x v="62"/>
          </reference>
          <reference field="23" count="1">
            <x v="4"/>
          </reference>
        </references>
      </pivotArea>
    </format>
    <format dxfId="673">
      <pivotArea dataOnly="0" labelOnly="1" outline="0" fieldPosition="0">
        <references count="2">
          <reference field="6" count="1" selected="0">
            <x v="63"/>
          </reference>
          <reference field="23" count="1">
            <x v="4"/>
          </reference>
        </references>
      </pivotArea>
    </format>
    <format dxfId="672">
      <pivotArea dataOnly="0" labelOnly="1" outline="0" fieldPosition="0">
        <references count="2">
          <reference field="6" count="1" selected="0">
            <x v="64"/>
          </reference>
          <reference field="23" count="1">
            <x v="2"/>
          </reference>
        </references>
      </pivotArea>
    </format>
    <format dxfId="671">
      <pivotArea dataOnly="0" labelOnly="1" outline="0" fieldPosition="0">
        <references count="2">
          <reference field="6" count="1" selected="0">
            <x v="65"/>
          </reference>
          <reference field="23" count="1">
            <x v="1"/>
          </reference>
        </references>
      </pivotArea>
    </format>
    <format dxfId="670">
      <pivotArea dataOnly="0" labelOnly="1" outline="0" fieldPosition="0">
        <references count="2">
          <reference field="6" count="1" selected="0">
            <x v="66"/>
          </reference>
          <reference field="23" count="1">
            <x v="1"/>
          </reference>
        </references>
      </pivotArea>
    </format>
    <format dxfId="669">
      <pivotArea dataOnly="0" labelOnly="1" outline="0" fieldPosition="0">
        <references count="2">
          <reference field="6" count="1" selected="0">
            <x v="67"/>
          </reference>
          <reference field="23" count="1">
            <x v="1"/>
          </reference>
        </references>
      </pivotArea>
    </format>
    <format dxfId="668">
      <pivotArea dataOnly="0" labelOnly="1" outline="0" fieldPosition="0">
        <references count="2">
          <reference field="6" count="1" selected="0">
            <x v="68"/>
          </reference>
          <reference field="23" count="1">
            <x v="4"/>
          </reference>
        </references>
      </pivotArea>
    </format>
    <format dxfId="667">
      <pivotArea dataOnly="0" labelOnly="1" outline="0" fieldPosition="0">
        <references count="2">
          <reference field="6" count="1" selected="0">
            <x v="69"/>
          </reference>
          <reference field="23" count="1">
            <x v="2"/>
          </reference>
        </references>
      </pivotArea>
    </format>
    <format dxfId="666">
      <pivotArea dataOnly="0" labelOnly="1" outline="0" fieldPosition="0">
        <references count="2">
          <reference field="6" count="1" selected="0">
            <x v="70"/>
          </reference>
          <reference field="23" count="1">
            <x v="2"/>
          </reference>
        </references>
      </pivotArea>
    </format>
    <format dxfId="665">
      <pivotArea dataOnly="0" labelOnly="1" outline="0" fieldPosition="0">
        <references count="2">
          <reference field="6" count="1" selected="0">
            <x v="71"/>
          </reference>
          <reference field="23" count="1">
            <x v="1"/>
          </reference>
        </references>
      </pivotArea>
    </format>
    <format dxfId="664">
      <pivotArea dataOnly="0" labelOnly="1" outline="0" fieldPosition="0">
        <references count="2">
          <reference field="6" count="1" selected="0">
            <x v="72"/>
          </reference>
          <reference field="23" count="1">
            <x v="4"/>
          </reference>
        </references>
      </pivotArea>
    </format>
    <format dxfId="663">
      <pivotArea dataOnly="0" labelOnly="1" outline="0" fieldPosition="0">
        <references count="2">
          <reference field="6" count="1" selected="0">
            <x v="73"/>
          </reference>
          <reference field="23" count="1">
            <x v="4"/>
          </reference>
        </references>
      </pivotArea>
    </format>
    <format dxfId="662">
      <pivotArea dataOnly="0" labelOnly="1" outline="0" fieldPosition="0">
        <references count="2">
          <reference field="6" count="1" selected="0">
            <x v="74"/>
          </reference>
          <reference field="23" count="1">
            <x v="4"/>
          </reference>
        </references>
      </pivotArea>
    </format>
    <format dxfId="661">
      <pivotArea dataOnly="0" labelOnly="1" outline="0" fieldPosition="0">
        <references count="2">
          <reference field="6" count="1" selected="0">
            <x v="15"/>
          </reference>
          <reference field="23" count="1">
            <x v="2"/>
          </reference>
        </references>
      </pivotArea>
    </format>
    <format dxfId="660">
      <pivotArea dataOnly="0" labelOnly="1" outline="0" fieldPosition="0">
        <references count="2">
          <reference field="6" count="1" selected="0">
            <x v="51"/>
          </reference>
          <reference field="23" count="1">
            <x v="1"/>
          </reference>
        </references>
      </pivotArea>
    </format>
    <format dxfId="659">
      <pivotArea dataOnly="0" labelOnly="1" outline="0" fieldPosition="0">
        <references count="1">
          <reference field="6" count="1">
            <x v="74"/>
          </reference>
        </references>
      </pivotArea>
    </format>
    <format dxfId="658">
      <pivotArea outline="0" collapsedLevelsAreSubtotals="1" fieldPosition="0"/>
    </format>
    <format dxfId="657">
      <pivotArea outline="0" fieldPosition="0">
        <references count="2">
          <reference field="6" count="2" selected="0">
            <x v="2"/>
            <x v="16"/>
          </reference>
          <reference field="23" count="1" selected="0">
            <x v="4"/>
          </reference>
        </references>
      </pivotArea>
    </format>
    <format dxfId="656">
      <pivotArea outline="0" fieldPosition="0">
        <references count="2">
          <reference field="6" count="4" selected="0">
            <x v="30"/>
            <x v="36"/>
            <x v="43"/>
            <x v="44"/>
          </reference>
          <reference field="23" count="2" selected="0">
            <x v="0"/>
            <x v="4"/>
          </reference>
        </references>
      </pivotArea>
    </format>
    <format dxfId="655">
      <pivotArea outline="0" fieldPosition="0">
        <references count="2">
          <reference field="6" count="1" selected="0">
            <x v="47"/>
          </reference>
          <reference field="23" count="1" selected="0">
            <x v="4"/>
          </reference>
        </references>
      </pivotArea>
    </format>
    <format dxfId="654">
      <pivotArea outline="0" fieldPosition="0">
        <references count="2">
          <reference field="6" count="1" selected="0">
            <x v="68"/>
          </reference>
          <reference field="23" count="1" selected="0">
            <x v="4"/>
          </reference>
        </references>
      </pivotArea>
    </format>
    <format dxfId="653">
      <pivotArea outline="0" fieldPosition="0">
        <references count="2">
          <reference field="6" count="5" selected="0">
            <x v="75"/>
            <x v="76"/>
            <x v="77"/>
            <x v="78"/>
            <x v="79"/>
          </reference>
          <reference field="23" count="1" selected="0">
            <x v="4"/>
          </reference>
        </references>
      </pivotArea>
    </format>
    <format dxfId="652">
      <pivotArea outline="0" fieldPosition="0">
        <references count="2">
          <reference field="6" count="2" selected="0">
            <x v="82"/>
            <x v="83"/>
          </reference>
          <reference field="23" count="2" selected="0">
            <x v="1"/>
            <x v="4"/>
          </reference>
        </references>
      </pivotArea>
    </format>
    <format dxfId="651">
      <pivotArea outline="0" fieldPosition="0">
        <references count="2">
          <reference field="6" count="1" selected="0">
            <x v="117"/>
          </reference>
          <reference field="23" count="1" selected="0">
            <x v="4"/>
          </reference>
        </references>
      </pivotArea>
    </format>
    <format dxfId="650">
      <pivotArea outline="0" fieldPosition="0">
        <references count="2">
          <reference field="6" count="8" selected="0">
            <x v="121"/>
            <x v="122"/>
            <x v="123"/>
            <x v="124"/>
            <x v="125"/>
            <x v="126"/>
            <x v="127"/>
            <x v="128"/>
          </reference>
          <reference field="23" count="4" selected="0">
            <x v="0"/>
            <x v="1"/>
            <x v="4"/>
            <x v="5"/>
          </reference>
        </references>
      </pivotArea>
    </format>
    <format dxfId="649">
      <pivotArea dataOnly="0" labelOnly="1" outline="0" fieldPosition="0">
        <references count="2">
          <reference field="6" count="1" selected="0">
            <x v="46"/>
          </reference>
          <reference field="23" count="1">
            <x v="4"/>
          </reference>
        </references>
      </pivotArea>
    </format>
    <format dxfId="648">
      <pivotArea dataOnly="0" labelOnly="1" outline="0" fieldPosition="0">
        <references count="2">
          <reference field="6" count="1" selected="0">
            <x v="68"/>
          </reference>
          <reference field="23" count="1">
            <x v="4"/>
          </reference>
        </references>
      </pivotArea>
    </format>
    <format dxfId="647">
      <pivotArea dataOnly="0" labelOnly="1" outline="0" fieldPosition="0">
        <references count="2">
          <reference field="6" count="1" selected="0">
            <x v="101"/>
          </reference>
          <reference field="23" count="1">
            <x v="4"/>
          </reference>
        </references>
      </pivotArea>
    </format>
    <format dxfId="646">
      <pivotArea dataOnly="0" labelOnly="1" outline="0" fieldPosition="0">
        <references count="2">
          <reference field="6" count="1" selected="0">
            <x v="102"/>
          </reference>
          <reference field="23" count="1">
            <x v="4"/>
          </reference>
        </references>
      </pivotArea>
    </format>
    <format dxfId="645">
      <pivotArea dataOnly="0" labelOnly="1" outline="0" fieldPosition="0">
        <references count="2">
          <reference field="6" count="1" selected="0">
            <x v="103"/>
          </reference>
          <reference field="23" count="1">
            <x v="1"/>
          </reference>
        </references>
      </pivotArea>
    </format>
    <format dxfId="644">
      <pivotArea dataOnly="0" labelOnly="1" outline="0" fieldPosition="0">
        <references count="2">
          <reference field="6" count="1" selected="0">
            <x v="104"/>
          </reference>
          <reference field="23" count="1">
            <x v="4"/>
          </reference>
        </references>
      </pivotArea>
    </format>
    <format dxfId="643">
      <pivotArea dataOnly="0" labelOnly="1" outline="0" fieldPosition="0">
        <references count="2">
          <reference field="6" count="1" selected="0">
            <x v="105"/>
          </reference>
          <reference field="23" count="1">
            <x v="0"/>
          </reference>
        </references>
      </pivotArea>
    </format>
    <format dxfId="642">
      <pivotArea dataOnly="0" labelOnly="1" outline="0" fieldPosition="0">
        <references count="2">
          <reference field="6" count="1" selected="0">
            <x v="106"/>
          </reference>
          <reference field="23" count="1">
            <x v="4"/>
          </reference>
        </references>
      </pivotArea>
    </format>
    <format dxfId="641">
      <pivotArea dataOnly="0" labelOnly="1" outline="0" fieldPosition="0">
        <references count="2">
          <reference field="6" count="1" selected="0">
            <x v="107"/>
          </reference>
          <reference field="23" count="1">
            <x v="4"/>
          </reference>
        </references>
      </pivotArea>
    </format>
    <format dxfId="640">
      <pivotArea dataOnly="0" labelOnly="1" outline="0" fieldPosition="0">
        <references count="2">
          <reference field="6" count="1" selected="0">
            <x v="108"/>
          </reference>
          <reference field="23" count="1">
            <x v="5"/>
          </reference>
        </references>
      </pivotArea>
    </format>
    <format dxfId="639">
      <pivotArea dataOnly="0" labelOnly="1" outline="0" fieldPosition="0">
        <references count="2">
          <reference field="6" count="1" selected="0">
            <x v="109"/>
          </reference>
          <reference field="23" count="1">
            <x v="4"/>
          </reference>
        </references>
      </pivotArea>
    </format>
    <format dxfId="638">
      <pivotArea dataOnly="0" labelOnly="1" outline="0" fieldPosition="0">
        <references count="2">
          <reference field="6" count="1" selected="0">
            <x v="110"/>
          </reference>
          <reference field="23" count="1">
            <x v="4"/>
          </reference>
        </references>
      </pivotArea>
    </format>
    <format dxfId="637">
      <pivotArea dataOnly="0" labelOnly="1" outline="0" fieldPosition="0">
        <references count="2">
          <reference field="6" count="1" selected="0">
            <x v="111"/>
          </reference>
          <reference field="23" count="1">
            <x v="2"/>
          </reference>
        </references>
      </pivotArea>
    </format>
    <format dxfId="636">
      <pivotArea dataOnly="0" labelOnly="1" outline="0" fieldPosition="0">
        <references count="2">
          <reference field="6" count="1" selected="0">
            <x v="112"/>
          </reference>
          <reference field="23" count="1">
            <x v="4"/>
          </reference>
        </references>
      </pivotArea>
    </format>
    <format dxfId="635">
      <pivotArea dataOnly="0" labelOnly="1" outline="0" fieldPosition="0">
        <references count="2">
          <reference field="6" count="1" selected="0">
            <x v="113"/>
          </reference>
          <reference field="23" count="1">
            <x v="2"/>
          </reference>
        </references>
      </pivotArea>
    </format>
    <format dxfId="634">
      <pivotArea dataOnly="0" labelOnly="1" outline="0" fieldPosition="0">
        <references count="2">
          <reference field="6" count="1" selected="0">
            <x v="114"/>
          </reference>
          <reference field="23" count="1">
            <x v="4"/>
          </reference>
        </references>
      </pivotArea>
    </format>
    <format dxfId="633">
      <pivotArea dataOnly="0" labelOnly="1" outline="0" fieldPosition="0">
        <references count="2">
          <reference field="6" count="1" selected="0">
            <x v="46"/>
          </reference>
          <reference field="23" count="1">
            <x v="4"/>
          </reference>
        </references>
      </pivotArea>
    </format>
    <format dxfId="632">
      <pivotArea dataOnly="0" labelOnly="1" outline="0" fieldPosition="0">
        <references count="2">
          <reference field="6" count="1" selected="0">
            <x v="68"/>
          </reference>
          <reference field="23" count="1">
            <x v="4"/>
          </reference>
        </references>
      </pivotArea>
    </format>
    <format dxfId="631">
      <pivotArea dataOnly="0" labelOnly="1" outline="0" fieldPosition="0">
        <references count="2">
          <reference field="6" count="1" selected="0">
            <x v="101"/>
          </reference>
          <reference field="23" count="1">
            <x v="4"/>
          </reference>
        </references>
      </pivotArea>
    </format>
    <format dxfId="630">
      <pivotArea dataOnly="0" labelOnly="1" outline="0" fieldPosition="0">
        <references count="2">
          <reference field="6" count="1" selected="0">
            <x v="102"/>
          </reference>
          <reference field="23" count="1">
            <x v="4"/>
          </reference>
        </references>
      </pivotArea>
    </format>
    <format dxfId="629">
      <pivotArea dataOnly="0" labelOnly="1" outline="0" fieldPosition="0">
        <references count="2">
          <reference field="6" count="1" selected="0">
            <x v="103"/>
          </reference>
          <reference field="23" count="1">
            <x v="1"/>
          </reference>
        </references>
      </pivotArea>
    </format>
    <format dxfId="628">
      <pivotArea dataOnly="0" labelOnly="1" outline="0" fieldPosition="0">
        <references count="2">
          <reference field="6" count="1" selected="0">
            <x v="104"/>
          </reference>
          <reference field="23" count="1">
            <x v="4"/>
          </reference>
        </references>
      </pivotArea>
    </format>
    <format dxfId="627">
      <pivotArea dataOnly="0" labelOnly="1" outline="0" fieldPosition="0">
        <references count="2">
          <reference field="6" count="1" selected="0">
            <x v="105"/>
          </reference>
          <reference field="23" count="1">
            <x v="0"/>
          </reference>
        </references>
      </pivotArea>
    </format>
    <format dxfId="626">
      <pivotArea dataOnly="0" labelOnly="1" outline="0" fieldPosition="0">
        <references count="2">
          <reference field="6" count="1" selected="0">
            <x v="106"/>
          </reference>
          <reference field="23" count="1">
            <x v="4"/>
          </reference>
        </references>
      </pivotArea>
    </format>
    <format dxfId="625">
      <pivotArea dataOnly="0" labelOnly="1" outline="0" fieldPosition="0">
        <references count="2">
          <reference field="6" count="1" selected="0">
            <x v="107"/>
          </reference>
          <reference field="23" count="1">
            <x v="4"/>
          </reference>
        </references>
      </pivotArea>
    </format>
    <format dxfId="624">
      <pivotArea dataOnly="0" labelOnly="1" outline="0" fieldPosition="0">
        <references count="2">
          <reference field="6" count="1" selected="0">
            <x v="108"/>
          </reference>
          <reference field="23" count="1">
            <x v="5"/>
          </reference>
        </references>
      </pivotArea>
    </format>
    <format dxfId="623">
      <pivotArea dataOnly="0" labelOnly="1" outline="0" fieldPosition="0">
        <references count="2">
          <reference field="6" count="1" selected="0">
            <x v="109"/>
          </reference>
          <reference field="23" count="1">
            <x v="4"/>
          </reference>
        </references>
      </pivotArea>
    </format>
    <format dxfId="622">
      <pivotArea dataOnly="0" labelOnly="1" outline="0" fieldPosition="0">
        <references count="2">
          <reference field="6" count="1" selected="0">
            <x v="110"/>
          </reference>
          <reference field="23" count="1">
            <x v="4"/>
          </reference>
        </references>
      </pivotArea>
    </format>
    <format dxfId="621">
      <pivotArea dataOnly="0" labelOnly="1" outline="0" fieldPosition="0">
        <references count="2">
          <reference field="6" count="1" selected="0">
            <x v="111"/>
          </reference>
          <reference field="23" count="1">
            <x v="2"/>
          </reference>
        </references>
      </pivotArea>
    </format>
    <format dxfId="620">
      <pivotArea dataOnly="0" labelOnly="1" outline="0" fieldPosition="0">
        <references count="2">
          <reference field="6" count="1" selected="0">
            <x v="112"/>
          </reference>
          <reference field="23" count="1">
            <x v="4"/>
          </reference>
        </references>
      </pivotArea>
    </format>
    <format dxfId="619">
      <pivotArea dataOnly="0" labelOnly="1" outline="0" fieldPosition="0">
        <references count="2">
          <reference field="6" count="1" selected="0">
            <x v="113"/>
          </reference>
          <reference field="23" count="1">
            <x v="2"/>
          </reference>
        </references>
      </pivotArea>
    </format>
    <format dxfId="618">
      <pivotArea dataOnly="0" labelOnly="1" outline="0" fieldPosition="0">
        <references count="2">
          <reference field="6" count="1" selected="0">
            <x v="114"/>
          </reference>
          <reference field="23" count="1">
            <x v="4"/>
          </reference>
        </references>
      </pivotArea>
    </format>
    <format dxfId="617">
      <pivotArea dataOnly="0" labelOnly="1" outline="0" fieldPosition="0">
        <references count="1">
          <reference field="6" count="14">
            <x v="101"/>
            <x v="102"/>
            <x v="103"/>
            <x v="104"/>
            <x v="105"/>
            <x v="106"/>
            <x v="107"/>
            <x v="108"/>
            <x v="109"/>
            <x v="110"/>
            <x v="111"/>
            <x v="112"/>
            <x v="113"/>
            <x v="114"/>
          </reference>
        </references>
      </pivotArea>
    </format>
    <format dxfId="616">
      <pivotArea dataOnly="0" labelOnly="1" outline="0" fieldPosition="0">
        <references count="2">
          <reference field="6" count="1" selected="0">
            <x v="2"/>
          </reference>
          <reference field="23" count="1">
            <x v="4"/>
          </reference>
        </references>
      </pivotArea>
    </format>
    <format dxfId="615">
      <pivotArea dataOnly="0" labelOnly="1" outline="0" fieldPosition="0">
        <references count="2">
          <reference field="6" count="1" selected="0">
            <x v="16"/>
          </reference>
          <reference field="23" count="1">
            <x v="1"/>
          </reference>
        </references>
      </pivotArea>
    </format>
    <format dxfId="614">
      <pivotArea dataOnly="0" labelOnly="1" outline="0" fieldPosition="0">
        <references count="2">
          <reference field="6" count="1" selected="0">
            <x v="20"/>
          </reference>
          <reference field="23" count="1">
            <x v="4"/>
          </reference>
        </references>
      </pivotArea>
    </format>
    <format dxfId="613">
      <pivotArea dataOnly="0" labelOnly="1" outline="0" fieldPosition="0">
        <references count="2">
          <reference field="6" count="1" selected="0">
            <x v="27"/>
          </reference>
          <reference field="23" count="1">
            <x v="4"/>
          </reference>
        </references>
      </pivotArea>
    </format>
    <format dxfId="612">
      <pivotArea dataOnly="0" labelOnly="1" outline="0" fieldPosition="0">
        <references count="2">
          <reference field="6" count="1" selected="0">
            <x v="30"/>
          </reference>
          <reference field="23" count="1">
            <x v="4"/>
          </reference>
        </references>
      </pivotArea>
    </format>
    <format dxfId="611">
      <pivotArea dataOnly="0" labelOnly="1" outline="0" fieldPosition="0">
        <references count="2">
          <reference field="6" count="1" selected="0">
            <x v="36"/>
          </reference>
          <reference field="23" count="1">
            <x v="4"/>
          </reference>
        </references>
      </pivotArea>
    </format>
    <format dxfId="610">
      <pivotArea dataOnly="0" labelOnly="1" outline="0" fieldPosition="0">
        <references count="2">
          <reference field="6" count="1" selected="0">
            <x v="43"/>
          </reference>
          <reference field="23" count="1">
            <x v="1"/>
          </reference>
        </references>
      </pivotArea>
    </format>
    <format dxfId="609">
      <pivotArea dataOnly="0" labelOnly="1" outline="0" fieldPosition="0">
        <references count="2">
          <reference field="6" count="1" selected="0">
            <x v="44"/>
          </reference>
          <reference field="23" count="1">
            <x v="1"/>
          </reference>
        </references>
      </pivotArea>
    </format>
    <format dxfId="608">
      <pivotArea dataOnly="0" labelOnly="1" outline="0" fieldPosition="0">
        <references count="2">
          <reference field="6" count="1" selected="0">
            <x v="46"/>
          </reference>
          <reference field="23" count="1">
            <x v="4"/>
          </reference>
        </references>
      </pivotArea>
    </format>
    <format dxfId="607">
      <pivotArea dataOnly="0" labelOnly="1" outline="0" fieldPosition="0">
        <references count="2">
          <reference field="6" count="1" selected="0">
            <x v="47"/>
          </reference>
          <reference field="23" count="1">
            <x v="1"/>
          </reference>
        </references>
      </pivotArea>
    </format>
    <format dxfId="606">
      <pivotArea dataOnly="0" labelOnly="1" outline="0" fieldPosition="0">
        <references count="2">
          <reference field="6" count="1" selected="0">
            <x v="62"/>
          </reference>
          <reference field="23" count="1">
            <x v="4"/>
          </reference>
        </references>
      </pivotArea>
    </format>
    <format dxfId="605">
      <pivotArea dataOnly="0" labelOnly="1" outline="0" fieldPosition="0">
        <references count="2">
          <reference field="6" count="1" selected="0">
            <x v="68"/>
          </reference>
          <reference field="23" count="1">
            <x v="4"/>
          </reference>
        </references>
      </pivotArea>
    </format>
    <format dxfId="604">
      <pivotArea dataOnly="0" labelOnly="1" outline="0" fieldPosition="0">
        <references count="2">
          <reference field="6" count="1" selected="0">
            <x v="73"/>
          </reference>
          <reference field="23" count="1">
            <x v="1"/>
          </reference>
        </references>
      </pivotArea>
    </format>
    <format dxfId="603">
      <pivotArea dataOnly="0" labelOnly="1" outline="0" fieldPosition="0">
        <references count="2">
          <reference field="6" count="1" selected="0">
            <x v="75"/>
          </reference>
          <reference field="23" count="1">
            <x v="4"/>
          </reference>
        </references>
      </pivotArea>
    </format>
    <format dxfId="602">
      <pivotArea dataOnly="0" labelOnly="1" outline="0" fieldPosition="0">
        <references count="2">
          <reference field="6" count="1" selected="0">
            <x v="76"/>
          </reference>
          <reference field="23" count="1">
            <x v="4"/>
          </reference>
        </references>
      </pivotArea>
    </format>
    <format dxfId="601">
      <pivotArea dataOnly="0" labelOnly="1" outline="0" fieldPosition="0">
        <references count="2">
          <reference field="6" count="1" selected="0">
            <x v="77"/>
          </reference>
          <reference field="23" count="1">
            <x v="4"/>
          </reference>
        </references>
      </pivotArea>
    </format>
    <format dxfId="600">
      <pivotArea dataOnly="0" labelOnly="1" outline="0" fieldPosition="0">
        <references count="2">
          <reference field="6" count="1" selected="0">
            <x v="78"/>
          </reference>
          <reference field="23" count="1">
            <x v="4"/>
          </reference>
        </references>
      </pivotArea>
    </format>
    <format dxfId="599">
      <pivotArea dataOnly="0" labelOnly="1" outline="0" fieldPosition="0">
        <references count="2">
          <reference field="6" count="1" selected="0">
            <x v="79"/>
          </reference>
          <reference field="23" count="1">
            <x v="4"/>
          </reference>
        </references>
      </pivotArea>
    </format>
    <format dxfId="598">
      <pivotArea dataOnly="0" labelOnly="1" outline="0" fieldPosition="0">
        <references count="2">
          <reference field="6" count="1" selected="0">
            <x v="80"/>
          </reference>
          <reference field="23" count="1">
            <x v="0"/>
          </reference>
        </references>
      </pivotArea>
    </format>
    <format dxfId="597">
      <pivotArea dataOnly="0" labelOnly="1" outline="0" fieldPosition="0">
        <references count="2">
          <reference field="6" count="1" selected="0">
            <x v="81"/>
          </reference>
          <reference field="23" count="1">
            <x v="4"/>
          </reference>
        </references>
      </pivotArea>
    </format>
    <format dxfId="596">
      <pivotArea dataOnly="0" labelOnly="1" outline="0" fieldPosition="0">
        <references count="2">
          <reference field="6" count="1" selected="0">
            <x v="82"/>
          </reference>
          <reference field="23" count="1">
            <x v="4"/>
          </reference>
        </references>
      </pivotArea>
    </format>
    <format dxfId="595">
      <pivotArea dataOnly="0" labelOnly="1" outline="0" fieldPosition="0">
        <references count="2">
          <reference field="6" count="1" selected="0">
            <x v="83"/>
          </reference>
          <reference field="23" count="1">
            <x v="1"/>
          </reference>
        </references>
      </pivotArea>
    </format>
    <format dxfId="594">
      <pivotArea dataOnly="0" labelOnly="1" outline="0" fieldPosition="0">
        <references count="2">
          <reference field="6" count="1" selected="0">
            <x v="84"/>
          </reference>
          <reference field="23" count="1">
            <x v="4"/>
          </reference>
        </references>
      </pivotArea>
    </format>
    <format dxfId="593">
      <pivotArea dataOnly="0" labelOnly="1" outline="0" fieldPosition="0">
        <references count="2">
          <reference field="6" count="1" selected="0">
            <x v="85"/>
          </reference>
          <reference field="23" count="1">
            <x v="4"/>
          </reference>
        </references>
      </pivotArea>
    </format>
    <format dxfId="592">
      <pivotArea dataOnly="0" labelOnly="1" outline="0" fieldPosition="0">
        <references count="2">
          <reference field="6" count="1" selected="0">
            <x v="86"/>
          </reference>
          <reference field="23" count="1">
            <x v="4"/>
          </reference>
        </references>
      </pivotArea>
    </format>
    <format dxfId="591">
      <pivotArea dataOnly="0" labelOnly="1" outline="0" fieldPosition="0">
        <references count="2">
          <reference field="6" count="1" selected="0">
            <x v="87"/>
          </reference>
          <reference field="23" count="1">
            <x v="4"/>
          </reference>
        </references>
      </pivotArea>
    </format>
    <format dxfId="590">
      <pivotArea dataOnly="0" labelOnly="1" outline="0" fieldPosition="0">
        <references count="2">
          <reference field="6" count="1" selected="0">
            <x v="88"/>
          </reference>
          <reference field="23" count="1">
            <x v="5"/>
          </reference>
        </references>
      </pivotArea>
    </format>
    <format dxfId="589">
      <pivotArea dataOnly="0" labelOnly="1" outline="0" fieldPosition="0">
        <references count="2">
          <reference field="6" count="1" selected="0">
            <x v="89"/>
          </reference>
          <reference field="23" count="1">
            <x v="5"/>
          </reference>
        </references>
      </pivotArea>
    </format>
    <format dxfId="588">
      <pivotArea dataOnly="0" labelOnly="1" outline="0" fieldPosition="0">
        <references count="2">
          <reference field="6" count="1" selected="0">
            <x v="90"/>
          </reference>
          <reference field="23" count="1">
            <x v="4"/>
          </reference>
        </references>
      </pivotArea>
    </format>
    <format dxfId="587">
      <pivotArea dataOnly="0" labelOnly="1" outline="0" fieldPosition="0">
        <references count="2">
          <reference field="6" count="1" selected="0">
            <x v="91"/>
          </reference>
          <reference field="23" count="1">
            <x v="4"/>
          </reference>
        </references>
      </pivotArea>
    </format>
    <format dxfId="586">
      <pivotArea dataOnly="0" labelOnly="1" outline="0" fieldPosition="0">
        <references count="2">
          <reference field="6" count="1" selected="0">
            <x v="92"/>
          </reference>
          <reference field="23" count="1">
            <x v="4"/>
          </reference>
        </references>
      </pivotArea>
    </format>
    <format dxfId="585">
      <pivotArea dataOnly="0" labelOnly="1" outline="0" fieldPosition="0">
        <references count="2">
          <reference field="6" count="1" selected="0">
            <x v="93"/>
          </reference>
          <reference field="23" count="1">
            <x v="4"/>
          </reference>
        </references>
      </pivotArea>
    </format>
    <format dxfId="584">
      <pivotArea dataOnly="0" labelOnly="1" outline="0" fieldPosition="0">
        <references count="2">
          <reference field="6" count="1" selected="0">
            <x v="94"/>
          </reference>
          <reference field="23" count="1">
            <x v="4"/>
          </reference>
        </references>
      </pivotArea>
    </format>
    <format dxfId="583">
      <pivotArea dataOnly="0" labelOnly="1" outline="0" fieldPosition="0">
        <references count="2">
          <reference field="6" count="1" selected="0">
            <x v="95"/>
          </reference>
          <reference field="23" count="1">
            <x v="4"/>
          </reference>
        </references>
      </pivotArea>
    </format>
    <format dxfId="582">
      <pivotArea dataOnly="0" labelOnly="1" outline="0" fieldPosition="0">
        <references count="2">
          <reference field="6" count="1" selected="0">
            <x v="96"/>
          </reference>
          <reference field="23" count="1">
            <x v="4"/>
          </reference>
        </references>
      </pivotArea>
    </format>
    <format dxfId="581">
      <pivotArea dataOnly="0" labelOnly="1" outline="0" fieldPosition="0">
        <references count="2">
          <reference field="6" count="1" selected="0">
            <x v="97"/>
          </reference>
          <reference field="23" count="1">
            <x v="4"/>
          </reference>
        </references>
      </pivotArea>
    </format>
    <format dxfId="580">
      <pivotArea dataOnly="0" labelOnly="1" outline="0" fieldPosition="0">
        <references count="2">
          <reference field="6" count="1" selected="0">
            <x v="98"/>
          </reference>
          <reference field="23" count="1">
            <x v="3"/>
          </reference>
        </references>
      </pivotArea>
    </format>
    <format dxfId="579">
      <pivotArea dataOnly="0" labelOnly="1" outline="0" fieldPosition="0">
        <references count="2">
          <reference field="6" count="1" selected="0">
            <x v="99"/>
          </reference>
          <reference field="23" count="1">
            <x v="4"/>
          </reference>
        </references>
      </pivotArea>
    </format>
    <format dxfId="578">
      <pivotArea dataOnly="0" labelOnly="1" outline="0" fieldPosition="0">
        <references count="2">
          <reference field="6" count="1" selected="0">
            <x v="100"/>
          </reference>
          <reference field="23" count="1">
            <x v="1"/>
          </reference>
        </references>
      </pivotArea>
    </format>
    <format dxfId="577">
      <pivotArea dataOnly="0" labelOnly="1" outline="0" fieldPosition="0">
        <references count="2">
          <reference field="6" count="1" selected="0">
            <x v="101"/>
          </reference>
          <reference field="23" count="1">
            <x v="4"/>
          </reference>
        </references>
      </pivotArea>
    </format>
    <format dxfId="576">
      <pivotArea dataOnly="0" labelOnly="1" outline="0" fieldPosition="0">
        <references count="2">
          <reference field="6" count="1" selected="0">
            <x v="102"/>
          </reference>
          <reference field="23" count="1">
            <x v="4"/>
          </reference>
        </references>
      </pivotArea>
    </format>
    <format dxfId="575">
      <pivotArea dataOnly="0" labelOnly="1" outline="0" fieldPosition="0">
        <references count="2">
          <reference field="6" count="1" selected="0">
            <x v="103"/>
          </reference>
          <reference field="23" count="1">
            <x v="1"/>
          </reference>
        </references>
      </pivotArea>
    </format>
    <format dxfId="574">
      <pivotArea dataOnly="0" labelOnly="1" outline="0" fieldPosition="0">
        <references count="2">
          <reference field="6" count="1" selected="0">
            <x v="104"/>
          </reference>
          <reference field="23" count="1">
            <x v="4"/>
          </reference>
        </references>
      </pivotArea>
    </format>
    <format dxfId="573">
      <pivotArea dataOnly="0" labelOnly="1" outline="0" fieldPosition="0">
        <references count="2">
          <reference field="6" count="1" selected="0">
            <x v="105"/>
          </reference>
          <reference field="23" count="1">
            <x v="0"/>
          </reference>
        </references>
      </pivotArea>
    </format>
    <format dxfId="572">
      <pivotArea dataOnly="0" labelOnly="1" outline="0" fieldPosition="0">
        <references count="2">
          <reference field="6" count="1" selected="0">
            <x v="106"/>
          </reference>
          <reference field="23" count="1">
            <x v="4"/>
          </reference>
        </references>
      </pivotArea>
    </format>
    <format dxfId="571">
      <pivotArea dataOnly="0" labelOnly="1" outline="0" fieldPosition="0">
        <references count="2">
          <reference field="6" count="1" selected="0">
            <x v="107"/>
          </reference>
          <reference field="23" count="1">
            <x v="4"/>
          </reference>
        </references>
      </pivotArea>
    </format>
    <format dxfId="570">
      <pivotArea dataOnly="0" labelOnly="1" outline="0" fieldPosition="0">
        <references count="2">
          <reference field="6" count="1" selected="0">
            <x v="108"/>
          </reference>
          <reference field="23" count="1">
            <x v="5"/>
          </reference>
        </references>
      </pivotArea>
    </format>
    <format dxfId="569">
      <pivotArea dataOnly="0" labelOnly="1" outline="0" fieldPosition="0">
        <references count="2">
          <reference field="6" count="1" selected="0">
            <x v="109"/>
          </reference>
          <reference field="23" count="1">
            <x v="4"/>
          </reference>
        </references>
      </pivotArea>
    </format>
    <format dxfId="568">
      <pivotArea dataOnly="0" labelOnly="1" outline="0" fieldPosition="0">
        <references count="2">
          <reference field="6" count="1" selected="0">
            <x v="110"/>
          </reference>
          <reference field="23" count="1">
            <x v="4"/>
          </reference>
        </references>
      </pivotArea>
    </format>
    <format dxfId="567">
      <pivotArea dataOnly="0" labelOnly="1" outline="0" fieldPosition="0">
        <references count="2">
          <reference field="6" count="1" selected="0">
            <x v="111"/>
          </reference>
          <reference field="23" count="1">
            <x v="2"/>
          </reference>
        </references>
      </pivotArea>
    </format>
    <format dxfId="566">
      <pivotArea dataOnly="0" labelOnly="1" outline="0" fieldPosition="0">
        <references count="2">
          <reference field="6" count="1" selected="0">
            <x v="112"/>
          </reference>
          <reference field="23" count="1">
            <x v="4"/>
          </reference>
        </references>
      </pivotArea>
    </format>
    <format dxfId="565">
      <pivotArea dataOnly="0" labelOnly="1" outline="0" fieldPosition="0">
        <references count="2">
          <reference field="6" count="1" selected="0">
            <x v="113"/>
          </reference>
          <reference field="23" count="1">
            <x v="2"/>
          </reference>
        </references>
      </pivotArea>
    </format>
    <format dxfId="564">
      <pivotArea dataOnly="0" labelOnly="1" outline="0" fieldPosition="0">
        <references count="2">
          <reference field="6" count="1" selected="0">
            <x v="114"/>
          </reference>
          <reference field="23" count="1">
            <x v="4"/>
          </reference>
        </references>
      </pivotArea>
    </format>
    <format dxfId="563">
      <pivotArea dataOnly="0" labelOnly="1" outline="0" fieldPosition="0">
        <references count="2">
          <reference field="6" count="1" selected="0">
            <x v="115"/>
          </reference>
          <reference field="23" count="1">
            <x v="4"/>
          </reference>
        </references>
      </pivotArea>
    </format>
    <format dxfId="562">
      <pivotArea dataOnly="0" labelOnly="1" outline="0" fieldPosition="0">
        <references count="2">
          <reference field="6" count="1" selected="0">
            <x v="116"/>
          </reference>
          <reference field="23" count="1">
            <x v="1"/>
          </reference>
        </references>
      </pivotArea>
    </format>
    <format dxfId="561">
      <pivotArea dataOnly="0" labelOnly="1" outline="0" fieldPosition="0">
        <references count="2">
          <reference field="6" count="1" selected="0">
            <x v="117"/>
          </reference>
          <reference field="23" count="1">
            <x v="1"/>
          </reference>
        </references>
      </pivotArea>
    </format>
    <format dxfId="560">
      <pivotArea dataOnly="0" labelOnly="1" outline="0" fieldPosition="0">
        <references count="2">
          <reference field="6" count="1" selected="0">
            <x v="118"/>
          </reference>
          <reference field="23" count="1">
            <x v="1"/>
          </reference>
        </references>
      </pivotArea>
    </format>
    <format dxfId="559">
      <pivotArea dataOnly="0" labelOnly="1" outline="0" fieldPosition="0">
        <references count="2">
          <reference field="6" count="1" selected="0">
            <x v="119"/>
          </reference>
          <reference field="23" count="1">
            <x v="0"/>
          </reference>
        </references>
      </pivotArea>
    </format>
    <format dxfId="558">
      <pivotArea dataOnly="0" labelOnly="1" outline="0" fieldPosition="0">
        <references count="2">
          <reference field="6" count="1" selected="0">
            <x v="120"/>
          </reference>
          <reference field="23" count="1">
            <x v="4"/>
          </reference>
        </references>
      </pivotArea>
    </format>
    <format dxfId="557">
      <pivotArea dataOnly="0" labelOnly="1" outline="0" fieldPosition="0">
        <references count="2">
          <reference field="6" count="1" selected="0">
            <x v="121"/>
          </reference>
          <reference field="23" count="1">
            <x v="2"/>
          </reference>
        </references>
      </pivotArea>
    </format>
    <format dxfId="556">
      <pivotArea dataOnly="0" labelOnly="1" outline="0" fieldPosition="0">
        <references count="2">
          <reference field="6" count="1" selected="0">
            <x v="122"/>
          </reference>
          <reference field="23" count="1">
            <x v="1"/>
          </reference>
        </references>
      </pivotArea>
    </format>
    <format dxfId="555">
      <pivotArea dataOnly="0" labelOnly="1" outline="0" fieldPosition="0">
        <references count="2">
          <reference field="6" count="1" selected="0">
            <x v="123"/>
          </reference>
          <reference field="23" count="1">
            <x v="1"/>
          </reference>
        </references>
      </pivotArea>
    </format>
    <format dxfId="554">
      <pivotArea dataOnly="0" labelOnly="1" outline="0" fieldPosition="0">
        <references count="2">
          <reference field="6" count="1" selected="0">
            <x v="124"/>
          </reference>
          <reference field="23" count="1">
            <x v="4"/>
          </reference>
        </references>
      </pivotArea>
    </format>
    <format dxfId="553">
      <pivotArea dataOnly="0" labelOnly="1" outline="0" fieldPosition="0">
        <references count="2">
          <reference field="6" count="1" selected="0">
            <x v="125"/>
          </reference>
          <reference field="23" count="1">
            <x v="4"/>
          </reference>
        </references>
      </pivotArea>
    </format>
    <format dxfId="552">
      <pivotArea dataOnly="0" labelOnly="1" outline="0" fieldPosition="0">
        <references count="2">
          <reference field="6" count="1" selected="0">
            <x v="126"/>
          </reference>
          <reference field="23" count="1">
            <x v="5"/>
          </reference>
        </references>
      </pivotArea>
    </format>
    <format dxfId="551">
      <pivotArea dataOnly="0" labelOnly="1" outline="0" fieldPosition="0">
        <references count="2">
          <reference field="6" count="1" selected="0">
            <x v="127"/>
          </reference>
          <reference field="23" count="1">
            <x v="0"/>
          </reference>
        </references>
      </pivotArea>
    </format>
    <format dxfId="550">
      <pivotArea dataOnly="0" labelOnly="1" outline="0" fieldPosition="0">
        <references count="2">
          <reference field="6" count="1" selected="0">
            <x v="128"/>
          </reference>
          <reference field="23" count="1">
            <x v="1"/>
          </reference>
        </references>
      </pivotArea>
    </format>
    <format dxfId="549">
      <pivotArea dataOnly="0" labelOnly="1" outline="0" fieldPosition="0">
        <references count="2">
          <reference field="6" count="1" selected="0">
            <x v="129"/>
          </reference>
          <reference field="23" count="1">
            <x v="4"/>
          </reference>
        </references>
      </pivotArea>
    </format>
    <format dxfId="548">
      <pivotArea dataOnly="0" labelOnly="1" outline="0" fieldPosition="0">
        <references count="2">
          <reference field="6" count="1" selected="0">
            <x v="130"/>
          </reference>
          <reference field="23" count="1">
            <x v="1"/>
          </reference>
        </references>
      </pivotArea>
    </format>
    <format dxfId="547">
      <pivotArea dataOnly="0" labelOnly="1" outline="0" fieldPosition="0">
        <references count="2">
          <reference field="6" count="1" selected="0">
            <x v="131"/>
          </reference>
          <reference field="23" count="1">
            <x v="4"/>
          </reference>
        </references>
      </pivotArea>
    </format>
    <format dxfId="546">
      <pivotArea dataOnly="0" labelOnly="1" outline="0" fieldPosition="0">
        <references count="2">
          <reference field="6" count="1" selected="0">
            <x v="132"/>
          </reference>
          <reference field="23" count="1">
            <x v="4"/>
          </reference>
        </references>
      </pivotArea>
    </format>
    <format dxfId="545">
      <pivotArea dataOnly="0" labelOnly="1" outline="0" fieldPosition="0">
        <references count="2">
          <reference field="6" count="1" selected="0">
            <x v="133"/>
          </reference>
          <reference field="23" count="1">
            <x v="2"/>
          </reference>
        </references>
      </pivotArea>
    </format>
    <format dxfId="544">
      <pivotArea dataOnly="0" labelOnly="1" outline="0" fieldPosition="0">
        <references count="2">
          <reference field="6" count="1" selected="0">
            <x v="2"/>
          </reference>
          <reference field="23" count="1">
            <x v="4"/>
          </reference>
        </references>
      </pivotArea>
    </format>
    <format dxfId="543">
      <pivotArea dataOnly="0" labelOnly="1" outline="0" fieldPosition="0">
        <references count="2">
          <reference field="6" count="1" selected="0">
            <x v="16"/>
          </reference>
          <reference field="23" count="1">
            <x v="1"/>
          </reference>
        </references>
      </pivotArea>
    </format>
    <format dxfId="542">
      <pivotArea dataOnly="0" labelOnly="1" outline="0" fieldPosition="0">
        <references count="2">
          <reference field="6" count="1" selected="0">
            <x v="20"/>
          </reference>
          <reference field="23" count="1">
            <x v="4"/>
          </reference>
        </references>
      </pivotArea>
    </format>
    <format dxfId="541">
      <pivotArea dataOnly="0" labelOnly="1" outline="0" fieldPosition="0">
        <references count="2">
          <reference field="6" count="1" selected="0">
            <x v="27"/>
          </reference>
          <reference field="23" count="1">
            <x v="4"/>
          </reference>
        </references>
      </pivotArea>
    </format>
    <format dxfId="540">
      <pivotArea dataOnly="0" labelOnly="1" outline="0" fieldPosition="0">
        <references count="2">
          <reference field="6" count="1" selected="0">
            <x v="30"/>
          </reference>
          <reference field="23" count="1">
            <x v="4"/>
          </reference>
        </references>
      </pivotArea>
    </format>
    <format dxfId="539">
      <pivotArea dataOnly="0" labelOnly="1" outline="0" fieldPosition="0">
        <references count="2">
          <reference field="6" count="1" selected="0">
            <x v="36"/>
          </reference>
          <reference field="23" count="1">
            <x v="4"/>
          </reference>
        </references>
      </pivotArea>
    </format>
    <format dxfId="538">
      <pivotArea dataOnly="0" labelOnly="1" outline="0" fieldPosition="0">
        <references count="2">
          <reference field="6" count="1" selected="0">
            <x v="43"/>
          </reference>
          <reference field="23" count="1">
            <x v="1"/>
          </reference>
        </references>
      </pivotArea>
    </format>
    <format dxfId="537">
      <pivotArea dataOnly="0" labelOnly="1" outline="0" fieldPosition="0">
        <references count="2">
          <reference field="6" count="1" selected="0">
            <x v="44"/>
          </reference>
          <reference field="23" count="1">
            <x v="1"/>
          </reference>
        </references>
      </pivotArea>
    </format>
    <format dxfId="536">
      <pivotArea dataOnly="0" labelOnly="1" outline="0" fieldPosition="0">
        <references count="2">
          <reference field="6" count="1" selected="0">
            <x v="46"/>
          </reference>
          <reference field="23" count="1">
            <x v="4"/>
          </reference>
        </references>
      </pivotArea>
    </format>
    <format dxfId="535">
      <pivotArea dataOnly="0" labelOnly="1" outline="0" fieldPosition="0">
        <references count="2">
          <reference field="6" count="1" selected="0">
            <x v="47"/>
          </reference>
          <reference field="23" count="1">
            <x v="1"/>
          </reference>
        </references>
      </pivotArea>
    </format>
    <format dxfId="534">
      <pivotArea dataOnly="0" labelOnly="1" outline="0" fieldPosition="0">
        <references count="2">
          <reference field="6" count="1" selected="0">
            <x v="62"/>
          </reference>
          <reference field="23" count="1">
            <x v="4"/>
          </reference>
        </references>
      </pivotArea>
    </format>
    <format dxfId="533">
      <pivotArea dataOnly="0" labelOnly="1" outline="0" fieldPosition="0">
        <references count="2">
          <reference field="6" count="1" selected="0">
            <x v="68"/>
          </reference>
          <reference field="23" count="1">
            <x v="4"/>
          </reference>
        </references>
      </pivotArea>
    </format>
    <format dxfId="532">
      <pivotArea dataOnly="0" labelOnly="1" outline="0" fieldPosition="0">
        <references count="2">
          <reference field="6" count="1" selected="0">
            <x v="73"/>
          </reference>
          <reference field="23" count="1">
            <x v="1"/>
          </reference>
        </references>
      </pivotArea>
    </format>
    <format dxfId="531">
      <pivotArea dataOnly="0" labelOnly="1" outline="0" fieldPosition="0">
        <references count="2">
          <reference field="6" count="1" selected="0">
            <x v="75"/>
          </reference>
          <reference field="23" count="1">
            <x v="4"/>
          </reference>
        </references>
      </pivotArea>
    </format>
    <format dxfId="530">
      <pivotArea dataOnly="0" labelOnly="1" outline="0" fieldPosition="0">
        <references count="2">
          <reference field="6" count="1" selected="0">
            <x v="76"/>
          </reference>
          <reference field="23" count="1">
            <x v="4"/>
          </reference>
        </references>
      </pivotArea>
    </format>
    <format dxfId="529">
      <pivotArea dataOnly="0" labelOnly="1" outline="0" fieldPosition="0">
        <references count="2">
          <reference field="6" count="1" selected="0">
            <x v="77"/>
          </reference>
          <reference field="23" count="1">
            <x v="4"/>
          </reference>
        </references>
      </pivotArea>
    </format>
    <format dxfId="528">
      <pivotArea dataOnly="0" labelOnly="1" outline="0" fieldPosition="0">
        <references count="2">
          <reference field="6" count="1" selected="0">
            <x v="78"/>
          </reference>
          <reference field="23" count="1">
            <x v="4"/>
          </reference>
        </references>
      </pivotArea>
    </format>
    <format dxfId="527">
      <pivotArea dataOnly="0" labelOnly="1" outline="0" fieldPosition="0">
        <references count="2">
          <reference field="6" count="1" selected="0">
            <x v="79"/>
          </reference>
          <reference field="23" count="1">
            <x v="4"/>
          </reference>
        </references>
      </pivotArea>
    </format>
    <format dxfId="526">
      <pivotArea dataOnly="0" labelOnly="1" outline="0" fieldPosition="0">
        <references count="2">
          <reference field="6" count="1" selected="0">
            <x v="80"/>
          </reference>
          <reference field="23" count="1">
            <x v="0"/>
          </reference>
        </references>
      </pivotArea>
    </format>
    <format dxfId="525">
      <pivotArea dataOnly="0" labelOnly="1" outline="0" fieldPosition="0">
        <references count="2">
          <reference field="6" count="1" selected="0">
            <x v="81"/>
          </reference>
          <reference field="23" count="1">
            <x v="4"/>
          </reference>
        </references>
      </pivotArea>
    </format>
    <format dxfId="524">
      <pivotArea dataOnly="0" labelOnly="1" outline="0" fieldPosition="0">
        <references count="2">
          <reference field="6" count="1" selected="0">
            <x v="82"/>
          </reference>
          <reference field="23" count="1">
            <x v="4"/>
          </reference>
        </references>
      </pivotArea>
    </format>
    <format dxfId="523">
      <pivotArea dataOnly="0" labelOnly="1" outline="0" fieldPosition="0">
        <references count="2">
          <reference field="6" count="1" selected="0">
            <x v="83"/>
          </reference>
          <reference field="23" count="1">
            <x v="1"/>
          </reference>
        </references>
      </pivotArea>
    </format>
    <format dxfId="522">
      <pivotArea dataOnly="0" labelOnly="1" outline="0" fieldPosition="0">
        <references count="2">
          <reference field="6" count="1" selected="0">
            <x v="84"/>
          </reference>
          <reference field="23" count="1">
            <x v="4"/>
          </reference>
        </references>
      </pivotArea>
    </format>
    <format dxfId="521">
      <pivotArea dataOnly="0" labelOnly="1" outline="0" fieldPosition="0">
        <references count="2">
          <reference field="6" count="1" selected="0">
            <x v="85"/>
          </reference>
          <reference field="23" count="1">
            <x v="4"/>
          </reference>
        </references>
      </pivotArea>
    </format>
    <format dxfId="520">
      <pivotArea dataOnly="0" labelOnly="1" outline="0" fieldPosition="0">
        <references count="2">
          <reference field="6" count="1" selected="0">
            <x v="86"/>
          </reference>
          <reference field="23" count="1">
            <x v="4"/>
          </reference>
        </references>
      </pivotArea>
    </format>
    <format dxfId="519">
      <pivotArea dataOnly="0" labelOnly="1" outline="0" fieldPosition="0">
        <references count="2">
          <reference field="6" count="1" selected="0">
            <x v="87"/>
          </reference>
          <reference field="23" count="1">
            <x v="4"/>
          </reference>
        </references>
      </pivotArea>
    </format>
    <format dxfId="518">
      <pivotArea dataOnly="0" labelOnly="1" outline="0" fieldPosition="0">
        <references count="2">
          <reference field="6" count="1" selected="0">
            <x v="88"/>
          </reference>
          <reference field="23" count="1">
            <x v="5"/>
          </reference>
        </references>
      </pivotArea>
    </format>
    <format dxfId="517">
      <pivotArea dataOnly="0" labelOnly="1" outline="0" fieldPosition="0">
        <references count="2">
          <reference field="6" count="1" selected="0">
            <x v="89"/>
          </reference>
          <reference field="23" count="1">
            <x v="5"/>
          </reference>
        </references>
      </pivotArea>
    </format>
    <format dxfId="516">
      <pivotArea dataOnly="0" labelOnly="1" outline="0" fieldPosition="0">
        <references count="2">
          <reference field="6" count="1" selected="0">
            <x v="90"/>
          </reference>
          <reference field="23" count="1">
            <x v="4"/>
          </reference>
        </references>
      </pivotArea>
    </format>
    <format dxfId="515">
      <pivotArea dataOnly="0" labelOnly="1" outline="0" fieldPosition="0">
        <references count="2">
          <reference field="6" count="1" selected="0">
            <x v="91"/>
          </reference>
          <reference field="23" count="1">
            <x v="4"/>
          </reference>
        </references>
      </pivotArea>
    </format>
    <format dxfId="514">
      <pivotArea dataOnly="0" labelOnly="1" outline="0" fieldPosition="0">
        <references count="2">
          <reference field="6" count="1" selected="0">
            <x v="92"/>
          </reference>
          <reference field="23" count="1">
            <x v="4"/>
          </reference>
        </references>
      </pivotArea>
    </format>
    <format dxfId="513">
      <pivotArea dataOnly="0" labelOnly="1" outline="0" fieldPosition="0">
        <references count="2">
          <reference field="6" count="1" selected="0">
            <x v="93"/>
          </reference>
          <reference field="23" count="1">
            <x v="4"/>
          </reference>
        </references>
      </pivotArea>
    </format>
    <format dxfId="512">
      <pivotArea dataOnly="0" labelOnly="1" outline="0" fieldPosition="0">
        <references count="2">
          <reference field="6" count="1" selected="0">
            <x v="94"/>
          </reference>
          <reference field="23" count="1">
            <x v="4"/>
          </reference>
        </references>
      </pivotArea>
    </format>
    <format dxfId="511">
      <pivotArea dataOnly="0" labelOnly="1" outline="0" fieldPosition="0">
        <references count="2">
          <reference field="6" count="1" selected="0">
            <x v="95"/>
          </reference>
          <reference field="23" count="1">
            <x v="4"/>
          </reference>
        </references>
      </pivotArea>
    </format>
    <format dxfId="510">
      <pivotArea dataOnly="0" labelOnly="1" outline="0" fieldPosition="0">
        <references count="2">
          <reference field="6" count="1" selected="0">
            <x v="96"/>
          </reference>
          <reference field="23" count="1">
            <x v="4"/>
          </reference>
        </references>
      </pivotArea>
    </format>
    <format dxfId="509">
      <pivotArea dataOnly="0" labelOnly="1" outline="0" fieldPosition="0">
        <references count="2">
          <reference field="6" count="1" selected="0">
            <x v="97"/>
          </reference>
          <reference field="23" count="1">
            <x v="4"/>
          </reference>
        </references>
      </pivotArea>
    </format>
    <format dxfId="508">
      <pivotArea dataOnly="0" labelOnly="1" outline="0" fieldPosition="0">
        <references count="2">
          <reference field="6" count="1" selected="0">
            <x v="98"/>
          </reference>
          <reference field="23" count="1">
            <x v="3"/>
          </reference>
        </references>
      </pivotArea>
    </format>
    <format dxfId="507">
      <pivotArea dataOnly="0" labelOnly="1" outline="0" fieldPosition="0">
        <references count="2">
          <reference field="6" count="1" selected="0">
            <x v="99"/>
          </reference>
          <reference field="23" count="1">
            <x v="4"/>
          </reference>
        </references>
      </pivotArea>
    </format>
    <format dxfId="506">
      <pivotArea dataOnly="0" labelOnly="1" outline="0" fieldPosition="0">
        <references count="2">
          <reference field="6" count="1" selected="0">
            <x v="100"/>
          </reference>
          <reference field="23" count="1">
            <x v="1"/>
          </reference>
        </references>
      </pivotArea>
    </format>
    <format dxfId="505">
      <pivotArea dataOnly="0" labelOnly="1" outline="0" fieldPosition="0">
        <references count="2">
          <reference field="6" count="1" selected="0">
            <x v="101"/>
          </reference>
          <reference field="23" count="1">
            <x v="4"/>
          </reference>
        </references>
      </pivotArea>
    </format>
    <format dxfId="504">
      <pivotArea dataOnly="0" labelOnly="1" outline="0" fieldPosition="0">
        <references count="2">
          <reference field="6" count="1" selected="0">
            <x v="102"/>
          </reference>
          <reference field="23" count="1">
            <x v="4"/>
          </reference>
        </references>
      </pivotArea>
    </format>
    <format dxfId="503">
      <pivotArea dataOnly="0" labelOnly="1" outline="0" fieldPosition="0">
        <references count="2">
          <reference field="6" count="1" selected="0">
            <x v="103"/>
          </reference>
          <reference field="23" count="1">
            <x v="1"/>
          </reference>
        </references>
      </pivotArea>
    </format>
    <format dxfId="502">
      <pivotArea dataOnly="0" labelOnly="1" outline="0" fieldPosition="0">
        <references count="2">
          <reference field="6" count="1" selected="0">
            <x v="104"/>
          </reference>
          <reference field="23" count="1">
            <x v="4"/>
          </reference>
        </references>
      </pivotArea>
    </format>
    <format dxfId="501">
      <pivotArea dataOnly="0" labelOnly="1" outline="0" fieldPosition="0">
        <references count="2">
          <reference field="6" count="1" selected="0">
            <x v="105"/>
          </reference>
          <reference field="23" count="1">
            <x v="0"/>
          </reference>
        </references>
      </pivotArea>
    </format>
    <format dxfId="500">
      <pivotArea dataOnly="0" labelOnly="1" outline="0" fieldPosition="0">
        <references count="2">
          <reference field="6" count="1" selected="0">
            <x v="106"/>
          </reference>
          <reference field="23" count="1">
            <x v="4"/>
          </reference>
        </references>
      </pivotArea>
    </format>
    <format dxfId="499">
      <pivotArea dataOnly="0" labelOnly="1" outline="0" fieldPosition="0">
        <references count="2">
          <reference field="6" count="1" selected="0">
            <x v="107"/>
          </reference>
          <reference field="23" count="1">
            <x v="4"/>
          </reference>
        </references>
      </pivotArea>
    </format>
    <format dxfId="498">
      <pivotArea dataOnly="0" labelOnly="1" outline="0" fieldPosition="0">
        <references count="2">
          <reference field="6" count="1" selected="0">
            <x v="108"/>
          </reference>
          <reference field="23" count="1">
            <x v="5"/>
          </reference>
        </references>
      </pivotArea>
    </format>
    <format dxfId="497">
      <pivotArea dataOnly="0" labelOnly="1" outline="0" fieldPosition="0">
        <references count="2">
          <reference field="6" count="1" selected="0">
            <x v="109"/>
          </reference>
          <reference field="23" count="1">
            <x v="4"/>
          </reference>
        </references>
      </pivotArea>
    </format>
    <format dxfId="496">
      <pivotArea dataOnly="0" labelOnly="1" outline="0" fieldPosition="0">
        <references count="2">
          <reference field="6" count="1" selected="0">
            <x v="110"/>
          </reference>
          <reference field="23" count="1">
            <x v="4"/>
          </reference>
        </references>
      </pivotArea>
    </format>
    <format dxfId="495">
      <pivotArea dataOnly="0" labelOnly="1" outline="0" fieldPosition="0">
        <references count="2">
          <reference field="6" count="1" selected="0">
            <x v="111"/>
          </reference>
          <reference field="23" count="1">
            <x v="2"/>
          </reference>
        </references>
      </pivotArea>
    </format>
    <format dxfId="494">
      <pivotArea dataOnly="0" labelOnly="1" outline="0" fieldPosition="0">
        <references count="2">
          <reference field="6" count="1" selected="0">
            <x v="112"/>
          </reference>
          <reference field="23" count="1">
            <x v="4"/>
          </reference>
        </references>
      </pivotArea>
    </format>
    <format dxfId="493">
      <pivotArea dataOnly="0" labelOnly="1" outline="0" fieldPosition="0">
        <references count="2">
          <reference field="6" count="1" selected="0">
            <x v="113"/>
          </reference>
          <reference field="23" count="1">
            <x v="2"/>
          </reference>
        </references>
      </pivotArea>
    </format>
    <format dxfId="492">
      <pivotArea dataOnly="0" labelOnly="1" outline="0" fieldPosition="0">
        <references count="2">
          <reference field="6" count="1" selected="0">
            <x v="114"/>
          </reference>
          <reference field="23" count="1">
            <x v="4"/>
          </reference>
        </references>
      </pivotArea>
    </format>
    <format dxfId="491">
      <pivotArea dataOnly="0" labelOnly="1" outline="0" fieldPosition="0">
        <references count="2">
          <reference field="6" count="1" selected="0">
            <x v="115"/>
          </reference>
          <reference field="23" count="1">
            <x v="4"/>
          </reference>
        </references>
      </pivotArea>
    </format>
    <format dxfId="490">
      <pivotArea dataOnly="0" labelOnly="1" outline="0" fieldPosition="0">
        <references count="2">
          <reference field="6" count="1" selected="0">
            <x v="116"/>
          </reference>
          <reference field="23" count="1">
            <x v="1"/>
          </reference>
        </references>
      </pivotArea>
    </format>
    <format dxfId="489">
      <pivotArea dataOnly="0" labelOnly="1" outline="0" fieldPosition="0">
        <references count="2">
          <reference field="6" count="1" selected="0">
            <x v="117"/>
          </reference>
          <reference field="23" count="1">
            <x v="1"/>
          </reference>
        </references>
      </pivotArea>
    </format>
    <format dxfId="488">
      <pivotArea dataOnly="0" labelOnly="1" outline="0" fieldPosition="0">
        <references count="2">
          <reference field="6" count="1" selected="0">
            <x v="118"/>
          </reference>
          <reference field="23" count="1">
            <x v="1"/>
          </reference>
        </references>
      </pivotArea>
    </format>
    <format dxfId="487">
      <pivotArea dataOnly="0" labelOnly="1" outline="0" fieldPosition="0">
        <references count="2">
          <reference field="6" count="1" selected="0">
            <x v="119"/>
          </reference>
          <reference field="23" count="1">
            <x v="0"/>
          </reference>
        </references>
      </pivotArea>
    </format>
    <format dxfId="486">
      <pivotArea dataOnly="0" labelOnly="1" outline="0" fieldPosition="0">
        <references count="2">
          <reference field="6" count="1" selected="0">
            <x v="120"/>
          </reference>
          <reference field="23" count="1">
            <x v="4"/>
          </reference>
        </references>
      </pivotArea>
    </format>
    <format dxfId="485">
      <pivotArea dataOnly="0" labelOnly="1" outline="0" fieldPosition="0">
        <references count="2">
          <reference field="6" count="1" selected="0">
            <x v="121"/>
          </reference>
          <reference field="23" count="1">
            <x v="2"/>
          </reference>
        </references>
      </pivotArea>
    </format>
    <format dxfId="484">
      <pivotArea dataOnly="0" labelOnly="1" outline="0" fieldPosition="0">
        <references count="2">
          <reference field="6" count="1" selected="0">
            <x v="122"/>
          </reference>
          <reference field="23" count="1">
            <x v="1"/>
          </reference>
        </references>
      </pivotArea>
    </format>
    <format dxfId="483">
      <pivotArea dataOnly="0" labelOnly="1" outline="0" fieldPosition="0">
        <references count="2">
          <reference field="6" count="1" selected="0">
            <x v="123"/>
          </reference>
          <reference field="23" count="1">
            <x v="1"/>
          </reference>
        </references>
      </pivotArea>
    </format>
    <format dxfId="482">
      <pivotArea dataOnly="0" labelOnly="1" outline="0" fieldPosition="0">
        <references count="2">
          <reference field="6" count="1" selected="0">
            <x v="124"/>
          </reference>
          <reference field="23" count="1">
            <x v="4"/>
          </reference>
        </references>
      </pivotArea>
    </format>
    <format dxfId="481">
      <pivotArea dataOnly="0" labelOnly="1" outline="0" fieldPosition="0">
        <references count="2">
          <reference field="6" count="1" selected="0">
            <x v="125"/>
          </reference>
          <reference field="23" count="1">
            <x v="4"/>
          </reference>
        </references>
      </pivotArea>
    </format>
    <format dxfId="480">
      <pivotArea dataOnly="0" labelOnly="1" outline="0" fieldPosition="0">
        <references count="2">
          <reference field="6" count="1" selected="0">
            <x v="126"/>
          </reference>
          <reference field="23" count="1">
            <x v="5"/>
          </reference>
        </references>
      </pivotArea>
    </format>
    <format dxfId="479">
      <pivotArea dataOnly="0" labelOnly="1" outline="0" fieldPosition="0">
        <references count="2">
          <reference field="6" count="1" selected="0">
            <x v="127"/>
          </reference>
          <reference field="23" count="1">
            <x v="0"/>
          </reference>
        </references>
      </pivotArea>
    </format>
    <format dxfId="478">
      <pivotArea dataOnly="0" labelOnly="1" outline="0" fieldPosition="0">
        <references count="2">
          <reference field="6" count="1" selected="0">
            <x v="128"/>
          </reference>
          <reference field="23" count="1">
            <x v="1"/>
          </reference>
        </references>
      </pivotArea>
    </format>
    <format dxfId="477">
      <pivotArea dataOnly="0" labelOnly="1" outline="0" fieldPosition="0">
        <references count="2">
          <reference field="6" count="1" selected="0">
            <x v="129"/>
          </reference>
          <reference field="23" count="1">
            <x v="4"/>
          </reference>
        </references>
      </pivotArea>
    </format>
    <format dxfId="476">
      <pivotArea dataOnly="0" labelOnly="1" outline="0" fieldPosition="0">
        <references count="2">
          <reference field="6" count="1" selected="0">
            <x v="130"/>
          </reference>
          <reference field="23" count="1">
            <x v="1"/>
          </reference>
        </references>
      </pivotArea>
    </format>
    <format dxfId="475">
      <pivotArea dataOnly="0" labelOnly="1" outline="0" fieldPosition="0">
        <references count="2">
          <reference field="6" count="1" selected="0">
            <x v="131"/>
          </reference>
          <reference field="23" count="1">
            <x v="4"/>
          </reference>
        </references>
      </pivotArea>
    </format>
    <format dxfId="474">
      <pivotArea dataOnly="0" labelOnly="1" outline="0" fieldPosition="0">
        <references count="2">
          <reference field="6" count="1" selected="0">
            <x v="132"/>
          </reference>
          <reference field="23" count="1">
            <x v="4"/>
          </reference>
        </references>
      </pivotArea>
    </format>
    <format dxfId="473">
      <pivotArea dataOnly="0" labelOnly="1" outline="0" fieldPosition="0">
        <references count="2">
          <reference field="6" count="1" selected="0">
            <x v="133"/>
          </reference>
          <reference field="23" count="1">
            <x v="2"/>
          </reference>
        </references>
      </pivotArea>
    </format>
    <format dxfId="472">
      <pivotArea dataOnly="0" labelOnly="1" outline="0" fieldPosition="0">
        <references count="1">
          <reference field="6" count="26">
            <x v="75"/>
            <x v="76"/>
            <x v="77"/>
            <x v="78"/>
            <x v="79"/>
            <x v="80"/>
            <x v="81"/>
            <x v="82"/>
            <x v="83"/>
            <x v="84"/>
            <x v="85"/>
            <x v="86"/>
            <x v="87"/>
            <x v="88"/>
            <x v="89"/>
            <x v="90"/>
            <x v="91"/>
            <x v="92"/>
            <x v="93"/>
            <x v="94"/>
            <x v="95"/>
            <x v="96"/>
            <x v="97"/>
            <x v="98"/>
            <x v="99"/>
            <x v="100"/>
          </reference>
        </references>
      </pivotArea>
    </format>
    <format dxfId="471">
      <pivotArea dataOnly="0" labelOnly="1" outline="0" fieldPosition="0">
        <references count="1">
          <reference field="6" count="19">
            <x v="115"/>
            <x v="116"/>
            <x v="117"/>
            <x v="118"/>
            <x v="119"/>
            <x v="120"/>
            <x v="121"/>
            <x v="122"/>
            <x v="123"/>
            <x v="124"/>
            <x v="125"/>
            <x v="126"/>
            <x v="127"/>
            <x v="128"/>
            <x v="129"/>
            <x v="130"/>
            <x v="131"/>
            <x v="132"/>
            <x v="133"/>
          </reference>
        </references>
      </pivotArea>
    </format>
    <format dxfId="470">
      <pivotArea outline="0" collapsedLevelsAreSubtotals="1" fieldPosition="0"/>
    </format>
    <format dxfId="469">
      <pivotArea outline="0" collapsedLevelsAreSubtotals="1" fieldPosition="0"/>
    </format>
    <format dxfId="468">
      <pivotArea outline="0" collapsedLevelsAreSubtotals="1" fieldPosition="0">
        <references count="2">
          <reference field="6" count="1" selected="0">
            <x v="82"/>
          </reference>
          <reference field="23" count="1" selected="0">
            <x v="4"/>
          </reference>
        </references>
      </pivotArea>
    </format>
    <format dxfId="467">
      <pivotArea outline="0" collapsedLevelsAreSubtotals="1" fieldPosition="0">
        <references count="2">
          <reference field="6" count="1" selected="0">
            <x v="83"/>
          </reference>
          <reference field="23" count="1" selected="0">
            <x v="1"/>
          </reference>
        </references>
      </pivotArea>
    </format>
    <format dxfId="466">
      <pivotArea dataOnly="0" labelOnly="1" outline="0" fieldPosition="0">
        <references count="2">
          <reference field="6" count="1" selected="0">
            <x v="100"/>
          </reference>
          <reference field="23" count="1">
            <x v="1"/>
          </reference>
        </references>
      </pivotArea>
    </format>
    <format dxfId="465">
      <pivotArea dataOnly="0" labelOnly="1" outline="0" fieldPosition="0">
        <references count="2">
          <reference field="6" count="1" selected="0">
            <x v="100"/>
          </reference>
          <reference field="23" count="1">
            <x v="1"/>
          </reference>
        </references>
      </pivotArea>
    </format>
    <format dxfId="464">
      <pivotArea dataOnly="0" labelOnly="1" outline="0" fieldPosition="0">
        <references count="2">
          <reference field="6" count="1" selected="0">
            <x v="98"/>
          </reference>
          <reference field="23" count="1">
            <x v="4"/>
          </reference>
        </references>
      </pivotArea>
    </format>
    <format dxfId="463">
      <pivotArea outline="0" collapsedLevelsAreSubtotals="1" fieldPosition="0">
        <references count="2">
          <reference field="6" count="1" selected="0">
            <x v="117"/>
          </reference>
          <reference field="23" count="1" selected="0">
            <x v="1"/>
          </reference>
        </references>
      </pivotArea>
    </format>
    <format dxfId="462">
      <pivotArea outline="0" collapsedLevelsAreSubtotals="1" fieldPosition="0">
        <references count="2">
          <reference field="6" count="2" selected="0">
            <x v="120"/>
            <x v="121"/>
          </reference>
          <reference field="23" count="2" selected="0">
            <x v="2"/>
            <x v="4"/>
          </reference>
        </references>
      </pivotArea>
    </format>
    <format dxfId="461">
      <pivotArea outline="0" collapsedLevelsAreSubtotals="1" fieldPosition="0">
        <references count="1">
          <reference field="6" count="1" selected="0">
            <x v="122"/>
          </reference>
        </references>
      </pivotArea>
    </format>
    <format dxfId="460">
      <pivotArea outline="0" collapsedLevelsAreSubtotals="1" fieldPosition="0">
        <references count="2">
          <reference field="6" count="1" selected="0">
            <x v="2"/>
          </reference>
          <reference field="23" count="1" selected="0">
            <x v="4"/>
          </reference>
        </references>
      </pivotArea>
    </format>
    <format dxfId="459">
      <pivotArea outline="0" collapsedLevelsAreSubtotals="1" fieldPosition="0">
        <references count="2">
          <reference field="6" count="1" selected="0">
            <x v="16"/>
          </reference>
          <reference field="23" count="1" selected="0">
            <x v="1"/>
          </reference>
        </references>
      </pivotArea>
    </format>
    <format dxfId="458">
      <pivotArea outline="0" collapsedLevelsAreSubtotals="1" fieldPosition="0">
        <references count="2">
          <reference field="6" count="1" selected="0">
            <x v="20"/>
          </reference>
          <reference field="23" count="1" selected="0">
            <x v="4"/>
          </reference>
        </references>
      </pivotArea>
    </format>
    <format dxfId="457">
      <pivotArea outline="0" collapsedLevelsAreSubtotals="1" fieldPosition="0">
        <references count="2">
          <reference field="6" count="1" selected="0">
            <x v="30"/>
          </reference>
          <reference field="23" count="1" selected="0">
            <x v="4"/>
          </reference>
        </references>
      </pivotArea>
    </format>
    <format dxfId="456">
      <pivotArea outline="0" collapsedLevelsAreSubtotals="1" fieldPosition="0">
        <references count="2">
          <reference field="6" count="2" selected="0">
            <x v="36"/>
            <x v="43"/>
          </reference>
          <reference field="23" count="2" selected="0">
            <x v="1"/>
            <x v="4"/>
          </reference>
        </references>
      </pivotArea>
    </format>
    <format dxfId="455">
      <pivotArea outline="0" collapsedLevelsAreSubtotals="1" fieldPosition="0">
        <references count="2">
          <reference field="6" count="1" selected="0">
            <x v="44"/>
          </reference>
          <reference field="23" count="1" selected="0">
            <x v="1"/>
          </reference>
        </references>
      </pivotArea>
    </format>
    <format dxfId="454">
      <pivotArea outline="0" collapsedLevelsAreSubtotals="1" fieldPosition="0">
        <references count="2">
          <reference field="6" count="1" selected="0">
            <x v="47"/>
          </reference>
          <reference field="23" count="1" selected="0">
            <x v="1"/>
          </reference>
        </references>
      </pivotArea>
    </format>
    <format dxfId="453">
      <pivotArea outline="0" collapsedLevelsAreSubtotals="1" fieldPosition="0">
        <references count="2">
          <reference field="6" count="1" selected="0">
            <x v="123"/>
          </reference>
          <reference field="23" count="1" selected="0">
            <x v="1"/>
          </reference>
        </references>
      </pivotArea>
    </format>
    <format dxfId="452">
      <pivotArea outline="0" collapsedLevelsAreSubtotals="1" fieldPosition="0">
        <references count="2">
          <reference field="6" count="1" selected="0">
            <x v="124"/>
          </reference>
          <reference field="23" count="1" selected="0">
            <x v="4"/>
          </reference>
        </references>
      </pivotArea>
    </format>
    <format dxfId="451">
      <pivotArea outline="0" collapsedLevelsAreSubtotals="1" fieldPosition="0">
        <references count="2">
          <reference field="6" count="1" selected="0">
            <x v="125"/>
          </reference>
          <reference field="23" count="1" selected="0">
            <x v="4"/>
          </reference>
        </references>
      </pivotArea>
    </format>
    <format dxfId="450">
      <pivotArea outline="0" collapsedLevelsAreSubtotals="1" fieldPosition="0">
        <references count="1">
          <reference field="6" count="2" selected="0">
            <x v="127"/>
            <x v="128"/>
          </reference>
        </references>
      </pivotArea>
    </format>
    <format dxfId="449">
      <pivotArea outline="0" collapsedLevelsAreSubtotals="1" fieldPosition="0">
        <references count="1">
          <reference field="6" count="1" selected="0">
            <x v="128"/>
          </reference>
        </references>
      </pivotArea>
    </format>
    <format dxfId="448">
      <pivotArea outline="0" collapsedLevelsAreSubtotals="1" fieldPosition="0">
        <references count="1">
          <reference field="6" count="2" selected="0">
            <x v="127"/>
            <x v="128"/>
          </reference>
        </references>
      </pivotArea>
    </format>
    <format dxfId="447">
      <pivotArea dataOnly="0" labelOnly="1" outline="0" fieldPosition="0">
        <references count="2">
          <reference field="6" count="1" selected="0">
            <x v="115"/>
          </reference>
          <reference field="23" count="1">
            <x v="4"/>
          </reference>
        </references>
      </pivotArea>
    </format>
    <format dxfId="446">
      <pivotArea dataOnly="0" labelOnly="1" outline="0" fieldPosition="0">
        <references count="2">
          <reference field="6" count="1" selected="0">
            <x v="116"/>
          </reference>
          <reference field="23" count="1">
            <x v="1"/>
          </reference>
        </references>
      </pivotArea>
    </format>
    <format dxfId="445">
      <pivotArea dataOnly="0" labelOnly="1" outline="0" fieldPosition="0">
        <references count="2">
          <reference field="6" count="1" selected="0">
            <x v="117"/>
          </reference>
          <reference field="23" count="1">
            <x v="4"/>
          </reference>
        </references>
      </pivotArea>
    </format>
    <format dxfId="444">
      <pivotArea dataOnly="0" labelOnly="1" outline="0" fieldPosition="0">
        <references count="2">
          <reference field="6" count="1" selected="0">
            <x v="118"/>
          </reference>
          <reference field="23" count="1">
            <x v="1"/>
          </reference>
        </references>
      </pivotArea>
    </format>
    <format dxfId="443">
      <pivotArea dataOnly="0" labelOnly="1" outline="0" fieldPosition="0">
        <references count="2">
          <reference field="6" count="1" selected="0">
            <x v="119"/>
          </reference>
          <reference field="23" count="1">
            <x v="0"/>
          </reference>
        </references>
      </pivotArea>
    </format>
    <format dxfId="442">
      <pivotArea dataOnly="0" labelOnly="1" outline="0" fieldPosition="0">
        <references count="2">
          <reference field="6" count="1" selected="0">
            <x v="115"/>
          </reference>
          <reference field="23" count="1">
            <x v="4"/>
          </reference>
        </references>
      </pivotArea>
    </format>
    <format dxfId="441">
      <pivotArea dataOnly="0" labelOnly="1" outline="0" fieldPosition="0">
        <references count="2">
          <reference field="6" count="1" selected="0">
            <x v="116"/>
          </reference>
          <reference field="23" count="1">
            <x v="1"/>
          </reference>
        </references>
      </pivotArea>
    </format>
    <format dxfId="440">
      <pivotArea dataOnly="0" labelOnly="1" outline="0" fieldPosition="0">
        <references count="2">
          <reference field="6" count="1" selected="0">
            <x v="117"/>
          </reference>
          <reference field="23" count="1">
            <x v="4"/>
          </reference>
        </references>
      </pivotArea>
    </format>
    <format dxfId="439">
      <pivotArea dataOnly="0" labelOnly="1" outline="0" fieldPosition="0">
        <references count="2">
          <reference field="6" count="1" selected="0">
            <x v="118"/>
          </reference>
          <reference field="23" count="1">
            <x v="1"/>
          </reference>
        </references>
      </pivotArea>
    </format>
    <format dxfId="438">
      <pivotArea dataOnly="0" labelOnly="1" outline="0" fieldPosition="0">
        <references count="2">
          <reference field="6" count="1" selected="0">
            <x v="119"/>
          </reference>
          <reference field="23" count="1">
            <x v="0"/>
          </reference>
        </references>
      </pivotArea>
    </format>
    <format dxfId="437">
      <pivotArea outline="0" collapsedLevelsAreSubtotals="1" fieldPosition="0">
        <references count="2">
          <reference field="6" count="1" selected="0">
            <x v="117"/>
          </reference>
          <reference field="23" count="1" selected="0">
            <x v="4"/>
          </reference>
        </references>
      </pivotArea>
    </format>
    <format dxfId="436">
      <pivotArea outline="0" collapsedLevelsAreSubtotals="1" fieldPosition="0">
        <references count="2">
          <reference field="6" count="1" selected="0">
            <x v="62"/>
          </reference>
          <reference field="23" count="1" selected="0">
            <x v="4"/>
          </reference>
        </references>
      </pivotArea>
    </format>
    <format dxfId="435">
      <pivotArea outline="0" collapsedLevelsAreSubtotals="1" fieldPosition="0">
        <references count="2">
          <reference field="6" count="5" selected="0">
            <x v="75"/>
            <x v="76"/>
            <x v="77"/>
            <x v="78"/>
            <x v="79"/>
          </reference>
          <reference field="23" count="1" selected="0">
            <x v="4"/>
          </reference>
        </references>
      </pivotArea>
    </format>
    <format dxfId="434">
      <pivotArea outline="0" collapsedLevelsAreSubtotals="1" fieldPosition="0">
        <references count="2">
          <reference field="6" count="1" selected="0">
            <x v="122"/>
          </reference>
          <reference field="23" count="1" selected="0">
            <x v="1"/>
          </reference>
        </references>
      </pivotArea>
    </format>
    <format dxfId="433">
      <pivotArea outline="0" collapsedLevelsAreSubtotals="1" fieldPosition="0">
        <references count="2">
          <reference field="6" count="2" selected="0">
            <x v="127"/>
            <x v="128"/>
          </reference>
          <reference field="23" count="2" selected="0">
            <x v="0"/>
            <x v="1"/>
          </reference>
        </references>
      </pivotArea>
    </format>
    <format dxfId="432">
      <pivotArea dataOnly="0" labelOnly="1" outline="0" fieldPosition="0">
        <references count="2">
          <reference field="6" count="1" selected="0">
            <x v="88"/>
          </reference>
          <reference field="23" count="1">
            <x v="7"/>
          </reference>
        </references>
      </pivotArea>
    </format>
    <format dxfId="431">
      <pivotArea dataOnly="0" labelOnly="1" outline="0" fieldPosition="0">
        <references count="2">
          <reference field="6" count="1" selected="0">
            <x v="89"/>
          </reference>
          <reference field="23" count="1">
            <x v="7"/>
          </reference>
        </references>
      </pivotArea>
    </format>
    <format dxfId="430">
      <pivotArea dataOnly="0" labelOnly="1" outline="0" fieldPosition="0">
        <references count="2">
          <reference field="6" count="1" selected="0">
            <x v="108"/>
          </reference>
          <reference field="23" count="1">
            <x v="1"/>
          </reference>
        </references>
      </pivotArea>
    </format>
    <format dxfId="429">
      <pivotArea dataOnly="0" labelOnly="1" outline="0" fieldPosition="0">
        <references count="2">
          <reference field="6" count="1" selected="0">
            <x v="126"/>
          </reference>
          <reference field="23" count="1">
            <x v="1"/>
          </reference>
        </references>
      </pivotArea>
    </format>
    <format dxfId="428">
      <pivotArea outline="0" fieldPosition="0">
        <references count="2">
          <reference field="6" count="1" selected="0">
            <x v="122"/>
          </reference>
          <reference field="23" count="1" selected="0">
            <x v="1"/>
          </reference>
        </references>
      </pivotArea>
    </format>
    <format dxfId="427">
      <pivotArea dataOnly="0" labelOnly="1" outline="0" fieldPosition="0">
        <references count="2">
          <reference field="6" count="1" selected="0">
            <x v="122"/>
          </reference>
          <reference field="23" count="1">
            <x v="1"/>
          </reference>
        </references>
      </pivotArea>
    </format>
    <format dxfId="426">
      <pivotArea dataOnly="0" labelOnly="1" outline="0" fieldPosition="0">
        <references count="2">
          <reference field="6" count="1" selected="0">
            <x v="125"/>
          </reference>
          <reference field="23" count="1">
            <x v="4"/>
          </reference>
        </references>
      </pivotArea>
    </format>
    <format dxfId="425">
      <pivotArea outline="0" collapsedLevelsAreSubtotals="1" fieldPosition="0"/>
    </format>
    <format dxfId="424">
      <pivotArea dataOnly="0" labelOnly="1" outline="0" fieldPosition="0">
        <references count="2">
          <reference field="6" count="1" selected="0">
            <x v="90"/>
          </reference>
          <reference field="23" count="1">
            <x v="1"/>
          </reference>
        </references>
      </pivotArea>
    </format>
    <format dxfId="423">
      <pivotArea dataOnly="0" labelOnly="1" outline="0" fieldPosition="0">
        <references count="2">
          <reference field="6" count="1" selected="0">
            <x v="108"/>
          </reference>
          <reference field="23" count="1">
            <x v="5"/>
          </reference>
        </references>
      </pivotArea>
    </format>
    <format dxfId="422">
      <pivotArea dataOnly="0" labelOnly="1" outline="0" fieldPosition="0">
        <references count="2">
          <reference field="6" count="1" selected="0">
            <x v="118"/>
          </reference>
          <reference field="23" count="1">
            <x v="8"/>
          </reference>
        </references>
      </pivotArea>
    </format>
    <format dxfId="421">
      <pivotArea dataOnly="0" labelOnly="1" outline="0" fieldPosition="0">
        <references count="2">
          <reference field="6" count="1" selected="0">
            <x v="126"/>
          </reference>
          <reference field="23" count="1">
            <x v="5"/>
          </reference>
        </references>
      </pivotArea>
    </format>
    <format dxfId="420">
      <pivotArea dataOnly="0" labelOnly="1" outline="0" fieldPosition="0">
        <references count="2">
          <reference field="6" count="1" selected="0">
            <x v="2"/>
          </reference>
          <reference field="23" count="1">
            <x v="1"/>
          </reference>
        </references>
      </pivotArea>
    </format>
    <format dxfId="419">
      <pivotArea dataOnly="0" labelOnly="1" outline="0" fieldPosition="0">
        <references count="2">
          <reference field="6" count="1" selected="0">
            <x v="16"/>
          </reference>
          <reference field="23" count="1">
            <x v="0"/>
          </reference>
        </references>
      </pivotArea>
    </format>
    <format dxfId="418">
      <pivotArea dataOnly="0" labelOnly="1" outline="0" fieldPosition="0">
        <references count="2">
          <reference field="6" count="1" selected="0">
            <x v="20"/>
          </reference>
          <reference field="23" count="1">
            <x v="1"/>
          </reference>
        </references>
      </pivotArea>
    </format>
    <format dxfId="417">
      <pivotArea dataOnly="0" labelOnly="1" outline="0" fieldPosition="0">
        <references count="2">
          <reference field="6" count="1" selected="0">
            <x v="27"/>
          </reference>
          <reference field="23" count="1">
            <x v="4"/>
          </reference>
        </references>
      </pivotArea>
    </format>
    <format dxfId="416">
      <pivotArea dataOnly="0" labelOnly="1" outline="0" fieldPosition="0">
        <references count="2">
          <reference field="6" count="1" selected="0">
            <x v="30"/>
          </reference>
          <reference field="23" count="1">
            <x v="4"/>
          </reference>
        </references>
      </pivotArea>
    </format>
    <format dxfId="415">
      <pivotArea dataOnly="0" labelOnly="1" outline="0" fieldPosition="0">
        <references count="2">
          <reference field="6" count="1" selected="0">
            <x v="36"/>
          </reference>
          <reference field="23" count="1">
            <x v="1"/>
          </reference>
        </references>
      </pivotArea>
    </format>
    <format dxfId="414">
      <pivotArea dataOnly="0" labelOnly="1" outline="0" fieldPosition="0">
        <references count="2">
          <reference field="6" count="1" selected="0">
            <x v="43"/>
          </reference>
          <reference field="23" count="1">
            <x v="1"/>
          </reference>
        </references>
      </pivotArea>
    </format>
    <format dxfId="413">
      <pivotArea dataOnly="0" labelOnly="1" outline="0" fieldPosition="0">
        <references count="2">
          <reference field="6" count="1" selected="0">
            <x v="44"/>
          </reference>
          <reference field="23" count="1">
            <x v="1"/>
          </reference>
        </references>
      </pivotArea>
    </format>
    <format dxfId="412">
      <pivotArea dataOnly="0" labelOnly="1" outline="0" fieldPosition="0">
        <references count="2">
          <reference field="6" count="1" selected="0">
            <x v="46"/>
          </reference>
          <reference field="23" count="1">
            <x v="4"/>
          </reference>
        </references>
      </pivotArea>
    </format>
    <format dxfId="411">
      <pivotArea dataOnly="0" labelOnly="1" outline="0" fieldPosition="0">
        <references count="2">
          <reference field="6" count="1" selected="0">
            <x v="47"/>
          </reference>
          <reference field="23" count="1">
            <x v="2"/>
          </reference>
        </references>
      </pivotArea>
    </format>
    <format dxfId="410">
      <pivotArea dataOnly="0" labelOnly="1" outline="0" fieldPosition="0">
        <references count="2">
          <reference field="6" count="1" selected="0">
            <x v="62"/>
          </reference>
          <reference field="23" count="1">
            <x v="4"/>
          </reference>
        </references>
      </pivotArea>
    </format>
    <format dxfId="409">
      <pivotArea dataOnly="0" labelOnly="1" outline="0" fieldPosition="0">
        <references count="2">
          <reference field="6" count="1" selected="0">
            <x v="68"/>
          </reference>
          <reference field="23" count="1">
            <x v="4"/>
          </reference>
        </references>
      </pivotArea>
    </format>
    <format dxfId="408">
      <pivotArea dataOnly="0" labelOnly="1" outline="0" fieldPosition="0">
        <references count="2">
          <reference field="6" count="1" selected="0">
            <x v="73"/>
          </reference>
          <reference field="23" count="1">
            <x v="8"/>
          </reference>
        </references>
      </pivotArea>
    </format>
    <format dxfId="407">
      <pivotArea dataOnly="0" labelOnly="1" outline="0" fieldPosition="0">
        <references count="2">
          <reference field="6" count="1" selected="0">
            <x v="75"/>
          </reference>
          <reference field="23" count="1">
            <x v="4"/>
          </reference>
        </references>
      </pivotArea>
    </format>
    <format dxfId="406">
      <pivotArea dataOnly="0" labelOnly="1" outline="0" fieldPosition="0">
        <references count="2">
          <reference field="6" count="1" selected="0">
            <x v="76"/>
          </reference>
          <reference field="23" count="1">
            <x v="4"/>
          </reference>
        </references>
      </pivotArea>
    </format>
    <format dxfId="405">
      <pivotArea dataOnly="0" labelOnly="1" outline="0" fieldPosition="0">
        <references count="2">
          <reference field="6" count="1" selected="0">
            <x v="77"/>
          </reference>
          <reference field="23" count="1">
            <x v="4"/>
          </reference>
        </references>
      </pivotArea>
    </format>
    <format dxfId="404">
      <pivotArea dataOnly="0" labelOnly="1" outline="0" fieldPosition="0">
        <references count="2">
          <reference field="6" count="1" selected="0">
            <x v="78"/>
          </reference>
          <reference field="23" count="1">
            <x v="4"/>
          </reference>
        </references>
      </pivotArea>
    </format>
    <format dxfId="403">
      <pivotArea dataOnly="0" labelOnly="1" outline="0" fieldPosition="0">
        <references count="2">
          <reference field="6" count="1" selected="0">
            <x v="79"/>
          </reference>
          <reference field="23" count="1">
            <x v="4"/>
          </reference>
        </references>
      </pivotArea>
    </format>
    <format dxfId="402">
      <pivotArea dataOnly="0" labelOnly="1" outline="0" fieldPosition="0">
        <references count="2">
          <reference field="6" count="1" selected="0">
            <x v="80"/>
          </reference>
          <reference field="23" count="1">
            <x v="4"/>
          </reference>
        </references>
      </pivotArea>
    </format>
    <format dxfId="401">
      <pivotArea dataOnly="0" labelOnly="1" outline="0" fieldPosition="0">
        <references count="2">
          <reference field="6" count="1" selected="0">
            <x v="81"/>
          </reference>
          <reference field="23" count="1">
            <x v="0"/>
          </reference>
        </references>
      </pivotArea>
    </format>
    <format dxfId="400">
      <pivotArea dataOnly="0" labelOnly="1" outline="0" fieldPosition="0">
        <references count="2">
          <reference field="6" count="1" selected="0">
            <x v="82"/>
          </reference>
          <reference field="23" count="1">
            <x v="8"/>
          </reference>
        </references>
      </pivotArea>
    </format>
    <format dxfId="399">
      <pivotArea dataOnly="0" labelOnly="1" outline="0" fieldPosition="0">
        <references count="2">
          <reference field="6" count="1" selected="0">
            <x v="83"/>
          </reference>
          <reference field="23" count="1">
            <x v="4"/>
          </reference>
        </references>
      </pivotArea>
    </format>
    <format dxfId="398">
      <pivotArea dataOnly="0" labelOnly="1" outline="0" fieldPosition="0">
        <references count="2">
          <reference field="6" count="1" selected="0">
            <x v="84"/>
          </reference>
          <reference field="23" count="1">
            <x v="1"/>
          </reference>
        </references>
      </pivotArea>
    </format>
    <format dxfId="397">
      <pivotArea dataOnly="0" labelOnly="1" outline="0" fieldPosition="0">
        <references count="2">
          <reference field="6" count="1" selected="0">
            <x v="85"/>
          </reference>
          <reference field="23" count="1">
            <x v="4"/>
          </reference>
        </references>
      </pivotArea>
    </format>
    <format dxfId="396">
      <pivotArea dataOnly="0" labelOnly="1" outline="0" fieldPosition="0">
        <references count="2">
          <reference field="6" count="1" selected="0">
            <x v="86"/>
          </reference>
          <reference field="23" count="1">
            <x v="4"/>
          </reference>
        </references>
      </pivotArea>
    </format>
    <format dxfId="395">
      <pivotArea dataOnly="0" labelOnly="1" outline="0" fieldPosition="0">
        <references count="2">
          <reference field="6" count="1" selected="0">
            <x v="87"/>
          </reference>
          <reference field="23" count="1">
            <x v="8"/>
          </reference>
        </references>
      </pivotArea>
    </format>
    <format dxfId="394">
      <pivotArea dataOnly="0" labelOnly="1" outline="0" fieldPosition="0">
        <references count="2">
          <reference field="6" count="1" selected="0">
            <x v="88"/>
          </reference>
          <reference field="23" count="1">
            <x v="7"/>
          </reference>
        </references>
      </pivotArea>
    </format>
    <format dxfId="393">
      <pivotArea dataOnly="0" labelOnly="1" outline="0" fieldPosition="0">
        <references count="2">
          <reference field="6" count="1" selected="0">
            <x v="89"/>
          </reference>
          <reference field="23" count="1">
            <x v="7"/>
          </reference>
        </references>
      </pivotArea>
    </format>
    <format dxfId="392">
      <pivotArea dataOnly="0" labelOnly="1" outline="0" fieldPosition="0">
        <references count="2">
          <reference field="6" count="1" selected="0">
            <x v="90"/>
          </reference>
          <reference field="23" count="1">
            <x v="8"/>
          </reference>
        </references>
      </pivotArea>
    </format>
    <format dxfId="391">
      <pivotArea dataOnly="0" labelOnly="1" outline="0" fieldPosition="0">
        <references count="2">
          <reference field="6" count="1" selected="0">
            <x v="91"/>
          </reference>
          <reference field="23" count="1">
            <x v="2"/>
          </reference>
        </references>
      </pivotArea>
    </format>
    <format dxfId="390">
      <pivotArea dataOnly="0" labelOnly="1" outline="0" fieldPosition="0">
        <references count="2">
          <reference field="6" count="1" selected="0">
            <x v="92"/>
          </reference>
          <reference field="23" count="1">
            <x v="7"/>
          </reference>
        </references>
      </pivotArea>
    </format>
    <format dxfId="389">
      <pivotArea dataOnly="0" labelOnly="1" outline="0" fieldPosition="0">
        <references count="2">
          <reference field="6" count="1" selected="0">
            <x v="93"/>
          </reference>
          <reference field="23" count="1">
            <x v="7"/>
          </reference>
        </references>
      </pivotArea>
    </format>
    <format dxfId="388">
      <pivotArea dataOnly="0" labelOnly="1" outline="0" fieldPosition="0">
        <references count="2">
          <reference field="6" count="1" selected="0">
            <x v="94"/>
          </reference>
          <reference field="23" count="1">
            <x v="8"/>
          </reference>
        </references>
      </pivotArea>
    </format>
    <format dxfId="387">
      <pivotArea dataOnly="0" labelOnly="1" outline="0" fieldPosition="0">
        <references count="2">
          <reference field="6" count="1" selected="0">
            <x v="95"/>
          </reference>
          <reference field="23" count="1">
            <x v="0"/>
          </reference>
        </references>
      </pivotArea>
    </format>
    <format dxfId="386">
      <pivotArea dataOnly="0" labelOnly="1" outline="0" fieldPosition="0">
        <references count="2">
          <reference field="6" count="1" selected="0">
            <x v="96"/>
          </reference>
          <reference field="23" count="1">
            <x v="4"/>
          </reference>
        </references>
      </pivotArea>
    </format>
    <format dxfId="385">
      <pivotArea dataOnly="0" labelOnly="1" outline="0" fieldPosition="0">
        <references count="2">
          <reference field="6" count="1" selected="0">
            <x v="97"/>
          </reference>
          <reference field="23" count="1">
            <x v="4"/>
          </reference>
        </references>
      </pivotArea>
    </format>
    <format dxfId="384">
      <pivotArea dataOnly="0" labelOnly="1" outline="0" fieldPosition="0">
        <references count="2">
          <reference field="6" count="1" selected="0">
            <x v="98"/>
          </reference>
          <reference field="23" count="1">
            <x v="4"/>
          </reference>
        </references>
      </pivotArea>
    </format>
    <format dxfId="383">
      <pivotArea dataOnly="0" labelOnly="1" outline="0" fieldPosition="0">
        <references count="2">
          <reference field="6" count="1" selected="0">
            <x v="99"/>
          </reference>
          <reference field="23" count="1">
            <x v="4"/>
          </reference>
        </references>
      </pivotArea>
    </format>
    <format dxfId="382">
      <pivotArea dataOnly="0" labelOnly="1" outline="0" fieldPosition="0">
        <references count="2">
          <reference field="6" count="1" selected="0">
            <x v="100"/>
          </reference>
          <reference field="23" count="1">
            <x v="8"/>
          </reference>
        </references>
      </pivotArea>
    </format>
    <format dxfId="381">
      <pivotArea dataOnly="0" labelOnly="1" outline="0" fieldPosition="0">
        <references count="2">
          <reference field="6" count="1" selected="0">
            <x v="101"/>
          </reference>
          <reference field="23" count="1">
            <x v="4"/>
          </reference>
        </references>
      </pivotArea>
    </format>
    <format dxfId="380">
      <pivotArea dataOnly="0" labelOnly="1" outline="0" fieldPosition="0">
        <references count="2">
          <reference field="6" count="1" selected="0">
            <x v="102"/>
          </reference>
          <reference field="23" count="1">
            <x v="4"/>
          </reference>
        </references>
      </pivotArea>
    </format>
    <format dxfId="379">
      <pivotArea dataOnly="0" labelOnly="1" outline="0" fieldPosition="0">
        <references count="2">
          <reference field="6" count="1" selected="0">
            <x v="103"/>
          </reference>
          <reference field="23" count="1">
            <x v="4"/>
          </reference>
        </references>
      </pivotArea>
    </format>
    <format dxfId="378">
      <pivotArea dataOnly="0" labelOnly="1" outline="0" fieldPosition="0">
        <references count="2">
          <reference field="6" count="1" selected="0">
            <x v="104"/>
          </reference>
          <reference field="23" count="1">
            <x v="0"/>
          </reference>
        </references>
      </pivotArea>
    </format>
    <format dxfId="377">
      <pivotArea dataOnly="0" labelOnly="1" outline="0" fieldPosition="0">
        <references count="2">
          <reference field="6" count="1" selected="0">
            <x v="105"/>
          </reference>
          <reference field="23" count="1">
            <x v="0"/>
          </reference>
        </references>
      </pivotArea>
    </format>
    <format dxfId="376">
      <pivotArea dataOnly="0" labelOnly="1" outline="0" fieldPosition="0">
        <references count="2">
          <reference field="6" count="1" selected="0">
            <x v="106"/>
          </reference>
          <reference field="23" count="1">
            <x v="2"/>
          </reference>
        </references>
      </pivotArea>
    </format>
    <format dxfId="375">
      <pivotArea dataOnly="0" labelOnly="1" outline="0" fieldPosition="0">
        <references count="2">
          <reference field="6" count="1" selected="0">
            <x v="107"/>
          </reference>
          <reference field="23" count="1">
            <x v="4"/>
          </reference>
        </references>
      </pivotArea>
    </format>
    <format dxfId="374">
      <pivotArea dataOnly="0" labelOnly="1" outline="0" fieldPosition="0">
        <references count="2">
          <reference field="6" count="1" selected="0">
            <x v="108"/>
          </reference>
          <reference field="23" count="1">
            <x v="4"/>
          </reference>
        </references>
      </pivotArea>
    </format>
    <format dxfId="373">
      <pivotArea dataOnly="0" labelOnly="1" outline="0" fieldPosition="0">
        <references count="2">
          <reference field="6" count="1" selected="0">
            <x v="109"/>
          </reference>
          <reference field="23" count="1">
            <x v="2"/>
          </reference>
        </references>
      </pivotArea>
    </format>
    <format dxfId="372">
      <pivotArea dataOnly="0" labelOnly="1" outline="0" fieldPosition="0">
        <references count="2">
          <reference field="6" count="1" selected="0">
            <x v="110"/>
          </reference>
          <reference field="23" count="1">
            <x v="4"/>
          </reference>
        </references>
      </pivotArea>
    </format>
    <format dxfId="371">
      <pivotArea dataOnly="0" labelOnly="1" outline="0" fieldPosition="0">
        <references count="2">
          <reference field="6" count="1" selected="0">
            <x v="111"/>
          </reference>
          <reference field="23" count="1">
            <x v="4"/>
          </reference>
        </references>
      </pivotArea>
    </format>
    <format dxfId="370">
      <pivotArea dataOnly="0" labelOnly="1" outline="0" fieldPosition="0">
        <references count="2">
          <reference field="6" count="1" selected="0">
            <x v="112"/>
          </reference>
          <reference field="23" count="1">
            <x v="2"/>
          </reference>
        </references>
      </pivotArea>
    </format>
    <format dxfId="369">
      <pivotArea dataOnly="0" labelOnly="1" outline="0" fieldPosition="0">
        <references count="2">
          <reference field="6" count="1" selected="0">
            <x v="113"/>
          </reference>
          <reference field="23" count="1">
            <x v="4"/>
          </reference>
        </references>
      </pivotArea>
    </format>
    <format dxfId="368">
      <pivotArea dataOnly="0" labelOnly="1" outline="0" fieldPosition="0">
        <references count="2">
          <reference field="6" count="1" selected="0">
            <x v="114"/>
          </reference>
          <reference field="23" count="1">
            <x v="0"/>
          </reference>
        </references>
      </pivotArea>
    </format>
    <format dxfId="367">
      <pivotArea dataOnly="0" labelOnly="1" outline="0" fieldPosition="0">
        <references count="2">
          <reference field="6" count="1" selected="0">
            <x v="115"/>
          </reference>
          <reference field="23" count="1">
            <x v="8"/>
          </reference>
        </references>
      </pivotArea>
    </format>
    <format dxfId="366">
      <pivotArea dataOnly="0" labelOnly="1" outline="0" fieldPosition="0">
        <references count="2">
          <reference field="6" count="1" selected="0">
            <x v="116"/>
          </reference>
          <reference field="23" count="1">
            <x v="1"/>
          </reference>
        </references>
      </pivotArea>
    </format>
    <format dxfId="365">
      <pivotArea dataOnly="0" labelOnly="1" outline="0" fieldPosition="0">
        <references count="2">
          <reference field="6" count="1" selected="0">
            <x v="117"/>
          </reference>
          <reference field="23" count="1">
            <x v="4"/>
          </reference>
        </references>
      </pivotArea>
    </format>
    <format dxfId="364">
      <pivotArea dataOnly="0" labelOnly="1" outline="0" fieldPosition="0">
        <references count="2">
          <reference field="6" count="1" selected="0">
            <x v="118"/>
          </reference>
          <reference field="23" count="1">
            <x v="4"/>
          </reference>
        </references>
      </pivotArea>
    </format>
    <format dxfId="363">
      <pivotArea dataOnly="0" labelOnly="1" outline="0" fieldPosition="0">
        <references count="2">
          <reference field="6" count="1" selected="0">
            <x v="119"/>
          </reference>
          <reference field="23" count="1">
            <x v="4"/>
          </reference>
        </references>
      </pivotArea>
    </format>
    <format dxfId="362">
      <pivotArea dataOnly="0" labelOnly="1" outline="0" fieldPosition="0">
        <references count="2">
          <reference field="6" count="1" selected="0">
            <x v="120"/>
          </reference>
          <reference field="23" count="1">
            <x v="7"/>
          </reference>
        </references>
      </pivotArea>
    </format>
    <format dxfId="361">
      <pivotArea dataOnly="0" labelOnly="1" outline="0" fieldPosition="0">
        <references count="2">
          <reference field="6" count="1" selected="0">
            <x v="121"/>
          </reference>
          <reference field="23" count="1">
            <x v="4"/>
          </reference>
        </references>
      </pivotArea>
    </format>
    <format dxfId="360">
      <pivotArea dataOnly="0" labelOnly="1" outline="0" fieldPosition="0">
        <references count="2">
          <reference field="6" count="1" selected="0">
            <x v="122"/>
          </reference>
          <reference field="23" count="1">
            <x v="4"/>
          </reference>
        </references>
      </pivotArea>
    </format>
    <format dxfId="359">
      <pivotArea dataOnly="0" labelOnly="1" outline="0" fieldPosition="0">
        <references count="2">
          <reference field="6" count="1" selected="0">
            <x v="123"/>
          </reference>
          <reference field="23" count="1">
            <x v="1"/>
          </reference>
        </references>
      </pivotArea>
    </format>
    <format dxfId="358">
      <pivotArea dataOnly="0" labelOnly="1" outline="0" fieldPosition="0">
        <references count="2">
          <reference field="6" count="1" selected="0">
            <x v="124"/>
          </reference>
          <reference field="23" count="1">
            <x v="4"/>
          </reference>
        </references>
      </pivotArea>
    </format>
    <format dxfId="357">
      <pivotArea dataOnly="0" labelOnly="1" outline="0" fieldPosition="0">
        <references count="2">
          <reference field="6" count="1" selected="0">
            <x v="125"/>
          </reference>
          <reference field="23" count="1">
            <x v="4"/>
          </reference>
        </references>
      </pivotArea>
    </format>
    <format dxfId="356">
      <pivotArea dataOnly="0" labelOnly="1" outline="0" fieldPosition="0">
        <references count="2">
          <reference field="6" count="1" selected="0">
            <x v="126"/>
          </reference>
          <reference field="23" count="1">
            <x v="1"/>
          </reference>
        </references>
      </pivotArea>
    </format>
    <format dxfId="355">
      <pivotArea dataOnly="0" labelOnly="1" outline="0" fieldPosition="0">
        <references count="2">
          <reference field="6" count="1" selected="0">
            <x v="127"/>
          </reference>
          <reference field="23" count="1">
            <x v="4"/>
          </reference>
        </references>
      </pivotArea>
    </format>
    <format dxfId="354">
      <pivotArea dataOnly="0" labelOnly="1" outline="0" fieldPosition="0">
        <references count="2">
          <reference field="6" count="1" selected="0">
            <x v="128"/>
          </reference>
          <reference field="23" count="1">
            <x v="4"/>
          </reference>
        </references>
      </pivotArea>
    </format>
    <format dxfId="353">
      <pivotArea dataOnly="0" labelOnly="1" outline="0" fieldPosition="0">
        <references count="2">
          <reference field="6" count="1" selected="0">
            <x v="129"/>
          </reference>
          <reference field="23" count="1">
            <x v="1"/>
          </reference>
        </references>
      </pivotArea>
    </format>
    <format dxfId="352">
      <pivotArea dataOnly="0" labelOnly="1" outline="0" fieldPosition="0">
        <references count="2">
          <reference field="6" count="1" selected="0">
            <x v="130"/>
          </reference>
          <reference field="23" count="1">
            <x v="1"/>
          </reference>
        </references>
      </pivotArea>
    </format>
    <format dxfId="351">
      <pivotArea dataOnly="0" labelOnly="1" outline="0" fieldPosition="0">
        <references count="2">
          <reference field="6" count="1" selected="0">
            <x v="131"/>
          </reference>
          <reference field="23" count="1">
            <x v="4"/>
          </reference>
        </references>
      </pivotArea>
    </format>
    <format dxfId="350">
      <pivotArea dataOnly="0" labelOnly="1" outline="0" fieldPosition="0">
        <references count="2">
          <reference field="6" count="1" selected="0">
            <x v="132"/>
          </reference>
          <reference field="23" count="1">
            <x v="4"/>
          </reference>
        </references>
      </pivotArea>
    </format>
    <format dxfId="349">
      <pivotArea dataOnly="0" labelOnly="1" outline="0" fieldPosition="0">
        <references count="2">
          <reference field="6" count="1" selected="0">
            <x v="133"/>
          </reference>
          <reference field="23" count="1">
            <x v="4"/>
          </reference>
        </references>
      </pivotArea>
    </format>
    <format dxfId="348">
      <pivotArea dataOnly="0" labelOnly="1" outline="0" fieldPosition="0">
        <references count="2">
          <reference field="6" count="1" selected="0">
            <x v="2"/>
          </reference>
          <reference field="23" count="1">
            <x v="1"/>
          </reference>
        </references>
      </pivotArea>
    </format>
    <format dxfId="347">
      <pivotArea dataOnly="0" labelOnly="1" outline="0" fieldPosition="0">
        <references count="2">
          <reference field="6" count="1" selected="0">
            <x v="16"/>
          </reference>
          <reference field="23" count="1">
            <x v="0"/>
          </reference>
        </references>
      </pivotArea>
    </format>
    <format dxfId="346">
      <pivotArea dataOnly="0" labelOnly="1" outline="0" fieldPosition="0">
        <references count="2">
          <reference field="6" count="1" selected="0">
            <x v="20"/>
          </reference>
          <reference field="23" count="1">
            <x v="1"/>
          </reference>
        </references>
      </pivotArea>
    </format>
    <format dxfId="345">
      <pivotArea dataOnly="0" labelOnly="1" outline="0" fieldPosition="0">
        <references count="2">
          <reference field="6" count="1" selected="0">
            <x v="27"/>
          </reference>
          <reference field="23" count="1">
            <x v="4"/>
          </reference>
        </references>
      </pivotArea>
    </format>
    <format dxfId="344">
      <pivotArea dataOnly="0" labelOnly="1" outline="0" fieldPosition="0">
        <references count="2">
          <reference field="6" count="1" selected="0">
            <x v="30"/>
          </reference>
          <reference field="23" count="1">
            <x v="4"/>
          </reference>
        </references>
      </pivotArea>
    </format>
    <format dxfId="343">
      <pivotArea dataOnly="0" labelOnly="1" outline="0" fieldPosition="0">
        <references count="2">
          <reference field="6" count="1" selected="0">
            <x v="36"/>
          </reference>
          <reference field="23" count="1">
            <x v="1"/>
          </reference>
        </references>
      </pivotArea>
    </format>
    <format dxfId="342">
      <pivotArea dataOnly="0" labelOnly="1" outline="0" fieldPosition="0">
        <references count="2">
          <reference field="6" count="1" selected="0">
            <x v="43"/>
          </reference>
          <reference field="23" count="1">
            <x v="1"/>
          </reference>
        </references>
      </pivotArea>
    </format>
    <format dxfId="341">
      <pivotArea dataOnly="0" labelOnly="1" outline="0" fieldPosition="0">
        <references count="2">
          <reference field="6" count="1" selected="0">
            <x v="44"/>
          </reference>
          <reference field="23" count="1">
            <x v="1"/>
          </reference>
        </references>
      </pivotArea>
    </format>
    <format dxfId="340">
      <pivotArea dataOnly="0" labelOnly="1" outline="0" fieldPosition="0">
        <references count="2">
          <reference field="6" count="1" selected="0">
            <x v="46"/>
          </reference>
          <reference field="23" count="1">
            <x v="4"/>
          </reference>
        </references>
      </pivotArea>
    </format>
    <format dxfId="339">
      <pivotArea dataOnly="0" labelOnly="1" outline="0" fieldPosition="0">
        <references count="2">
          <reference field="6" count="1" selected="0">
            <x v="47"/>
          </reference>
          <reference field="23" count="1">
            <x v="2"/>
          </reference>
        </references>
      </pivotArea>
    </format>
    <format dxfId="338">
      <pivotArea dataOnly="0" labelOnly="1" outline="0" fieldPosition="0">
        <references count="2">
          <reference field="6" count="1" selected="0">
            <x v="62"/>
          </reference>
          <reference field="23" count="1">
            <x v="4"/>
          </reference>
        </references>
      </pivotArea>
    </format>
    <format dxfId="337">
      <pivotArea dataOnly="0" labelOnly="1" outline="0" fieldPosition="0">
        <references count="2">
          <reference field="6" count="1" selected="0">
            <x v="68"/>
          </reference>
          <reference field="23" count="1">
            <x v="4"/>
          </reference>
        </references>
      </pivotArea>
    </format>
    <format dxfId="336">
      <pivotArea dataOnly="0" labelOnly="1" outline="0" fieldPosition="0">
        <references count="2">
          <reference field="6" count="1" selected="0">
            <x v="73"/>
          </reference>
          <reference field="23" count="1">
            <x v="8"/>
          </reference>
        </references>
      </pivotArea>
    </format>
    <format dxfId="335">
      <pivotArea dataOnly="0" labelOnly="1" outline="0" fieldPosition="0">
        <references count="2">
          <reference field="6" count="1" selected="0">
            <x v="75"/>
          </reference>
          <reference field="23" count="1">
            <x v="4"/>
          </reference>
        </references>
      </pivotArea>
    </format>
    <format dxfId="334">
      <pivotArea dataOnly="0" labelOnly="1" outline="0" fieldPosition="0">
        <references count="2">
          <reference field="6" count="1" selected="0">
            <x v="76"/>
          </reference>
          <reference field="23" count="1">
            <x v="4"/>
          </reference>
        </references>
      </pivotArea>
    </format>
    <format dxfId="333">
      <pivotArea dataOnly="0" labelOnly="1" outline="0" fieldPosition="0">
        <references count="2">
          <reference field="6" count="1" selected="0">
            <x v="77"/>
          </reference>
          <reference field="23" count="1">
            <x v="4"/>
          </reference>
        </references>
      </pivotArea>
    </format>
    <format dxfId="332">
      <pivotArea dataOnly="0" labelOnly="1" outline="0" fieldPosition="0">
        <references count="2">
          <reference field="6" count="1" selected="0">
            <x v="78"/>
          </reference>
          <reference field="23" count="1">
            <x v="4"/>
          </reference>
        </references>
      </pivotArea>
    </format>
    <format dxfId="331">
      <pivotArea dataOnly="0" labelOnly="1" outline="0" fieldPosition="0">
        <references count="2">
          <reference field="6" count="1" selected="0">
            <x v="79"/>
          </reference>
          <reference field="23" count="1">
            <x v="4"/>
          </reference>
        </references>
      </pivotArea>
    </format>
    <format dxfId="330">
      <pivotArea dataOnly="0" labelOnly="1" outline="0" fieldPosition="0">
        <references count="2">
          <reference field="6" count="1" selected="0">
            <x v="80"/>
          </reference>
          <reference field="23" count="1">
            <x v="4"/>
          </reference>
        </references>
      </pivotArea>
    </format>
    <format dxfId="329">
      <pivotArea dataOnly="0" labelOnly="1" outline="0" fieldPosition="0">
        <references count="2">
          <reference field="6" count="1" selected="0">
            <x v="81"/>
          </reference>
          <reference field="23" count="1">
            <x v="0"/>
          </reference>
        </references>
      </pivotArea>
    </format>
    <format dxfId="328">
      <pivotArea dataOnly="0" labelOnly="1" outline="0" fieldPosition="0">
        <references count="2">
          <reference field="6" count="1" selected="0">
            <x v="82"/>
          </reference>
          <reference field="23" count="1">
            <x v="8"/>
          </reference>
        </references>
      </pivotArea>
    </format>
    <format dxfId="327">
      <pivotArea dataOnly="0" labelOnly="1" outline="0" fieldPosition="0">
        <references count="2">
          <reference field="6" count="1" selected="0">
            <x v="83"/>
          </reference>
          <reference field="23" count="1">
            <x v="4"/>
          </reference>
        </references>
      </pivotArea>
    </format>
    <format dxfId="326">
      <pivotArea dataOnly="0" labelOnly="1" outline="0" fieldPosition="0">
        <references count="2">
          <reference field="6" count="1" selected="0">
            <x v="84"/>
          </reference>
          <reference field="23" count="1">
            <x v="1"/>
          </reference>
        </references>
      </pivotArea>
    </format>
    <format dxfId="325">
      <pivotArea dataOnly="0" labelOnly="1" outline="0" fieldPosition="0">
        <references count="2">
          <reference field="6" count="1" selected="0">
            <x v="85"/>
          </reference>
          <reference field="23" count="1">
            <x v="4"/>
          </reference>
        </references>
      </pivotArea>
    </format>
    <format dxfId="324">
      <pivotArea dataOnly="0" labelOnly="1" outline="0" fieldPosition="0">
        <references count="2">
          <reference field="6" count="1" selected="0">
            <x v="86"/>
          </reference>
          <reference field="23" count="1">
            <x v="4"/>
          </reference>
        </references>
      </pivotArea>
    </format>
    <format dxfId="323">
      <pivotArea dataOnly="0" labelOnly="1" outline="0" fieldPosition="0">
        <references count="2">
          <reference field="6" count="1" selected="0">
            <x v="87"/>
          </reference>
          <reference field="23" count="1">
            <x v="8"/>
          </reference>
        </references>
      </pivotArea>
    </format>
    <format dxfId="322">
      <pivotArea dataOnly="0" labelOnly="1" outline="0" fieldPosition="0">
        <references count="2">
          <reference field="6" count="1" selected="0">
            <x v="88"/>
          </reference>
          <reference field="23" count="1">
            <x v="7"/>
          </reference>
        </references>
      </pivotArea>
    </format>
    <format dxfId="321">
      <pivotArea dataOnly="0" labelOnly="1" outline="0" fieldPosition="0">
        <references count="2">
          <reference field="6" count="1" selected="0">
            <x v="89"/>
          </reference>
          <reference field="23" count="1">
            <x v="7"/>
          </reference>
        </references>
      </pivotArea>
    </format>
    <format dxfId="320">
      <pivotArea dataOnly="0" labelOnly="1" outline="0" fieldPosition="0">
        <references count="2">
          <reference field="6" count="1" selected="0">
            <x v="90"/>
          </reference>
          <reference field="23" count="1">
            <x v="8"/>
          </reference>
        </references>
      </pivotArea>
    </format>
    <format dxfId="319">
      <pivotArea dataOnly="0" labelOnly="1" outline="0" fieldPosition="0">
        <references count="2">
          <reference field="6" count="1" selected="0">
            <x v="91"/>
          </reference>
          <reference field="23" count="1">
            <x v="2"/>
          </reference>
        </references>
      </pivotArea>
    </format>
    <format dxfId="318">
      <pivotArea dataOnly="0" labelOnly="1" outline="0" fieldPosition="0">
        <references count="2">
          <reference field="6" count="1" selected="0">
            <x v="92"/>
          </reference>
          <reference field="23" count="1">
            <x v="7"/>
          </reference>
        </references>
      </pivotArea>
    </format>
    <format dxfId="317">
      <pivotArea dataOnly="0" labelOnly="1" outline="0" fieldPosition="0">
        <references count="2">
          <reference field="6" count="1" selected="0">
            <x v="93"/>
          </reference>
          <reference field="23" count="1">
            <x v="7"/>
          </reference>
        </references>
      </pivotArea>
    </format>
    <format dxfId="316">
      <pivotArea dataOnly="0" labelOnly="1" outline="0" fieldPosition="0">
        <references count="2">
          <reference field="6" count="1" selected="0">
            <x v="94"/>
          </reference>
          <reference field="23" count="1">
            <x v="8"/>
          </reference>
        </references>
      </pivotArea>
    </format>
    <format dxfId="315">
      <pivotArea dataOnly="0" labelOnly="1" outline="0" fieldPosition="0">
        <references count="2">
          <reference field="6" count="1" selected="0">
            <x v="95"/>
          </reference>
          <reference field="23" count="1">
            <x v="0"/>
          </reference>
        </references>
      </pivotArea>
    </format>
    <format dxfId="314">
      <pivotArea dataOnly="0" labelOnly="1" outline="0" fieldPosition="0">
        <references count="2">
          <reference field="6" count="1" selected="0">
            <x v="96"/>
          </reference>
          <reference field="23" count="1">
            <x v="4"/>
          </reference>
        </references>
      </pivotArea>
    </format>
    <format dxfId="313">
      <pivotArea dataOnly="0" labelOnly="1" outline="0" fieldPosition="0">
        <references count="2">
          <reference field="6" count="1" selected="0">
            <x v="97"/>
          </reference>
          <reference field="23" count="1">
            <x v="4"/>
          </reference>
        </references>
      </pivotArea>
    </format>
    <format dxfId="312">
      <pivotArea dataOnly="0" labelOnly="1" outline="0" fieldPosition="0">
        <references count="2">
          <reference field="6" count="1" selected="0">
            <x v="98"/>
          </reference>
          <reference field="23" count="1">
            <x v="4"/>
          </reference>
        </references>
      </pivotArea>
    </format>
    <format dxfId="311">
      <pivotArea dataOnly="0" labelOnly="1" outline="0" fieldPosition="0">
        <references count="2">
          <reference field="6" count="1" selected="0">
            <x v="99"/>
          </reference>
          <reference field="23" count="1">
            <x v="4"/>
          </reference>
        </references>
      </pivotArea>
    </format>
    <format dxfId="310">
      <pivotArea dataOnly="0" labelOnly="1" outline="0" fieldPosition="0">
        <references count="2">
          <reference field="6" count="1" selected="0">
            <x v="100"/>
          </reference>
          <reference field="23" count="1">
            <x v="8"/>
          </reference>
        </references>
      </pivotArea>
    </format>
    <format dxfId="309">
      <pivotArea dataOnly="0" labelOnly="1" outline="0" fieldPosition="0">
        <references count="2">
          <reference field="6" count="1" selected="0">
            <x v="101"/>
          </reference>
          <reference field="23" count="1">
            <x v="4"/>
          </reference>
        </references>
      </pivotArea>
    </format>
    <format dxfId="308">
      <pivotArea dataOnly="0" labelOnly="1" outline="0" fieldPosition="0">
        <references count="2">
          <reference field="6" count="1" selected="0">
            <x v="102"/>
          </reference>
          <reference field="23" count="1">
            <x v="4"/>
          </reference>
        </references>
      </pivotArea>
    </format>
    <format dxfId="307">
      <pivotArea dataOnly="0" labelOnly="1" outline="0" fieldPosition="0">
        <references count="2">
          <reference field="6" count="1" selected="0">
            <x v="103"/>
          </reference>
          <reference field="23" count="1">
            <x v="4"/>
          </reference>
        </references>
      </pivotArea>
    </format>
    <format dxfId="306">
      <pivotArea dataOnly="0" labelOnly="1" outline="0" fieldPosition="0">
        <references count="2">
          <reference field="6" count="1" selected="0">
            <x v="104"/>
          </reference>
          <reference field="23" count="1">
            <x v="0"/>
          </reference>
        </references>
      </pivotArea>
    </format>
    <format dxfId="305">
      <pivotArea dataOnly="0" labelOnly="1" outline="0" fieldPosition="0">
        <references count="2">
          <reference field="6" count="1" selected="0">
            <x v="105"/>
          </reference>
          <reference field="23" count="1">
            <x v="0"/>
          </reference>
        </references>
      </pivotArea>
    </format>
    <format dxfId="304">
      <pivotArea dataOnly="0" labelOnly="1" outline="0" fieldPosition="0">
        <references count="2">
          <reference field="6" count="1" selected="0">
            <x v="106"/>
          </reference>
          <reference field="23" count="1">
            <x v="2"/>
          </reference>
        </references>
      </pivotArea>
    </format>
    <format dxfId="303">
      <pivotArea dataOnly="0" labelOnly="1" outline="0" fieldPosition="0">
        <references count="2">
          <reference field="6" count="1" selected="0">
            <x v="107"/>
          </reference>
          <reference field="23" count="1">
            <x v="4"/>
          </reference>
        </references>
      </pivotArea>
    </format>
    <format dxfId="302">
      <pivotArea dataOnly="0" labelOnly="1" outline="0" fieldPosition="0">
        <references count="2">
          <reference field="6" count="1" selected="0">
            <x v="108"/>
          </reference>
          <reference field="23" count="1">
            <x v="4"/>
          </reference>
        </references>
      </pivotArea>
    </format>
    <format dxfId="301">
      <pivotArea dataOnly="0" labelOnly="1" outline="0" fieldPosition="0">
        <references count="2">
          <reference field="6" count="1" selected="0">
            <x v="109"/>
          </reference>
          <reference field="23" count="1">
            <x v="2"/>
          </reference>
        </references>
      </pivotArea>
    </format>
    <format dxfId="300">
      <pivotArea dataOnly="0" labelOnly="1" outline="0" fieldPosition="0">
        <references count="2">
          <reference field="6" count="1" selected="0">
            <x v="110"/>
          </reference>
          <reference field="23" count="1">
            <x v="4"/>
          </reference>
        </references>
      </pivotArea>
    </format>
    <format dxfId="299">
      <pivotArea dataOnly="0" labelOnly="1" outline="0" fieldPosition="0">
        <references count="2">
          <reference field="6" count="1" selected="0">
            <x v="111"/>
          </reference>
          <reference field="23" count="1">
            <x v="4"/>
          </reference>
        </references>
      </pivotArea>
    </format>
    <format dxfId="298">
      <pivotArea dataOnly="0" labelOnly="1" outline="0" fieldPosition="0">
        <references count="2">
          <reference field="6" count="1" selected="0">
            <x v="112"/>
          </reference>
          <reference field="23" count="1">
            <x v="2"/>
          </reference>
        </references>
      </pivotArea>
    </format>
    <format dxfId="297">
      <pivotArea dataOnly="0" labelOnly="1" outline="0" fieldPosition="0">
        <references count="2">
          <reference field="6" count="1" selected="0">
            <x v="113"/>
          </reference>
          <reference field="23" count="1">
            <x v="4"/>
          </reference>
        </references>
      </pivotArea>
    </format>
    <format dxfId="296">
      <pivotArea dataOnly="0" labelOnly="1" outline="0" fieldPosition="0">
        <references count="2">
          <reference field="6" count="1" selected="0">
            <x v="114"/>
          </reference>
          <reference field="23" count="1">
            <x v="0"/>
          </reference>
        </references>
      </pivotArea>
    </format>
    <format dxfId="295">
      <pivotArea dataOnly="0" labelOnly="1" outline="0" fieldPosition="0">
        <references count="2">
          <reference field="6" count="1" selected="0">
            <x v="115"/>
          </reference>
          <reference field="23" count="1">
            <x v="8"/>
          </reference>
        </references>
      </pivotArea>
    </format>
    <format dxfId="294">
      <pivotArea dataOnly="0" labelOnly="1" outline="0" fieldPosition="0">
        <references count="2">
          <reference field="6" count="1" selected="0">
            <x v="116"/>
          </reference>
          <reference field="23" count="1">
            <x v="1"/>
          </reference>
        </references>
      </pivotArea>
    </format>
    <format dxfId="293">
      <pivotArea dataOnly="0" labelOnly="1" outline="0" fieldPosition="0">
        <references count="2">
          <reference field="6" count="1" selected="0">
            <x v="117"/>
          </reference>
          <reference field="23" count="1">
            <x v="4"/>
          </reference>
        </references>
      </pivotArea>
    </format>
    <format dxfId="292">
      <pivotArea dataOnly="0" labelOnly="1" outline="0" fieldPosition="0">
        <references count="2">
          <reference field="6" count="1" selected="0">
            <x v="118"/>
          </reference>
          <reference field="23" count="1">
            <x v="4"/>
          </reference>
        </references>
      </pivotArea>
    </format>
    <format dxfId="291">
      <pivotArea dataOnly="0" labelOnly="1" outline="0" fieldPosition="0">
        <references count="2">
          <reference field="6" count="1" selected="0">
            <x v="119"/>
          </reference>
          <reference field="23" count="1">
            <x v="4"/>
          </reference>
        </references>
      </pivotArea>
    </format>
    <format dxfId="290">
      <pivotArea dataOnly="0" labelOnly="1" outline="0" fieldPosition="0">
        <references count="2">
          <reference field="6" count="1" selected="0">
            <x v="120"/>
          </reference>
          <reference field="23" count="1">
            <x v="7"/>
          </reference>
        </references>
      </pivotArea>
    </format>
    <format dxfId="289">
      <pivotArea dataOnly="0" labelOnly="1" outline="0" fieldPosition="0">
        <references count="2">
          <reference field="6" count="1" selected="0">
            <x v="121"/>
          </reference>
          <reference field="23" count="1">
            <x v="4"/>
          </reference>
        </references>
      </pivotArea>
    </format>
    <format dxfId="288">
      <pivotArea dataOnly="0" labelOnly="1" outline="0" fieldPosition="0">
        <references count="2">
          <reference field="6" count="1" selected="0">
            <x v="122"/>
          </reference>
          <reference field="23" count="1">
            <x v="4"/>
          </reference>
        </references>
      </pivotArea>
    </format>
    <format dxfId="287">
      <pivotArea dataOnly="0" labelOnly="1" outline="0" fieldPosition="0">
        <references count="2">
          <reference field="6" count="1" selected="0">
            <x v="123"/>
          </reference>
          <reference field="23" count="1">
            <x v="1"/>
          </reference>
        </references>
      </pivotArea>
    </format>
    <format dxfId="286">
      <pivotArea dataOnly="0" labelOnly="1" outline="0" fieldPosition="0">
        <references count="2">
          <reference field="6" count="1" selected="0">
            <x v="124"/>
          </reference>
          <reference field="23" count="1">
            <x v="4"/>
          </reference>
        </references>
      </pivotArea>
    </format>
    <format dxfId="285">
      <pivotArea dataOnly="0" labelOnly="1" outline="0" fieldPosition="0">
        <references count="2">
          <reference field="6" count="1" selected="0">
            <x v="125"/>
          </reference>
          <reference field="23" count="1">
            <x v="4"/>
          </reference>
        </references>
      </pivotArea>
    </format>
    <format dxfId="284">
      <pivotArea dataOnly="0" labelOnly="1" outline="0" fieldPosition="0">
        <references count="2">
          <reference field="6" count="1" selected="0">
            <x v="126"/>
          </reference>
          <reference field="23" count="1">
            <x v="1"/>
          </reference>
        </references>
      </pivotArea>
    </format>
    <format dxfId="283">
      <pivotArea dataOnly="0" labelOnly="1" outline="0" fieldPosition="0">
        <references count="2">
          <reference field="6" count="1" selected="0">
            <x v="127"/>
          </reference>
          <reference field="23" count="1">
            <x v="4"/>
          </reference>
        </references>
      </pivotArea>
    </format>
    <format dxfId="282">
      <pivotArea dataOnly="0" labelOnly="1" outline="0" fieldPosition="0">
        <references count="2">
          <reference field="6" count="1" selected="0">
            <x v="128"/>
          </reference>
          <reference field="23" count="1">
            <x v="4"/>
          </reference>
        </references>
      </pivotArea>
    </format>
    <format dxfId="281">
      <pivotArea dataOnly="0" labelOnly="1" outline="0" fieldPosition="0">
        <references count="2">
          <reference field="6" count="1" selected="0">
            <x v="129"/>
          </reference>
          <reference field="23" count="1">
            <x v="1"/>
          </reference>
        </references>
      </pivotArea>
    </format>
    <format dxfId="280">
      <pivotArea dataOnly="0" labelOnly="1" outline="0" fieldPosition="0">
        <references count="2">
          <reference field="6" count="1" selected="0">
            <x v="130"/>
          </reference>
          <reference field="23" count="1">
            <x v="1"/>
          </reference>
        </references>
      </pivotArea>
    </format>
    <format dxfId="279">
      <pivotArea dataOnly="0" labelOnly="1" outline="0" fieldPosition="0">
        <references count="2">
          <reference field="6" count="1" selected="0">
            <x v="131"/>
          </reference>
          <reference field="23" count="1">
            <x v="4"/>
          </reference>
        </references>
      </pivotArea>
    </format>
    <format dxfId="278">
      <pivotArea dataOnly="0" labelOnly="1" outline="0" fieldPosition="0">
        <references count="2">
          <reference field="6" count="1" selected="0">
            <x v="132"/>
          </reference>
          <reference field="23" count="1">
            <x v="4"/>
          </reference>
        </references>
      </pivotArea>
    </format>
    <format dxfId="277">
      <pivotArea dataOnly="0" labelOnly="1" outline="0" fieldPosition="0">
        <references count="2">
          <reference field="6" count="1" selected="0">
            <x v="133"/>
          </reference>
          <reference field="23" count="1">
            <x v="4"/>
          </reference>
        </references>
      </pivotArea>
    </format>
    <format dxfId="276">
      <pivotArea outline="0" fieldPosition="0">
        <references count="2">
          <reference field="6" count="1" selected="0">
            <x v="27"/>
          </reference>
          <reference field="23" count="1" selected="0">
            <x v="4"/>
          </reference>
        </references>
      </pivotArea>
    </format>
    <format dxfId="275">
      <pivotArea outline="0" fieldPosition="0">
        <references count="2">
          <reference field="6" count="1" selected="0">
            <x v="46"/>
          </reference>
          <reference field="23" count="1" selected="0">
            <x v="4"/>
          </reference>
        </references>
      </pivotArea>
    </format>
    <format dxfId="274">
      <pivotArea outline="0" fieldPosition="0">
        <references count="2">
          <reference field="6" count="1" selected="0">
            <x v="80"/>
          </reference>
          <reference field="23" count="1" selected="0">
            <x v="4"/>
          </reference>
        </references>
      </pivotArea>
    </format>
    <format dxfId="273">
      <pivotArea outline="0" fieldPosition="0">
        <references count="2">
          <reference field="6" count="1" selected="0">
            <x v="81"/>
          </reference>
          <reference field="23" count="1" selected="0">
            <x v="0"/>
          </reference>
        </references>
      </pivotArea>
    </format>
    <format dxfId="272">
      <pivotArea outline="0" fieldPosition="0">
        <references count="2">
          <reference field="6" count="1" selected="0">
            <x v="84"/>
          </reference>
          <reference field="23" count="1" selected="0">
            <x v="1"/>
          </reference>
        </references>
      </pivotArea>
    </format>
    <format dxfId="271">
      <pivotArea outline="0" fieldPosition="0">
        <references count="2">
          <reference field="6" count="32" selected="0">
            <x v="85"/>
            <x v="86"/>
            <x v="87"/>
            <x v="88"/>
            <x v="89"/>
            <x v="90"/>
            <x v="91"/>
            <x v="92"/>
            <x v="93"/>
            <x v="94"/>
            <x v="95"/>
            <x v="96"/>
            <x v="97"/>
            <x v="98"/>
            <x v="99"/>
            <x v="100"/>
            <x v="101"/>
            <x v="102"/>
            <x v="103"/>
            <x v="104"/>
            <x v="105"/>
            <x v="106"/>
            <x v="107"/>
            <x v="108"/>
            <x v="109"/>
            <x v="110"/>
            <x v="111"/>
            <x v="112"/>
            <x v="113"/>
            <x v="114"/>
            <x v="115"/>
            <x v="116"/>
          </reference>
          <reference field="23" count="0" selected="0"/>
        </references>
      </pivotArea>
    </format>
    <format dxfId="270">
      <pivotArea outline="0" fieldPosition="0">
        <references count="2">
          <reference field="6" count="3" selected="0">
            <x v="118"/>
            <x v="119"/>
            <x v="120"/>
          </reference>
          <reference field="23" count="2" selected="0">
            <x v="4"/>
            <x v="7"/>
          </reference>
        </references>
      </pivotArea>
    </format>
    <format dxfId="269">
      <pivotArea dataOnly="0" labelOnly="1" outline="0" fieldPosition="0">
        <references count="1">
          <reference field="6" count="1">
            <x v="122"/>
          </reference>
        </references>
      </pivotArea>
    </format>
    <format dxfId="268">
      <pivotArea dataOnly="0" labelOnly="1" outline="0" fieldPosition="0">
        <references count="1">
          <reference field="6" count="1">
            <x v="125"/>
          </reference>
        </references>
      </pivotArea>
    </format>
    <format dxfId="267">
      <pivotArea outline="0" fieldPosition="0">
        <references count="2">
          <reference field="6" count="1" selected="0">
            <x v="125"/>
          </reference>
          <reference field="23" count="1" selected="0">
            <x v="4"/>
          </reference>
        </references>
      </pivotArea>
    </format>
    <format dxfId="266">
      <pivotArea dataOnly="0" labelOnly="1" outline="0" fieldPosition="0">
        <references count="2">
          <reference field="6" count="1" selected="0">
            <x v="125"/>
          </reference>
          <reference field="23" count="1">
            <x v="4"/>
          </reference>
        </references>
      </pivotArea>
    </format>
    <format dxfId="265">
      <pivotArea outline="0" fieldPosition="0">
        <references count="2">
          <reference field="6" count="2" selected="0">
            <x v="126"/>
            <x v="127"/>
          </reference>
          <reference field="23" count="2" selected="0">
            <x v="1"/>
            <x v="4"/>
          </reference>
        </references>
      </pivotArea>
    </format>
    <format dxfId="264">
      <pivotArea outline="0" fieldPosition="0">
        <references count="1">
          <reference field="6" count="5" selected="0">
            <x v="129"/>
            <x v="130"/>
            <x v="131"/>
            <x v="132"/>
            <x v="133"/>
          </reference>
        </references>
      </pivotArea>
    </format>
    <format dxfId="263">
      <pivotArea dataOnly="0" labelOnly="1" outline="0" fieldPosition="0">
        <references count="2">
          <reference field="6" count="1" selected="0">
            <x v="2"/>
          </reference>
          <reference field="23" count="1">
            <x v="1"/>
          </reference>
        </references>
      </pivotArea>
    </format>
    <format dxfId="262">
      <pivotArea dataOnly="0" labelOnly="1" outline="0" fieldPosition="0">
        <references count="2">
          <reference field="6" count="1" selected="0">
            <x v="16"/>
          </reference>
          <reference field="23" count="1">
            <x v="2"/>
          </reference>
        </references>
      </pivotArea>
    </format>
    <format dxfId="261">
      <pivotArea dataOnly="0" labelOnly="1" outline="0" fieldPosition="0">
        <references count="2">
          <reference field="6" count="1" selected="0">
            <x v="20"/>
          </reference>
          <reference field="23" count="1">
            <x v="1"/>
          </reference>
        </references>
      </pivotArea>
    </format>
    <format dxfId="260">
      <pivotArea dataOnly="0" labelOnly="1" outline="0" fieldPosition="0">
        <references count="2">
          <reference field="6" count="1" selected="0">
            <x v="27"/>
          </reference>
          <reference field="23" count="1">
            <x v="2"/>
          </reference>
        </references>
      </pivotArea>
    </format>
    <format dxfId="259">
      <pivotArea dataOnly="0" labelOnly="1" outline="0" fieldPosition="0">
        <references count="2">
          <reference field="6" count="1" selected="0">
            <x v="30"/>
          </reference>
          <reference field="23" count="1">
            <x v="2"/>
          </reference>
        </references>
      </pivotArea>
    </format>
    <format dxfId="258">
      <pivotArea dataOnly="0" labelOnly="1" outline="0" fieldPosition="0">
        <references count="2">
          <reference field="6" count="1" selected="0">
            <x v="36"/>
          </reference>
          <reference field="23" count="1">
            <x v="1"/>
          </reference>
        </references>
      </pivotArea>
    </format>
    <format dxfId="257">
      <pivotArea dataOnly="0" labelOnly="1" outline="0" fieldPosition="0">
        <references count="2">
          <reference field="6" count="1" selected="0">
            <x v="43"/>
          </reference>
          <reference field="23" count="1">
            <x v="1"/>
          </reference>
        </references>
      </pivotArea>
    </format>
    <format dxfId="256">
      <pivotArea dataOnly="0" labelOnly="1" outline="0" fieldPosition="0">
        <references count="2">
          <reference field="6" count="1" selected="0">
            <x v="44"/>
          </reference>
          <reference field="23" count="1">
            <x v="1"/>
          </reference>
        </references>
      </pivotArea>
    </format>
    <format dxfId="255">
      <pivotArea dataOnly="0" labelOnly="1" outline="0" fieldPosition="0">
        <references count="2">
          <reference field="6" count="1" selected="0">
            <x v="46"/>
          </reference>
          <reference field="23" count="1">
            <x v="2"/>
          </reference>
        </references>
      </pivotArea>
    </format>
    <format dxfId="254">
      <pivotArea dataOnly="0" labelOnly="1" outline="0" fieldPosition="0">
        <references count="2">
          <reference field="6" count="1" selected="0">
            <x v="47"/>
          </reference>
          <reference field="23" count="1">
            <x v="1"/>
          </reference>
        </references>
      </pivotArea>
    </format>
    <format dxfId="253">
      <pivotArea dataOnly="0" labelOnly="1" outline="0" fieldPosition="0">
        <references count="2">
          <reference field="6" count="1" selected="0">
            <x v="62"/>
          </reference>
          <reference field="23" count="1">
            <x v="2"/>
          </reference>
        </references>
      </pivotArea>
    </format>
    <format dxfId="252">
      <pivotArea dataOnly="0" labelOnly="1" outline="0" fieldPosition="0">
        <references count="2">
          <reference field="6" count="1" selected="0">
            <x v="68"/>
          </reference>
          <reference field="23" count="1">
            <x v="2"/>
          </reference>
        </references>
      </pivotArea>
    </format>
    <format dxfId="251">
      <pivotArea dataOnly="0" labelOnly="1" outline="0" fieldPosition="0">
        <references count="2">
          <reference field="6" count="1" selected="0">
            <x v="73"/>
          </reference>
          <reference field="23" count="1">
            <x v="1"/>
          </reference>
        </references>
      </pivotArea>
    </format>
    <format dxfId="250">
      <pivotArea dataOnly="0" labelOnly="1" outline="0" fieldPosition="0">
        <references count="2">
          <reference field="6" count="1" selected="0">
            <x v="75"/>
          </reference>
          <reference field="23" count="1">
            <x v="2"/>
          </reference>
        </references>
      </pivotArea>
    </format>
    <format dxfId="249">
      <pivotArea dataOnly="0" labelOnly="1" outline="0" fieldPosition="0">
        <references count="2">
          <reference field="6" count="1" selected="0">
            <x v="76"/>
          </reference>
          <reference field="23" count="1">
            <x v="2"/>
          </reference>
        </references>
      </pivotArea>
    </format>
    <format dxfId="248">
      <pivotArea dataOnly="0" labelOnly="1" outline="0" fieldPosition="0">
        <references count="2">
          <reference field="6" count="1" selected="0">
            <x v="77"/>
          </reference>
          <reference field="23" count="1">
            <x v="2"/>
          </reference>
        </references>
      </pivotArea>
    </format>
    <format dxfId="247">
      <pivotArea dataOnly="0" labelOnly="1" outline="0" fieldPosition="0">
        <references count="2">
          <reference field="6" count="1" selected="0">
            <x v="78"/>
          </reference>
          <reference field="23" count="1">
            <x v="2"/>
          </reference>
        </references>
      </pivotArea>
    </format>
    <format dxfId="246">
      <pivotArea dataOnly="0" labelOnly="1" outline="0" fieldPosition="0">
        <references count="2">
          <reference field="6" count="1" selected="0">
            <x v="79"/>
          </reference>
          <reference field="23" count="1">
            <x v="2"/>
          </reference>
        </references>
      </pivotArea>
    </format>
    <format dxfId="245">
      <pivotArea dataOnly="0" labelOnly="1" outline="0" fieldPosition="0">
        <references count="2">
          <reference field="6" count="1" selected="0">
            <x v="80"/>
          </reference>
          <reference field="23" count="1">
            <x v="2"/>
          </reference>
        </references>
      </pivotArea>
    </format>
    <format dxfId="244">
      <pivotArea dataOnly="0" labelOnly="1" outline="0" fieldPosition="0">
        <references count="2">
          <reference field="6" count="1" selected="0">
            <x v="81"/>
          </reference>
          <reference field="23" count="1">
            <x v="1"/>
          </reference>
        </references>
      </pivotArea>
    </format>
    <format dxfId="243">
      <pivotArea dataOnly="0" labelOnly="1" outline="0" fieldPosition="0">
        <references count="2">
          <reference field="6" count="1" selected="0">
            <x v="82"/>
          </reference>
          <reference field="23" count="1">
            <x v="1"/>
          </reference>
        </references>
      </pivotArea>
    </format>
    <format dxfId="242">
      <pivotArea dataOnly="0" labelOnly="1" outline="0" fieldPosition="0">
        <references count="2">
          <reference field="6" count="1" selected="0">
            <x v="83"/>
          </reference>
          <reference field="23" count="1">
            <x v="1"/>
          </reference>
        </references>
      </pivotArea>
    </format>
    <format dxfId="241">
      <pivotArea dataOnly="0" labelOnly="1" outline="0" fieldPosition="0">
        <references count="2">
          <reference field="6" count="1" selected="0">
            <x v="84"/>
          </reference>
          <reference field="23" count="1">
            <x v="1"/>
          </reference>
        </references>
      </pivotArea>
    </format>
    <format dxfId="240">
      <pivotArea dataOnly="0" labelOnly="1" outline="0" fieldPosition="0">
        <references count="2">
          <reference field="6" count="1" selected="0">
            <x v="85"/>
          </reference>
          <reference field="23" count="1">
            <x v="2"/>
          </reference>
        </references>
      </pivotArea>
    </format>
    <format dxfId="239">
      <pivotArea dataOnly="0" labelOnly="1" outline="0" fieldPosition="0">
        <references count="2">
          <reference field="6" count="1" selected="0">
            <x v="86"/>
          </reference>
          <reference field="23" count="1">
            <x v="2"/>
          </reference>
        </references>
      </pivotArea>
    </format>
    <format dxfId="238">
      <pivotArea dataOnly="0" labelOnly="1" outline="0" fieldPosition="0">
        <references count="2">
          <reference field="6" count="1" selected="0">
            <x v="87"/>
          </reference>
          <reference field="23" count="1">
            <x v="1"/>
          </reference>
        </references>
      </pivotArea>
    </format>
    <format dxfId="237">
      <pivotArea dataOnly="0" labelOnly="1" outline="0" fieldPosition="0">
        <references count="2">
          <reference field="6" count="1" selected="0">
            <x v="88"/>
          </reference>
          <reference field="23" count="1">
            <x v="1"/>
          </reference>
        </references>
      </pivotArea>
    </format>
    <format dxfId="236">
      <pivotArea dataOnly="0" labelOnly="1" outline="0" fieldPosition="0">
        <references count="2">
          <reference field="6" count="1" selected="0">
            <x v="89"/>
          </reference>
          <reference field="23" count="1">
            <x v="1"/>
          </reference>
        </references>
      </pivotArea>
    </format>
    <format dxfId="235">
      <pivotArea dataOnly="0" labelOnly="1" outline="0" fieldPosition="0">
        <references count="2">
          <reference field="6" count="1" selected="0">
            <x v="90"/>
          </reference>
          <reference field="23" count="1">
            <x v="1"/>
          </reference>
        </references>
      </pivotArea>
    </format>
    <format dxfId="234">
      <pivotArea dataOnly="0" labelOnly="1" outline="0" fieldPosition="0">
        <references count="2">
          <reference field="6" count="1" selected="0">
            <x v="91"/>
          </reference>
          <reference field="23" count="1">
            <x v="1"/>
          </reference>
        </references>
      </pivotArea>
    </format>
    <format dxfId="233">
      <pivotArea dataOnly="0" labelOnly="1" outline="0" fieldPosition="0">
        <references count="2">
          <reference field="6" count="1" selected="0">
            <x v="92"/>
          </reference>
          <reference field="23" count="1">
            <x v="1"/>
          </reference>
        </references>
      </pivotArea>
    </format>
    <format dxfId="232">
      <pivotArea dataOnly="0" labelOnly="1" outline="0" fieldPosition="0">
        <references count="2">
          <reference field="6" count="1" selected="0">
            <x v="93"/>
          </reference>
          <reference field="23" count="1">
            <x v="1"/>
          </reference>
        </references>
      </pivotArea>
    </format>
    <format dxfId="231">
      <pivotArea dataOnly="0" labelOnly="1" outline="0" fieldPosition="0">
        <references count="2">
          <reference field="6" count="1" selected="0">
            <x v="94"/>
          </reference>
          <reference field="23" count="1">
            <x v="1"/>
          </reference>
        </references>
      </pivotArea>
    </format>
    <format dxfId="230">
      <pivotArea dataOnly="0" labelOnly="1" outline="0" fieldPosition="0">
        <references count="2">
          <reference field="6" count="1" selected="0">
            <x v="95"/>
          </reference>
          <reference field="23" count="1">
            <x v="1"/>
          </reference>
        </references>
      </pivotArea>
    </format>
    <format dxfId="229">
      <pivotArea dataOnly="0" labelOnly="1" outline="0" fieldPosition="0">
        <references count="2">
          <reference field="6" count="1" selected="0">
            <x v="96"/>
          </reference>
          <reference field="23" count="1">
            <x v="2"/>
          </reference>
        </references>
      </pivotArea>
    </format>
    <format dxfId="228">
      <pivotArea dataOnly="0" labelOnly="1" outline="0" fieldPosition="0">
        <references count="2">
          <reference field="6" count="1" selected="0">
            <x v="97"/>
          </reference>
          <reference field="23" count="1">
            <x v="2"/>
          </reference>
        </references>
      </pivotArea>
    </format>
    <format dxfId="227">
      <pivotArea dataOnly="0" labelOnly="1" outline="0" fieldPosition="0">
        <references count="2">
          <reference field="6" count="1" selected="0">
            <x v="98"/>
          </reference>
          <reference field="23" count="1">
            <x v="0"/>
          </reference>
        </references>
      </pivotArea>
    </format>
    <format dxfId="226">
      <pivotArea dataOnly="0" labelOnly="1" outline="0" fieldPosition="0">
        <references count="2">
          <reference field="6" count="1" selected="0">
            <x v="99"/>
          </reference>
          <reference field="23" count="1">
            <x v="1"/>
          </reference>
        </references>
      </pivotArea>
    </format>
    <format dxfId="225">
      <pivotArea dataOnly="0" labelOnly="1" outline="0" fieldPosition="0">
        <references count="2">
          <reference field="6" count="1" selected="0">
            <x v="100"/>
          </reference>
          <reference field="23" count="1">
            <x v="1"/>
          </reference>
        </references>
      </pivotArea>
    </format>
    <format dxfId="224">
      <pivotArea dataOnly="0" labelOnly="1" outline="0" fieldPosition="0">
        <references count="2">
          <reference field="6" count="1" selected="0">
            <x v="101"/>
          </reference>
          <reference field="23" count="1">
            <x v="2"/>
          </reference>
        </references>
      </pivotArea>
    </format>
    <format dxfId="223">
      <pivotArea dataOnly="0" labelOnly="1" outline="0" fieldPosition="0">
        <references count="2">
          <reference field="6" count="1" selected="0">
            <x v="102"/>
          </reference>
          <reference field="23" count="1">
            <x v="2"/>
          </reference>
        </references>
      </pivotArea>
    </format>
    <format dxfId="222">
      <pivotArea dataOnly="0" labelOnly="1" outline="0" fieldPosition="0">
        <references count="2">
          <reference field="6" count="1" selected="0">
            <x v="103"/>
          </reference>
          <reference field="23" count="1">
            <x v="2"/>
          </reference>
        </references>
      </pivotArea>
    </format>
    <format dxfId="221">
      <pivotArea dataOnly="0" labelOnly="1" outline="0" fieldPosition="0">
        <references count="2">
          <reference field="6" count="1" selected="0">
            <x v="104"/>
          </reference>
          <reference field="23" count="1">
            <x v="2"/>
          </reference>
        </references>
      </pivotArea>
    </format>
    <format dxfId="220">
      <pivotArea dataOnly="0" labelOnly="1" outline="0" fieldPosition="0">
        <references count="2">
          <reference field="6" count="1" selected="0">
            <x v="105"/>
          </reference>
          <reference field="23" count="1">
            <x v="2"/>
          </reference>
        </references>
      </pivotArea>
    </format>
    <format dxfId="219">
      <pivotArea dataOnly="0" labelOnly="1" outline="0" fieldPosition="0">
        <references count="2">
          <reference field="6" count="1" selected="0">
            <x v="106"/>
          </reference>
          <reference field="23" count="1">
            <x v="1"/>
          </reference>
        </references>
      </pivotArea>
    </format>
    <format dxfId="218">
      <pivotArea dataOnly="0" labelOnly="1" outline="0" fieldPosition="0">
        <references count="2">
          <reference field="6" count="1" selected="0">
            <x v="107"/>
          </reference>
          <reference field="23" count="1">
            <x v="2"/>
          </reference>
        </references>
      </pivotArea>
    </format>
    <format dxfId="217">
      <pivotArea dataOnly="0" labelOnly="1" outline="0" fieldPosition="0">
        <references count="2">
          <reference field="6" count="1" selected="0">
            <x v="108"/>
          </reference>
          <reference field="23" count="1">
            <x v="1"/>
          </reference>
        </references>
      </pivotArea>
    </format>
    <format dxfId="216">
      <pivotArea dataOnly="0" labelOnly="1" outline="0" fieldPosition="0">
        <references count="2">
          <reference field="6" count="1" selected="0">
            <x v="109"/>
          </reference>
          <reference field="23" count="1">
            <x v="1"/>
          </reference>
        </references>
      </pivotArea>
    </format>
    <format dxfId="215">
      <pivotArea dataOnly="0" labelOnly="1" outline="0" fieldPosition="0">
        <references count="2">
          <reference field="6" count="1" selected="0">
            <x v="110"/>
          </reference>
          <reference field="23" count="1">
            <x v="1"/>
          </reference>
        </references>
      </pivotArea>
    </format>
    <format dxfId="214">
      <pivotArea dataOnly="0" labelOnly="1" outline="0" fieldPosition="0">
        <references count="2">
          <reference field="6" count="1" selected="0">
            <x v="111"/>
          </reference>
          <reference field="23" count="1">
            <x v="2"/>
          </reference>
        </references>
      </pivotArea>
    </format>
    <format dxfId="213">
      <pivotArea dataOnly="0" labelOnly="1" outline="0" fieldPosition="0">
        <references count="2">
          <reference field="6" count="1" selected="0">
            <x v="112"/>
          </reference>
          <reference field="23" count="1">
            <x v="1"/>
          </reference>
        </references>
      </pivotArea>
    </format>
    <format dxfId="212">
      <pivotArea dataOnly="0" labelOnly="1" outline="0" fieldPosition="0">
        <references count="2">
          <reference field="6" count="1" selected="0">
            <x v="113"/>
          </reference>
          <reference field="23" count="1">
            <x v="2"/>
          </reference>
        </references>
      </pivotArea>
    </format>
    <format dxfId="211">
      <pivotArea dataOnly="0" labelOnly="1" outline="0" fieldPosition="0">
        <references count="2">
          <reference field="6" count="1" selected="0">
            <x v="114"/>
          </reference>
          <reference field="23" count="1">
            <x v="2"/>
          </reference>
        </references>
      </pivotArea>
    </format>
    <format dxfId="210">
      <pivotArea dataOnly="0" labelOnly="1" outline="0" fieldPosition="0">
        <references count="2">
          <reference field="6" count="1" selected="0">
            <x v="115"/>
          </reference>
          <reference field="23" count="1">
            <x v="1"/>
          </reference>
        </references>
      </pivotArea>
    </format>
    <format dxfId="209">
      <pivotArea dataOnly="0" labelOnly="1" outline="0" fieldPosition="0">
        <references count="2">
          <reference field="6" count="1" selected="0">
            <x v="116"/>
          </reference>
          <reference field="23" count="1">
            <x v="1"/>
          </reference>
        </references>
      </pivotArea>
    </format>
    <format dxfId="208">
      <pivotArea dataOnly="0" labelOnly="1" outline="0" fieldPosition="0">
        <references count="2">
          <reference field="6" count="1" selected="0">
            <x v="117"/>
          </reference>
          <reference field="23" count="1">
            <x v="2"/>
          </reference>
        </references>
      </pivotArea>
    </format>
    <format dxfId="207">
      <pivotArea dataOnly="0" labelOnly="1" outline="0" fieldPosition="0">
        <references count="2">
          <reference field="6" count="1" selected="0">
            <x v="118"/>
          </reference>
          <reference field="23" count="1">
            <x v="1"/>
          </reference>
        </references>
      </pivotArea>
    </format>
    <format dxfId="206">
      <pivotArea dataOnly="0" labelOnly="1" outline="0" fieldPosition="0">
        <references count="2">
          <reference field="6" count="1" selected="0">
            <x v="119"/>
          </reference>
          <reference field="23" count="1">
            <x v="2"/>
          </reference>
        </references>
      </pivotArea>
    </format>
    <format dxfId="205">
      <pivotArea dataOnly="0" labelOnly="1" outline="0" fieldPosition="0">
        <references count="2">
          <reference field="6" count="1" selected="0">
            <x v="120"/>
          </reference>
          <reference field="23" count="1">
            <x v="1"/>
          </reference>
        </references>
      </pivotArea>
    </format>
    <format dxfId="204">
      <pivotArea dataOnly="0" labelOnly="1" outline="0" fieldPosition="0">
        <references count="2">
          <reference field="6" count="1" selected="0">
            <x v="121"/>
          </reference>
          <reference field="23" count="1">
            <x v="1"/>
          </reference>
        </references>
      </pivotArea>
    </format>
    <format dxfId="203">
      <pivotArea dataOnly="0" labelOnly="1" outline="0" fieldPosition="0">
        <references count="2">
          <reference field="6" count="1" selected="0">
            <x v="122"/>
          </reference>
          <reference field="23" count="1">
            <x v="1"/>
          </reference>
        </references>
      </pivotArea>
    </format>
    <format dxfId="202">
      <pivotArea dataOnly="0" labelOnly="1" outline="0" fieldPosition="0">
        <references count="2">
          <reference field="6" count="1" selected="0">
            <x v="123"/>
          </reference>
          <reference field="23" count="1">
            <x v="1"/>
          </reference>
        </references>
      </pivotArea>
    </format>
    <format dxfId="201">
      <pivotArea dataOnly="0" labelOnly="1" outline="0" fieldPosition="0">
        <references count="2">
          <reference field="6" count="1" selected="0">
            <x v="124"/>
          </reference>
          <reference field="23" count="1">
            <x v="4"/>
          </reference>
        </references>
      </pivotArea>
    </format>
    <format dxfId="200">
      <pivotArea dataOnly="0" labelOnly="1" outline="0" fieldPosition="0">
        <references count="2">
          <reference field="6" count="1" selected="0">
            <x v="125"/>
          </reference>
          <reference field="23" count="1">
            <x v="2"/>
          </reference>
        </references>
      </pivotArea>
    </format>
    <format dxfId="199">
      <pivotArea dataOnly="0" labelOnly="1" outline="0" fieldPosition="0">
        <references count="2">
          <reference field="6" count="1" selected="0">
            <x v="126"/>
          </reference>
          <reference field="23" count="1">
            <x v="1"/>
          </reference>
        </references>
      </pivotArea>
    </format>
    <format dxfId="198">
      <pivotArea dataOnly="0" labelOnly="1" outline="0" fieldPosition="0">
        <references count="2">
          <reference field="6" count="1" selected="0">
            <x v="127"/>
          </reference>
          <reference field="23" count="1">
            <x v="0"/>
          </reference>
        </references>
      </pivotArea>
    </format>
    <format dxfId="197">
      <pivotArea dataOnly="0" labelOnly="1" outline="0" fieldPosition="0">
        <references count="2">
          <reference field="6" count="1" selected="0">
            <x v="128"/>
          </reference>
          <reference field="23" count="1">
            <x v="1"/>
          </reference>
        </references>
      </pivotArea>
    </format>
    <format dxfId="196">
      <pivotArea dataOnly="0" labelOnly="1" outline="0" fieldPosition="0">
        <references count="2">
          <reference field="6" count="1" selected="0">
            <x v="129"/>
          </reference>
          <reference field="23" count="1">
            <x v="1"/>
          </reference>
        </references>
      </pivotArea>
    </format>
    <format dxfId="195">
      <pivotArea dataOnly="0" labelOnly="1" outline="0" fieldPosition="0">
        <references count="2">
          <reference field="6" count="1" selected="0">
            <x v="130"/>
          </reference>
          <reference field="23" count="1">
            <x v="1"/>
          </reference>
        </references>
      </pivotArea>
    </format>
    <format dxfId="194">
      <pivotArea dataOnly="0" labelOnly="1" outline="0" fieldPosition="0">
        <references count="2">
          <reference field="6" count="1" selected="0">
            <x v="131"/>
          </reference>
          <reference field="23" count="1">
            <x v="2"/>
          </reference>
        </references>
      </pivotArea>
    </format>
    <format dxfId="193">
      <pivotArea dataOnly="0" labelOnly="1" outline="0" fieldPosition="0">
        <references count="2">
          <reference field="6" count="1" selected="0">
            <x v="132"/>
          </reference>
          <reference field="23" count="1">
            <x v="2"/>
          </reference>
        </references>
      </pivotArea>
    </format>
    <format dxfId="192">
      <pivotArea dataOnly="0" labelOnly="1" outline="0" fieldPosition="0">
        <references count="2">
          <reference field="6" count="1" selected="0">
            <x v="133"/>
          </reference>
          <reference field="23" count="1">
            <x v="2"/>
          </reference>
        </references>
      </pivotArea>
    </format>
    <format dxfId="191">
      <pivotArea dataOnly="0" labelOnly="1" outline="0" fieldPosition="0">
        <references count="2">
          <reference field="6" count="1" selected="0">
            <x v="2"/>
          </reference>
          <reference field="23" count="1">
            <x v="1"/>
          </reference>
        </references>
      </pivotArea>
    </format>
    <format dxfId="190">
      <pivotArea dataOnly="0" labelOnly="1" outline="0" fieldPosition="0">
        <references count="2">
          <reference field="6" count="1" selected="0">
            <x v="16"/>
          </reference>
          <reference field="23" count="1">
            <x v="2"/>
          </reference>
        </references>
      </pivotArea>
    </format>
    <format dxfId="189">
      <pivotArea dataOnly="0" labelOnly="1" outline="0" fieldPosition="0">
        <references count="2">
          <reference field="6" count="1" selected="0">
            <x v="20"/>
          </reference>
          <reference field="23" count="1">
            <x v="1"/>
          </reference>
        </references>
      </pivotArea>
    </format>
    <format dxfId="188">
      <pivotArea dataOnly="0" labelOnly="1" outline="0" fieldPosition="0">
        <references count="2">
          <reference field="6" count="1" selected="0">
            <x v="27"/>
          </reference>
          <reference field="23" count="1">
            <x v="2"/>
          </reference>
        </references>
      </pivotArea>
    </format>
    <format dxfId="187">
      <pivotArea dataOnly="0" labelOnly="1" outline="0" fieldPosition="0">
        <references count="2">
          <reference field="6" count="1" selected="0">
            <x v="30"/>
          </reference>
          <reference field="23" count="1">
            <x v="2"/>
          </reference>
        </references>
      </pivotArea>
    </format>
    <format dxfId="186">
      <pivotArea dataOnly="0" labelOnly="1" outline="0" fieldPosition="0">
        <references count="2">
          <reference field="6" count="1" selected="0">
            <x v="36"/>
          </reference>
          <reference field="23" count="1">
            <x v="1"/>
          </reference>
        </references>
      </pivotArea>
    </format>
    <format dxfId="185">
      <pivotArea dataOnly="0" labelOnly="1" outline="0" fieldPosition="0">
        <references count="2">
          <reference field="6" count="1" selected="0">
            <x v="43"/>
          </reference>
          <reference field="23" count="1">
            <x v="1"/>
          </reference>
        </references>
      </pivotArea>
    </format>
    <format dxfId="184">
      <pivotArea dataOnly="0" labelOnly="1" outline="0" fieldPosition="0">
        <references count="2">
          <reference field="6" count="1" selected="0">
            <x v="44"/>
          </reference>
          <reference field="23" count="1">
            <x v="1"/>
          </reference>
        </references>
      </pivotArea>
    </format>
    <format dxfId="183">
      <pivotArea dataOnly="0" labelOnly="1" outline="0" fieldPosition="0">
        <references count="2">
          <reference field="6" count="1" selected="0">
            <x v="46"/>
          </reference>
          <reference field="23" count="1">
            <x v="2"/>
          </reference>
        </references>
      </pivotArea>
    </format>
    <format dxfId="182">
      <pivotArea dataOnly="0" labelOnly="1" outline="0" fieldPosition="0">
        <references count="2">
          <reference field="6" count="1" selected="0">
            <x v="47"/>
          </reference>
          <reference field="23" count="1">
            <x v="1"/>
          </reference>
        </references>
      </pivotArea>
    </format>
    <format dxfId="181">
      <pivotArea dataOnly="0" labelOnly="1" outline="0" fieldPosition="0">
        <references count="2">
          <reference field="6" count="1" selected="0">
            <x v="62"/>
          </reference>
          <reference field="23" count="1">
            <x v="2"/>
          </reference>
        </references>
      </pivotArea>
    </format>
    <format dxfId="180">
      <pivotArea dataOnly="0" labelOnly="1" outline="0" fieldPosition="0">
        <references count="2">
          <reference field="6" count="1" selected="0">
            <x v="68"/>
          </reference>
          <reference field="23" count="1">
            <x v="2"/>
          </reference>
        </references>
      </pivotArea>
    </format>
    <format dxfId="179">
      <pivotArea dataOnly="0" labelOnly="1" outline="0" fieldPosition="0">
        <references count="2">
          <reference field="6" count="1" selected="0">
            <x v="73"/>
          </reference>
          <reference field="23" count="1">
            <x v="1"/>
          </reference>
        </references>
      </pivotArea>
    </format>
    <format dxfId="178">
      <pivotArea dataOnly="0" labelOnly="1" outline="0" fieldPosition="0">
        <references count="2">
          <reference field="6" count="1" selected="0">
            <x v="75"/>
          </reference>
          <reference field="23" count="1">
            <x v="2"/>
          </reference>
        </references>
      </pivotArea>
    </format>
    <format dxfId="177">
      <pivotArea dataOnly="0" labelOnly="1" outline="0" fieldPosition="0">
        <references count="2">
          <reference field="6" count="1" selected="0">
            <x v="76"/>
          </reference>
          <reference field="23" count="1">
            <x v="2"/>
          </reference>
        </references>
      </pivotArea>
    </format>
    <format dxfId="176">
      <pivotArea dataOnly="0" labelOnly="1" outline="0" fieldPosition="0">
        <references count="2">
          <reference field="6" count="1" selected="0">
            <x v="77"/>
          </reference>
          <reference field="23" count="1">
            <x v="2"/>
          </reference>
        </references>
      </pivotArea>
    </format>
    <format dxfId="175">
      <pivotArea dataOnly="0" labelOnly="1" outline="0" fieldPosition="0">
        <references count="2">
          <reference field="6" count="1" selected="0">
            <x v="78"/>
          </reference>
          <reference field="23" count="1">
            <x v="2"/>
          </reference>
        </references>
      </pivotArea>
    </format>
    <format dxfId="174">
      <pivotArea dataOnly="0" labelOnly="1" outline="0" fieldPosition="0">
        <references count="2">
          <reference field="6" count="1" selected="0">
            <x v="79"/>
          </reference>
          <reference field="23" count="1">
            <x v="2"/>
          </reference>
        </references>
      </pivotArea>
    </format>
    <format dxfId="173">
      <pivotArea dataOnly="0" labelOnly="1" outline="0" fieldPosition="0">
        <references count="2">
          <reference field="6" count="1" selected="0">
            <x v="80"/>
          </reference>
          <reference field="23" count="1">
            <x v="2"/>
          </reference>
        </references>
      </pivotArea>
    </format>
    <format dxfId="172">
      <pivotArea dataOnly="0" labelOnly="1" outline="0" fieldPosition="0">
        <references count="2">
          <reference field="6" count="1" selected="0">
            <x v="81"/>
          </reference>
          <reference field="23" count="1">
            <x v="1"/>
          </reference>
        </references>
      </pivotArea>
    </format>
    <format dxfId="171">
      <pivotArea dataOnly="0" labelOnly="1" outline="0" fieldPosition="0">
        <references count="2">
          <reference field="6" count="1" selected="0">
            <x v="82"/>
          </reference>
          <reference field="23" count="1">
            <x v="1"/>
          </reference>
        </references>
      </pivotArea>
    </format>
    <format dxfId="170">
      <pivotArea dataOnly="0" labelOnly="1" outline="0" fieldPosition="0">
        <references count="2">
          <reference field="6" count="1" selected="0">
            <x v="83"/>
          </reference>
          <reference field="23" count="1">
            <x v="1"/>
          </reference>
        </references>
      </pivotArea>
    </format>
    <format dxfId="169">
      <pivotArea dataOnly="0" labelOnly="1" outline="0" fieldPosition="0">
        <references count="2">
          <reference field="6" count="1" selected="0">
            <x v="84"/>
          </reference>
          <reference field="23" count="1">
            <x v="1"/>
          </reference>
        </references>
      </pivotArea>
    </format>
    <format dxfId="168">
      <pivotArea dataOnly="0" labelOnly="1" outline="0" fieldPosition="0">
        <references count="2">
          <reference field="6" count="1" selected="0">
            <x v="85"/>
          </reference>
          <reference field="23" count="1">
            <x v="2"/>
          </reference>
        </references>
      </pivotArea>
    </format>
    <format dxfId="167">
      <pivotArea dataOnly="0" labelOnly="1" outline="0" fieldPosition="0">
        <references count="2">
          <reference field="6" count="1" selected="0">
            <x v="86"/>
          </reference>
          <reference field="23" count="1">
            <x v="2"/>
          </reference>
        </references>
      </pivotArea>
    </format>
    <format dxfId="166">
      <pivotArea dataOnly="0" labelOnly="1" outline="0" fieldPosition="0">
        <references count="2">
          <reference field="6" count="1" selected="0">
            <x v="87"/>
          </reference>
          <reference field="23" count="1">
            <x v="1"/>
          </reference>
        </references>
      </pivotArea>
    </format>
    <format dxfId="165">
      <pivotArea dataOnly="0" labelOnly="1" outline="0" fieldPosition="0">
        <references count="2">
          <reference field="6" count="1" selected="0">
            <x v="88"/>
          </reference>
          <reference field="23" count="1">
            <x v="1"/>
          </reference>
        </references>
      </pivotArea>
    </format>
    <format dxfId="164">
      <pivotArea dataOnly="0" labelOnly="1" outline="0" fieldPosition="0">
        <references count="2">
          <reference field="6" count="1" selected="0">
            <x v="89"/>
          </reference>
          <reference field="23" count="1">
            <x v="1"/>
          </reference>
        </references>
      </pivotArea>
    </format>
    <format dxfId="163">
      <pivotArea dataOnly="0" labelOnly="1" outline="0" fieldPosition="0">
        <references count="2">
          <reference field="6" count="1" selected="0">
            <x v="90"/>
          </reference>
          <reference field="23" count="1">
            <x v="1"/>
          </reference>
        </references>
      </pivotArea>
    </format>
    <format dxfId="162">
      <pivotArea dataOnly="0" labelOnly="1" outline="0" fieldPosition="0">
        <references count="2">
          <reference field="6" count="1" selected="0">
            <x v="91"/>
          </reference>
          <reference field="23" count="1">
            <x v="1"/>
          </reference>
        </references>
      </pivotArea>
    </format>
    <format dxfId="161">
      <pivotArea dataOnly="0" labelOnly="1" outline="0" fieldPosition="0">
        <references count="2">
          <reference field="6" count="1" selected="0">
            <x v="92"/>
          </reference>
          <reference field="23" count="1">
            <x v="1"/>
          </reference>
        </references>
      </pivotArea>
    </format>
    <format dxfId="160">
      <pivotArea dataOnly="0" labelOnly="1" outline="0" fieldPosition="0">
        <references count="2">
          <reference field="6" count="1" selected="0">
            <x v="93"/>
          </reference>
          <reference field="23" count="1">
            <x v="1"/>
          </reference>
        </references>
      </pivotArea>
    </format>
    <format dxfId="159">
      <pivotArea dataOnly="0" labelOnly="1" outline="0" fieldPosition="0">
        <references count="2">
          <reference field="6" count="1" selected="0">
            <x v="94"/>
          </reference>
          <reference field="23" count="1">
            <x v="1"/>
          </reference>
        </references>
      </pivotArea>
    </format>
    <format dxfId="158">
      <pivotArea dataOnly="0" labelOnly="1" outline="0" fieldPosition="0">
        <references count="2">
          <reference field="6" count="1" selected="0">
            <x v="95"/>
          </reference>
          <reference field="23" count="1">
            <x v="1"/>
          </reference>
        </references>
      </pivotArea>
    </format>
    <format dxfId="157">
      <pivotArea dataOnly="0" labelOnly="1" outline="0" fieldPosition="0">
        <references count="2">
          <reference field="6" count="1" selected="0">
            <x v="96"/>
          </reference>
          <reference field="23" count="1">
            <x v="2"/>
          </reference>
        </references>
      </pivotArea>
    </format>
    <format dxfId="156">
      <pivotArea dataOnly="0" labelOnly="1" outline="0" fieldPosition="0">
        <references count="2">
          <reference field="6" count="1" selected="0">
            <x v="97"/>
          </reference>
          <reference field="23" count="1">
            <x v="2"/>
          </reference>
        </references>
      </pivotArea>
    </format>
    <format dxfId="155">
      <pivotArea dataOnly="0" labelOnly="1" outline="0" fieldPosition="0">
        <references count="2">
          <reference field="6" count="1" selected="0">
            <x v="98"/>
          </reference>
          <reference field="23" count="1">
            <x v="0"/>
          </reference>
        </references>
      </pivotArea>
    </format>
    <format dxfId="154">
      <pivotArea dataOnly="0" labelOnly="1" outline="0" fieldPosition="0">
        <references count="2">
          <reference field="6" count="1" selected="0">
            <x v="99"/>
          </reference>
          <reference field="23" count="1">
            <x v="1"/>
          </reference>
        </references>
      </pivotArea>
    </format>
    <format dxfId="153">
      <pivotArea dataOnly="0" labelOnly="1" outline="0" fieldPosition="0">
        <references count="2">
          <reference field="6" count="1" selected="0">
            <x v="100"/>
          </reference>
          <reference field="23" count="1">
            <x v="1"/>
          </reference>
        </references>
      </pivotArea>
    </format>
    <format dxfId="152">
      <pivotArea dataOnly="0" labelOnly="1" outline="0" fieldPosition="0">
        <references count="2">
          <reference field="6" count="1" selected="0">
            <x v="101"/>
          </reference>
          <reference field="23" count="1">
            <x v="2"/>
          </reference>
        </references>
      </pivotArea>
    </format>
    <format dxfId="151">
      <pivotArea dataOnly="0" labelOnly="1" outline="0" fieldPosition="0">
        <references count="2">
          <reference field="6" count="1" selected="0">
            <x v="102"/>
          </reference>
          <reference field="23" count="1">
            <x v="2"/>
          </reference>
        </references>
      </pivotArea>
    </format>
    <format dxfId="150">
      <pivotArea dataOnly="0" labelOnly="1" outline="0" fieldPosition="0">
        <references count="2">
          <reference field="6" count="1" selected="0">
            <x v="103"/>
          </reference>
          <reference field="23" count="1">
            <x v="2"/>
          </reference>
        </references>
      </pivotArea>
    </format>
    <format dxfId="149">
      <pivotArea dataOnly="0" labelOnly="1" outline="0" fieldPosition="0">
        <references count="2">
          <reference field="6" count="1" selected="0">
            <x v="104"/>
          </reference>
          <reference field="23" count="1">
            <x v="2"/>
          </reference>
        </references>
      </pivotArea>
    </format>
    <format dxfId="148">
      <pivotArea dataOnly="0" labelOnly="1" outline="0" fieldPosition="0">
        <references count="2">
          <reference field="6" count="1" selected="0">
            <x v="105"/>
          </reference>
          <reference field="23" count="1">
            <x v="2"/>
          </reference>
        </references>
      </pivotArea>
    </format>
    <format dxfId="147">
      <pivotArea dataOnly="0" labelOnly="1" outline="0" fieldPosition="0">
        <references count="2">
          <reference field="6" count="1" selected="0">
            <x v="106"/>
          </reference>
          <reference field="23" count="1">
            <x v="1"/>
          </reference>
        </references>
      </pivotArea>
    </format>
    <format dxfId="146">
      <pivotArea dataOnly="0" labelOnly="1" outline="0" fieldPosition="0">
        <references count="2">
          <reference field="6" count="1" selected="0">
            <x v="107"/>
          </reference>
          <reference field="23" count="1">
            <x v="2"/>
          </reference>
        </references>
      </pivotArea>
    </format>
    <format dxfId="145">
      <pivotArea dataOnly="0" labelOnly="1" outline="0" fieldPosition="0">
        <references count="2">
          <reference field="6" count="1" selected="0">
            <x v="108"/>
          </reference>
          <reference field="23" count="1">
            <x v="1"/>
          </reference>
        </references>
      </pivotArea>
    </format>
    <format dxfId="144">
      <pivotArea dataOnly="0" labelOnly="1" outline="0" fieldPosition="0">
        <references count="2">
          <reference field="6" count="1" selected="0">
            <x v="109"/>
          </reference>
          <reference field="23" count="1">
            <x v="1"/>
          </reference>
        </references>
      </pivotArea>
    </format>
    <format dxfId="143">
      <pivotArea dataOnly="0" labelOnly="1" outline="0" fieldPosition="0">
        <references count="2">
          <reference field="6" count="1" selected="0">
            <x v="110"/>
          </reference>
          <reference field="23" count="1">
            <x v="1"/>
          </reference>
        </references>
      </pivotArea>
    </format>
    <format dxfId="142">
      <pivotArea dataOnly="0" labelOnly="1" outline="0" fieldPosition="0">
        <references count="2">
          <reference field="6" count="1" selected="0">
            <x v="111"/>
          </reference>
          <reference field="23" count="1">
            <x v="2"/>
          </reference>
        </references>
      </pivotArea>
    </format>
    <format dxfId="141">
      <pivotArea dataOnly="0" labelOnly="1" outline="0" fieldPosition="0">
        <references count="2">
          <reference field="6" count="1" selected="0">
            <x v="112"/>
          </reference>
          <reference field="23" count="1">
            <x v="1"/>
          </reference>
        </references>
      </pivotArea>
    </format>
    <format dxfId="140">
      <pivotArea dataOnly="0" labelOnly="1" outline="0" fieldPosition="0">
        <references count="2">
          <reference field="6" count="1" selected="0">
            <x v="113"/>
          </reference>
          <reference field="23" count="1">
            <x v="2"/>
          </reference>
        </references>
      </pivotArea>
    </format>
    <format dxfId="139">
      <pivotArea dataOnly="0" labelOnly="1" outline="0" fieldPosition="0">
        <references count="2">
          <reference field="6" count="1" selected="0">
            <x v="114"/>
          </reference>
          <reference field="23" count="1">
            <x v="2"/>
          </reference>
        </references>
      </pivotArea>
    </format>
    <format dxfId="138">
      <pivotArea dataOnly="0" labelOnly="1" outline="0" fieldPosition="0">
        <references count="2">
          <reference field="6" count="1" selected="0">
            <x v="115"/>
          </reference>
          <reference field="23" count="1">
            <x v="1"/>
          </reference>
        </references>
      </pivotArea>
    </format>
    <format dxfId="137">
      <pivotArea dataOnly="0" labelOnly="1" outline="0" fieldPosition="0">
        <references count="2">
          <reference field="6" count="1" selected="0">
            <x v="116"/>
          </reference>
          <reference field="23" count="1">
            <x v="1"/>
          </reference>
        </references>
      </pivotArea>
    </format>
    <format dxfId="136">
      <pivotArea dataOnly="0" labelOnly="1" outline="0" fieldPosition="0">
        <references count="2">
          <reference field="6" count="1" selected="0">
            <x v="117"/>
          </reference>
          <reference field="23" count="1">
            <x v="2"/>
          </reference>
        </references>
      </pivotArea>
    </format>
    <format dxfId="135">
      <pivotArea dataOnly="0" labelOnly="1" outline="0" fieldPosition="0">
        <references count="2">
          <reference field="6" count="1" selected="0">
            <x v="118"/>
          </reference>
          <reference field="23" count="1">
            <x v="1"/>
          </reference>
        </references>
      </pivotArea>
    </format>
    <format dxfId="134">
      <pivotArea dataOnly="0" labelOnly="1" outline="0" fieldPosition="0">
        <references count="2">
          <reference field="6" count="1" selected="0">
            <x v="119"/>
          </reference>
          <reference field="23" count="1">
            <x v="2"/>
          </reference>
        </references>
      </pivotArea>
    </format>
    <format dxfId="133">
      <pivotArea dataOnly="0" labelOnly="1" outline="0" fieldPosition="0">
        <references count="2">
          <reference field="6" count="1" selected="0">
            <x v="120"/>
          </reference>
          <reference field="23" count="1">
            <x v="1"/>
          </reference>
        </references>
      </pivotArea>
    </format>
    <format dxfId="132">
      <pivotArea dataOnly="0" labelOnly="1" outline="0" fieldPosition="0">
        <references count="2">
          <reference field="6" count="1" selected="0">
            <x v="121"/>
          </reference>
          <reference field="23" count="1">
            <x v="1"/>
          </reference>
        </references>
      </pivotArea>
    </format>
    <format dxfId="131">
      <pivotArea dataOnly="0" labelOnly="1" outline="0" fieldPosition="0">
        <references count="2">
          <reference field="6" count="1" selected="0">
            <x v="122"/>
          </reference>
          <reference field="23" count="1">
            <x v="1"/>
          </reference>
        </references>
      </pivotArea>
    </format>
    <format dxfId="130">
      <pivotArea dataOnly="0" labelOnly="1" outline="0" fieldPosition="0">
        <references count="2">
          <reference field="6" count="1" selected="0">
            <x v="123"/>
          </reference>
          <reference field="23" count="1">
            <x v="1"/>
          </reference>
        </references>
      </pivotArea>
    </format>
    <format dxfId="129">
      <pivotArea dataOnly="0" labelOnly="1" outline="0" fieldPosition="0">
        <references count="2">
          <reference field="6" count="1" selected="0">
            <x v="124"/>
          </reference>
          <reference field="23" count="1">
            <x v="4"/>
          </reference>
        </references>
      </pivotArea>
    </format>
    <format dxfId="128">
      <pivotArea dataOnly="0" labelOnly="1" outline="0" fieldPosition="0">
        <references count="2">
          <reference field="6" count="1" selected="0">
            <x v="125"/>
          </reference>
          <reference field="23" count="1">
            <x v="2"/>
          </reference>
        </references>
      </pivotArea>
    </format>
    <format dxfId="127">
      <pivotArea dataOnly="0" labelOnly="1" outline="0" fieldPosition="0">
        <references count="2">
          <reference field="6" count="1" selected="0">
            <x v="126"/>
          </reference>
          <reference field="23" count="1">
            <x v="1"/>
          </reference>
        </references>
      </pivotArea>
    </format>
    <format dxfId="126">
      <pivotArea dataOnly="0" labelOnly="1" outline="0" fieldPosition="0">
        <references count="2">
          <reference field="6" count="1" selected="0">
            <x v="127"/>
          </reference>
          <reference field="23" count="1">
            <x v="0"/>
          </reference>
        </references>
      </pivotArea>
    </format>
    <format dxfId="125">
      <pivotArea dataOnly="0" labelOnly="1" outline="0" fieldPosition="0">
        <references count="2">
          <reference field="6" count="1" selected="0">
            <x v="128"/>
          </reference>
          <reference field="23" count="1">
            <x v="1"/>
          </reference>
        </references>
      </pivotArea>
    </format>
    <format dxfId="124">
      <pivotArea dataOnly="0" labelOnly="1" outline="0" fieldPosition="0">
        <references count="2">
          <reference field="6" count="1" selected="0">
            <x v="129"/>
          </reference>
          <reference field="23" count="1">
            <x v="1"/>
          </reference>
        </references>
      </pivotArea>
    </format>
    <format dxfId="123">
      <pivotArea dataOnly="0" labelOnly="1" outline="0" fieldPosition="0">
        <references count="2">
          <reference field="6" count="1" selected="0">
            <x v="130"/>
          </reference>
          <reference field="23" count="1">
            <x v="1"/>
          </reference>
        </references>
      </pivotArea>
    </format>
    <format dxfId="122">
      <pivotArea dataOnly="0" labelOnly="1" outline="0" fieldPosition="0">
        <references count="2">
          <reference field="6" count="1" selected="0">
            <x v="131"/>
          </reference>
          <reference field="23" count="1">
            <x v="2"/>
          </reference>
        </references>
      </pivotArea>
    </format>
    <format dxfId="121">
      <pivotArea dataOnly="0" labelOnly="1" outline="0" fieldPosition="0">
        <references count="2">
          <reference field="6" count="1" selected="0">
            <x v="132"/>
          </reference>
          <reference field="23" count="1">
            <x v="2"/>
          </reference>
        </references>
      </pivotArea>
    </format>
    <format dxfId="120">
      <pivotArea dataOnly="0" labelOnly="1" outline="0" fieldPosition="0">
        <references count="2">
          <reference field="6" count="1" selected="0">
            <x v="133"/>
          </reference>
          <reference field="23" count="1">
            <x v="2"/>
          </reference>
        </references>
      </pivotArea>
    </format>
    <format dxfId="119">
      <pivotArea outline="0" collapsedLevelsAreSubtotals="1" fieldPosition="0"/>
    </format>
    <format dxfId="118">
      <pivotArea outline="0" collapsedLevelsAreSubtotals="1" fieldPosition="0"/>
    </format>
    <format dxfId="117">
      <pivotArea outline="0" collapsedLevelsAreSubtotals="1" fieldPosition="0"/>
    </format>
    <format dxfId="116">
      <pivotArea outline="0" collapsedLevelsAreSubtotals="1" fieldPosition="0">
        <references count="2">
          <reference field="6" count="3" selected="0">
            <x v="2"/>
            <x v="16"/>
            <x v="20"/>
          </reference>
          <reference field="23" count="2" selected="0">
            <x v="1"/>
            <x v="2"/>
          </reference>
        </references>
      </pivotArea>
    </format>
    <format dxfId="115">
      <pivotArea outline="0" collapsedLevelsAreSubtotals="1" fieldPosition="0">
        <references count="2">
          <reference field="6" count="3" selected="0">
            <x v="2"/>
            <x v="16"/>
            <x v="20"/>
          </reference>
          <reference field="23" count="2" selected="0">
            <x v="1"/>
            <x v="2"/>
          </reference>
        </references>
      </pivotArea>
    </format>
    <format dxfId="114">
      <pivotArea outline="0" collapsedLevelsAreSubtotals="1" fieldPosition="0">
        <references count="2">
          <reference field="6" count="3" selected="0">
            <x v="2"/>
            <x v="16"/>
            <x v="20"/>
          </reference>
          <reference field="23" count="2" selected="0">
            <x v="1"/>
            <x v="2"/>
          </reference>
        </references>
      </pivotArea>
    </format>
    <format dxfId="113">
      <pivotArea outline="0" collapsedLevelsAreSubtotals="1" fieldPosition="0">
        <references count="2">
          <reference field="6" count="3" selected="0">
            <x v="2"/>
            <x v="16"/>
            <x v="20"/>
          </reference>
          <reference field="23" count="2" selected="0">
            <x v="1"/>
            <x v="2"/>
          </reference>
        </references>
      </pivotArea>
    </format>
    <format dxfId="112">
      <pivotArea outline="0" collapsedLevelsAreSubtotals="1" fieldPosition="0">
        <references count="2">
          <reference field="6" count="3" selected="0">
            <x v="2"/>
            <x v="16"/>
            <x v="20"/>
          </reference>
          <reference field="23" count="2" selected="0">
            <x v="1"/>
            <x v="2"/>
          </reference>
        </references>
      </pivotArea>
    </format>
    <format dxfId="111">
      <pivotArea outline="0" collapsedLevelsAreSubtotals="1" fieldPosition="0">
        <references count="2">
          <reference field="6" count="3" selected="0">
            <x v="2"/>
            <x v="16"/>
            <x v="20"/>
          </reference>
          <reference field="23" count="2" selected="0">
            <x v="1"/>
            <x v="2"/>
          </reference>
        </references>
      </pivotArea>
    </format>
    <format dxfId="110">
      <pivotArea outline="0" collapsedLevelsAreSubtotals="1" fieldPosition="0">
        <references count="2">
          <reference field="6" count="4" selected="0">
            <x v="30"/>
            <x v="36"/>
            <x v="43"/>
            <x v="44"/>
          </reference>
          <reference field="23" count="2" selected="0">
            <x v="1"/>
            <x v="2"/>
          </reference>
        </references>
      </pivotArea>
    </format>
    <format dxfId="109">
      <pivotArea outline="0" collapsedLevelsAreSubtotals="1" fieldPosition="0">
        <references count="2">
          <reference field="6" count="4" selected="0">
            <x v="30"/>
            <x v="36"/>
            <x v="43"/>
            <x v="44"/>
          </reference>
          <reference field="23" count="2" selected="0">
            <x v="1"/>
            <x v="2"/>
          </reference>
        </references>
      </pivotArea>
    </format>
    <format dxfId="108">
      <pivotArea outline="0" collapsedLevelsAreSubtotals="1" fieldPosition="0">
        <references count="2">
          <reference field="6" count="9" selected="0">
            <x v="47"/>
            <x v="62"/>
            <x v="68"/>
            <x v="73"/>
            <x v="75"/>
            <x v="76"/>
            <x v="77"/>
            <x v="78"/>
            <x v="79"/>
          </reference>
          <reference field="23" count="2" selected="0">
            <x v="1"/>
            <x v="2"/>
          </reference>
        </references>
      </pivotArea>
    </format>
    <format dxfId="107">
      <pivotArea outline="0" collapsedLevelsAreSubtotals="1" fieldPosition="0">
        <references count="2">
          <reference field="6" count="1" selected="0">
            <x v="83"/>
          </reference>
          <reference field="23" count="1" selected="0">
            <x v="1"/>
          </reference>
        </references>
      </pivotArea>
    </format>
    <format dxfId="106">
      <pivotArea outline="0" collapsedLevelsAreSubtotals="1" fieldPosition="0">
        <references count="2">
          <reference field="6" count="1" selected="0">
            <x v="83"/>
          </reference>
          <reference field="23" count="1" selected="0">
            <x v="1"/>
          </reference>
        </references>
      </pivotArea>
    </format>
    <format dxfId="105">
      <pivotArea outline="0" collapsedLevelsAreSubtotals="1" fieldPosition="0">
        <references count="2">
          <reference field="6" count="1" selected="0">
            <x v="83"/>
          </reference>
          <reference field="23" count="1" selected="0">
            <x v="1"/>
          </reference>
        </references>
      </pivotArea>
    </format>
    <format dxfId="104">
      <pivotArea outline="0" collapsedLevelsAreSubtotals="1" fieldPosition="0">
        <references count="2">
          <reference field="6" count="1" selected="0">
            <x v="83"/>
          </reference>
          <reference field="23" count="1" selected="0">
            <x v="1"/>
          </reference>
        </references>
      </pivotArea>
    </format>
    <format dxfId="103">
      <pivotArea outline="0" collapsedLevelsAreSubtotals="1" fieldPosition="0">
        <references count="3">
          <reference field="4294967294" count="1" selected="0">
            <x v="0"/>
          </reference>
          <reference field="6" count="1" selected="0">
            <x v="94"/>
          </reference>
          <reference field="23" count="1" selected="0">
            <x v="1"/>
          </reference>
        </references>
      </pivotArea>
    </format>
    <format dxfId="102">
      <pivotArea outline="0" collapsedLevelsAreSubtotals="1" fieldPosition="0">
        <references count="3">
          <reference field="4294967294" count="1" selected="0">
            <x v="0"/>
          </reference>
          <reference field="6" count="1" selected="0">
            <x v="94"/>
          </reference>
          <reference field="23" count="1" selected="0">
            <x v="1"/>
          </reference>
        </references>
      </pivotArea>
    </format>
    <format dxfId="101">
      <pivotArea outline="0" collapsedLevelsAreSubtotals="1" fieldPosition="0">
        <references count="3">
          <reference field="4294967294" count="1" selected="0">
            <x v="0"/>
          </reference>
          <reference field="6" count="1" selected="0">
            <x v="94"/>
          </reference>
          <reference field="23" count="1" selected="0">
            <x v="1"/>
          </reference>
        </references>
      </pivotArea>
    </format>
    <format dxfId="100">
      <pivotArea outline="0" collapsedLevelsAreSubtotals="1" fieldPosition="0">
        <references count="3">
          <reference field="4294967294" count="1" selected="0">
            <x v="0"/>
          </reference>
          <reference field="6" count="1" selected="0">
            <x v="94"/>
          </reference>
          <reference field="23" count="1" selected="0">
            <x v="1"/>
          </reference>
        </references>
      </pivotArea>
    </format>
    <format dxfId="99">
      <pivotArea outline="0" collapsedLevelsAreSubtotals="1" fieldPosition="0">
        <references count="3">
          <reference field="4294967294" count="1" selected="0">
            <x v="0"/>
          </reference>
          <reference field="6" count="1" selected="0">
            <x v="115"/>
          </reference>
          <reference field="23" count="1" selected="0">
            <x v="1"/>
          </reference>
        </references>
      </pivotArea>
    </format>
    <format dxfId="98">
      <pivotArea outline="0" collapsedLevelsAreSubtotals="1" fieldPosition="0">
        <references count="3">
          <reference field="4294967294" count="1" selected="0">
            <x v="0"/>
          </reference>
          <reference field="6" count="1" selected="0">
            <x v="115"/>
          </reference>
          <reference field="23" count="1" selected="0">
            <x v="1"/>
          </reference>
        </references>
      </pivotArea>
    </format>
    <format dxfId="97">
      <pivotArea outline="0" collapsedLevelsAreSubtotals="1" fieldPosition="0">
        <references count="3">
          <reference field="4294967294" count="1" selected="0">
            <x v="0"/>
          </reference>
          <reference field="6" count="1" selected="0">
            <x v="115"/>
          </reference>
          <reference field="23" count="1" selected="0">
            <x v="1"/>
          </reference>
        </references>
      </pivotArea>
    </format>
    <format dxfId="96">
      <pivotArea outline="0" collapsedLevelsAreSubtotals="1" fieldPosition="0">
        <references count="3">
          <reference field="4294967294" count="1" selected="0">
            <x v="0"/>
          </reference>
          <reference field="6" count="1" selected="0">
            <x v="115"/>
          </reference>
          <reference field="23" count="1" selected="0">
            <x v="1"/>
          </reference>
        </references>
      </pivotArea>
    </format>
    <format dxfId="95">
      <pivotArea outline="0" collapsedLevelsAreSubtotals="1" fieldPosition="0">
        <references count="2">
          <reference field="6" count="1" selected="0">
            <x v="117"/>
          </reference>
          <reference field="23" count="1" selected="0">
            <x v="2"/>
          </reference>
        </references>
      </pivotArea>
    </format>
    <format dxfId="94">
      <pivotArea outline="0" collapsedLevelsAreSubtotals="1" fieldPosition="0">
        <references count="2">
          <reference field="6" count="1" selected="0">
            <x v="117"/>
          </reference>
          <reference field="23" count="1" selected="0">
            <x v="2"/>
          </reference>
        </references>
      </pivotArea>
    </format>
    <format dxfId="93">
      <pivotArea outline="0" collapsedLevelsAreSubtotals="1" fieldPosition="0">
        <references count="2">
          <reference field="6" count="5" selected="0">
            <x v="121"/>
            <x v="122"/>
            <x v="123"/>
            <x v="124"/>
            <x v="125"/>
          </reference>
          <reference field="23" count="3" selected="0">
            <x v="1"/>
            <x v="2"/>
            <x v="4"/>
          </reference>
        </references>
      </pivotArea>
    </format>
    <format dxfId="92">
      <pivotArea outline="0" collapsedLevelsAreSubtotals="1" fieldPosition="0">
        <references count="2">
          <reference field="6" count="5" selected="0">
            <x v="121"/>
            <x v="122"/>
            <x v="123"/>
            <x v="124"/>
            <x v="125"/>
          </reference>
          <reference field="23" count="3" selected="0">
            <x v="1"/>
            <x v="2"/>
            <x v="4"/>
          </reference>
        </references>
      </pivotArea>
    </format>
    <format dxfId="91">
      <pivotArea outline="0" collapsedLevelsAreSubtotals="1" fieldPosition="0">
        <references count="2">
          <reference field="6" count="1" selected="0">
            <x v="128"/>
          </reference>
          <reference field="23" count="1" selected="0">
            <x v="1"/>
          </reference>
        </references>
      </pivotArea>
    </format>
    <format dxfId="90">
      <pivotArea outline="0" collapsedLevelsAreSubtotals="1" fieldPosition="0">
        <references count="2">
          <reference field="6" count="1" selected="0">
            <x v="128"/>
          </reference>
          <reference field="23" count="1" selected="0">
            <x v="1"/>
          </reference>
        </references>
      </pivotArea>
    </format>
    <format dxfId="89">
      <pivotArea outline="0" collapsedLevelsAreSubtotals="1" fieldPosition="0">
        <references count="2">
          <reference field="6" count="1" selected="0">
            <x v="128"/>
          </reference>
          <reference field="23" count="1" selected="0">
            <x v="1"/>
          </reference>
        </references>
      </pivotArea>
    </format>
    <format dxfId="88">
      <pivotArea outline="0" collapsedLevelsAreSubtotals="1" fieldPosition="0">
        <references count="2">
          <reference field="6" count="1" selected="0">
            <x v="128"/>
          </reference>
          <reference field="23" count="1" selected="0">
            <x v="1"/>
          </reference>
        </references>
      </pivotArea>
    </format>
    <format dxfId="87">
      <pivotArea outline="0" collapsedLevelsAreSubtotals="1" fieldPosition="0">
        <references count="2">
          <reference field="6" count="1" selected="0">
            <x v="30"/>
          </reference>
          <reference field="23" count="1" selected="0">
            <x v="4"/>
          </reference>
        </references>
      </pivotArea>
    </format>
    <format dxfId="86">
      <pivotArea outline="0" collapsedLevelsAreSubtotals="1" fieldPosition="0">
        <references count="2">
          <reference field="6" count="1" selected="0">
            <x v="62"/>
          </reference>
          <reference field="23" count="1" selected="0">
            <x v="4"/>
          </reference>
        </references>
      </pivotArea>
    </format>
    <format dxfId="85">
      <pivotArea outline="0" collapsedLevelsAreSubtotals="1" fieldPosition="0">
        <references count="2">
          <reference field="6" count="5" selected="0">
            <x v="75"/>
            <x v="76"/>
            <x v="77"/>
            <x v="78"/>
            <x v="79"/>
          </reference>
          <reference field="23" count="1" selected="0">
            <x v="4"/>
          </reference>
        </references>
      </pivotArea>
    </format>
    <format dxfId="84">
      <pivotArea outline="0" collapsedLevelsAreSubtotals="1" fieldPosition="0">
        <references count="2">
          <reference field="6" count="1" selected="0">
            <x v="68"/>
          </reference>
          <reference field="23" count="1" selected="0">
            <x v="4"/>
          </reference>
        </references>
      </pivotArea>
    </format>
    <format dxfId="83">
      <pivotArea outline="0" collapsedLevelsAreSubtotals="1" fieldPosition="0">
        <references count="2">
          <reference field="6" count="1" selected="0">
            <x v="117"/>
          </reference>
          <reference field="23" count="1" selected="0">
            <x v="4"/>
          </reference>
        </references>
      </pivotArea>
    </format>
    <format dxfId="82">
      <pivotArea outline="0" collapsedLevelsAreSubtotals="1" fieldPosition="0">
        <references count="2">
          <reference field="6" count="1" selected="0">
            <x v="115"/>
          </reference>
          <reference field="23" count="1" selected="0">
            <x v="4"/>
          </reference>
        </references>
      </pivotArea>
    </format>
    <format dxfId="81">
      <pivotArea outline="0" collapsedLevelsAreSubtotals="1" fieldPosition="0">
        <references count="2">
          <reference field="6" count="3" selected="0">
            <x v="126"/>
            <x v="127"/>
            <x v="128"/>
          </reference>
          <reference field="23" count="2" selected="0">
            <x v="2"/>
            <x v="4"/>
          </reference>
        </references>
      </pivotArea>
    </format>
    <format dxfId="80">
      <pivotArea outline="0" collapsedLevelsAreSubtotals="1" fieldPosition="0">
        <references count="3">
          <reference field="4294967294" count="1" selected="0">
            <x v="0"/>
          </reference>
          <reference field="6" count="1" selected="0">
            <x v="2"/>
          </reference>
          <reference field="23" count="1" selected="0">
            <x v="4"/>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5" minRefreshableVersion="3" rowGrandTotals="0" itemPrintTitles="1" createdVersion="6" indent="0" outline="1" outlineData="1" multipleFieldFilters="0">
  <location ref="A3:B4" firstHeaderRow="1" firstDataRow="1" firstDataCol="1"/>
  <pivotFields count="27">
    <pivotField showAll="0"/>
    <pivotField showAll="0"/>
    <pivotField showAll="0"/>
    <pivotField showAll="0"/>
    <pivotField axis="axisRow" showAll="0">
      <items count="10">
        <item x="0"/>
        <item h="1" x="1"/>
        <item h="1" x="2"/>
        <item h="1" x="3"/>
        <item h="1" x="4"/>
        <item h="1" x="5"/>
        <item h="1" x="6"/>
        <item h="1" x="7"/>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pivotField showAll="0"/>
    <pivotField dataField="1" showAll="0"/>
    <pivotField dragToRow="0" dragToCol="0" dragToPage="0" showAll="0" defaultSubtotal="0"/>
  </pivotFields>
  <rowFields count="1">
    <field x="4"/>
  </rowFields>
  <rowItems count="1">
    <i>
      <x/>
    </i>
  </rowItems>
  <colItems count="1">
    <i/>
  </colItems>
  <dataFields count="1">
    <dataField name="Suma de AVENCE PONDERADO" fld="25" baseField="4" baseItem="0" numFmtId="9"/>
  </dataFields>
  <formats count="14">
    <format dxfId="1093">
      <pivotArea outline="0" collapsedLevelsAreSubtotals="1" fieldPosition="0"/>
    </format>
    <format dxfId="1092">
      <pivotArea type="all" dataOnly="0" outline="0" fieldPosition="0"/>
    </format>
    <format dxfId="1091">
      <pivotArea outline="0" collapsedLevelsAreSubtotals="1" fieldPosition="0"/>
    </format>
    <format dxfId="1090">
      <pivotArea field="4" type="button" dataOnly="0" labelOnly="1" outline="0" axis="axisRow" fieldPosition="0"/>
    </format>
    <format dxfId="1089">
      <pivotArea dataOnly="0" labelOnly="1" outline="0" axis="axisValues" fieldPosition="0"/>
    </format>
    <format dxfId="1088">
      <pivotArea dataOnly="0" labelOnly="1" fieldPosition="0">
        <references count="1">
          <reference field="4" count="0"/>
        </references>
      </pivotArea>
    </format>
    <format dxfId="1087">
      <pivotArea dataOnly="0" labelOnly="1" outline="0" axis="axisValues" fieldPosition="0"/>
    </format>
    <format dxfId="1086">
      <pivotArea field="4" type="button" dataOnly="0" labelOnly="1" outline="0" axis="axisRow" fieldPosition="0"/>
    </format>
    <format dxfId="1085">
      <pivotArea field="4" type="button" dataOnly="0" labelOnly="1" outline="0" axis="axisRow" fieldPosition="0"/>
    </format>
    <format dxfId="1084">
      <pivotArea dataOnly="0" labelOnly="1" outline="0" axis="axisValues" fieldPosition="0"/>
    </format>
    <format dxfId="1083">
      <pivotArea dataOnly="0" labelOnly="1" outline="0" axis="axisValues" fieldPosition="0"/>
    </format>
    <format dxfId="1082">
      <pivotArea field="4" type="button" dataOnly="0" labelOnly="1" outline="0" axis="axisRow" fieldPosition="0"/>
    </format>
    <format dxfId="1081">
      <pivotArea dataOnly="0" labelOnly="1" outline="0" axis="axisValues" fieldPosition="0"/>
    </format>
    <format dxfId="1080">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Tipo_de_resultado" sourceName="Tipo de resultado">
  <pivotTables>
    <pivotTable tabId="8" name="Productos Periodo"/>
    <pivotTable tabId="8" name="Tabla Ejecución"/>
    <pivotTable tabId="15" name="TablaDinámica1"/>
    <pivotTable tabId="8" name="TablaDinámica11"/>
  </pivotTables>
  <data>
    <tabular pivotCacheId="1">
      <items count="10">
        <i x="0" s="1"/>
        <i x="1" s="1" nd="1"/>
        <i x="6" s="1" nd="1"/>
        <i x="9" s="1" nd="1"/>
        <i x="2" s="1" nd="1"/>
        <i x="8" s="1" nd="1"/>
        <i x="5" s="1" nd="1"/>
        <i x="3" s="1" nd="1"/>
        <i x="7"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Estado_del_Producto" sourceName="Estado del Producto">
  <pivotTables>
    <pivotTable tabId="8" name="Productos Periodo"/>
    <pivotTable tabId="8" name="Tabla Ejecución"/>
    <pivotTable tabId="15" name="TablaDinámica1"/>
    <pivotTable tabId="8" name="TablaDinámica11"/>
  </pivotTables>
  <data>
    <tabular pivotCacheId="1">
      <items count="6">
        <i x="0" s="1"/>
        <i x="4" s="1" nd="1"/>
        <i x="1" s="1" nd="1"/>
        <i x="5" s="1" nd="1"/>
        <i x="2" s="1" nd="1"/>
        <i x="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8" name="Productos Periodo"/>
    <pivotTable tabId="8" name="Tabla Ejecución"/>
    <pivotTable tabId="15" name="TablaDinámica1"/>
    <pivotTable tabId="8" name="TablaDinámica1"/>
    <pivotTable tabId="8" name="TablaDinámica11"/>
  </pivotTables>
  <data>
    <tabular pivotCacheId="1">
      <items count="9">
        <i x="0" s="1"/>
        <i x="1"/>
        <i x="2"/>
        <i x="3"/>
        <i x="4"/>
        <i x="5"/>
        <i x="6"/>
        <i x="7"/>
        <i x="8"/>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o de resultado" cache="SegmentaciónDeDatos_Tipo_de_resultado" caption="Tipo de resultado" columnCount="2" style="SlicerStyleDark2" rowHeight="241300"/>
  <slicer name="Estado del Producto" cache="SegmentaciónDeDatos_Estado_del_Producto" caption="Estado del Producto" style="SlicerStyleDark3" rowHeight="241300"/>
  <slicer name="DEPENDENCIA" cache="SegmentaciónDeDatos_DEPENDENCIA" caption="DEPENDENCIA"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07/relationships/slicer" Target="../slicers/slicer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172.16.92.27/intrane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sheetPr>
  <dimension ref="B2:AQ233"/>
  <sheetViews>
    <sheetView showGridLines="0" zoomScale="85" zoomScaleNormal="85" workbookViewId="0">
      <selection activeCell="H167" sqref="H167:H169"/>
    </sheetView>
  </sheetViews>
  <sheetFormatPr baseColWidth="10" defaultRowHeight="15" x14ac:dyDescent="0.25"/>
  <cols>
    <col min="2" max="3" width="29.7109375" customWidth="1"/>
    <col min="4" max="4" width="38.5703125" customWidth="1"/>
    <col min="5" max="5" width="26.42578125" customWidth="1"/>
    <col min="6" max="6" width="30.7109375" customWidth="1"/>
    <col min="7" max="7" width="7.5703125" customWidth="1"/>
    <col min="8" max="13" width="31.5703125" customWidth="1"/>
    <col min="18" max="18" width="6.5703125" hidden="1" customWidth="1"/>
    <col min="19" max="19" width="18.7109375" customWidth="1"/>
    <col min="20" max="20" width="23" customWidth="1"/>
    <col min="21" max="21" width="37.42578125" customWidth="1"/>
    <col min="22" max="22" width="27.85546875" customWidth="1"/>
    <col min="23" max="23" width="35" customWidth="1"/>
    <col min="24" max="25" width="24.28515625" hidden="1" customWidth="1"/>
    <col min="26" max="26" width="20" hidden="1" customWidth="1"/>
    <col min="27" max="27" width="27.7109375" hidden="1" customWidth="1"/>
    <col min="29" max="30" width="30.7109375" customWidth="1"/>
    <col min="31" max="31" width="26.85546875" customWidth="1"/>
    <col min="32" max="32" width="25.7109375" customWidth="1"/>
    <col min="33" max="33" width="30.7109375" customWidth="1"/>
    <col min="34" max="34" width="4.5703125" customWidth="1"/>
    <col min="35" max="35" width="37.42578125" customWidth="1"/>
    <col min="36" max="36" width="47.5703125" customWidth="1"/>
    <col min="37" max="37" width="25.7109375" hidden="1" customWidth="1"/>
    <col min="38" max="38" width="22.42578125" hidden="1" customWidth="1"/>
    <col min="40" max="40" width="13.42578125" bestFit="1" customWidth="1"/>
  </cols>
  <sheetData>
    <row r="2" spans="2:43" ht="15.75" thickBot="1" x14ac:dyDescent="0.3"/>
    <row r="3" spans="2:43" ht="16.5" thickBot="1" x14ac:dyDescent="0.3">
      <c r="N3" s="252"/>
      <c r="O3" s="253" t="s">
        <v>576</v>
      </c>
    </row>
    <row r="6" spans="2:43" ht="16.5" thickBot="1" x14ac:dyDescent="0.3">
      <c r="AM6" s="1"/>
      <c r="AN6" s="1"/>
      <c r="AO6" s="1"/>
      <c r="AP6" s="1"/>
      <c r="AQ6" s="1"/>
    </row>
    <row r="7" spans="2:43" ht="59.25" customHeight="1" thickTop="1" thickBot="1" x14ac:dyDescent="0.3">
      <c r="B7" s="765" t="s">
        <v>0</v>
      </c>
      <c r="C7" s="766"/>
      <c r="D7" s="766"/>
      <c r="E7" s="766"/>
      <c r="F7" s="767"/>
      <c r="G7" s="1003" t="s">
        <v>1</v>
      </c>
      <c r="H7" s="1004"/>
      <c r="I7" s="1004"/>
      <c r="J7" s="1004"/>
      <c r="K7" s="1004"/>
      <c r="L7" s="1004"/>
      <c r="M7" s="1005"/>
      <c r="N7" s="1006" t="s">
        <v>2</v>
      </c>
      <c r="O7" s="1007"/>
      <c r="P7" s="1007"/>
      <c r="Q7" s="1008"/>
      <c r="R7" s="77"/>
      <c r="S7" s="762" t="s">
        <v>469</v>
      </c>
      <c r="T7" s="763"/>
      <c r="U7" s="763"/>
      <c r="V7" s="763"/>
      <c r="W7" s="763"/>
      <c r="X7" s="763"/>
      <c r="Y7" s="763"/>
      <c r="Z7" s="763"/>
      <c r="AA7" s="764"/>
      <c r="AB7" s="1009" t="s">
        <v>3</v>
      </c>
      <c r="AC7" s="1009"/>
      <c r="AD7" s="1009"/>
      <c r="AE7" s="1009"/>
      <c r="AF7" s="1009"/>
      <c r="AG7" s="1010"/>
      <c r="AI7" s="758" t="s">
        <v>467</v>
      </c>
      <c r="AJ7" s="758"/>
      <c r="AK7" s="759"/>
      <c r="AL7" s="161"/>
      <c r="AM7" s="162"/>
      <c r="AN7" s="162"/>
      <c r="AO7" s="162"/>
      <c r="AP7" s="162"/>
      <c r="AQ7" s="162"/>
    </row>
    <row r="8" spans="2:43" ht="66.75" customHeight="1" thickTop="1" thickBot="1" x14ac:dyDescent="0.3">
      <c r="B8" s="2" t="s">
        <v>386</v>
      </c>
      <c r="C8" s="2" t="s">
        <v>387</v>
      </c>
      <c r="D8" s="2" t="s">
        <v>4</v>
      </c>
      <c r="E8" s="3" t="s">
        <v>5</v>
      </c>
      <c r="F8" s="4" t="s">
        <v>6</v>
      </c>
      <c r="G8" s="5" t="s">
        <v>7</v>
      </c>
      <c r="H8" s="5" t="s">
        <v>8</v>
      </c>
      <c r="I8" s="6" t="s">
        <v>9</v>
      </c>
      <c r="J8" s="7" t="s">
        <v>10</v>
      </c>
      <c r="K8" s="7" t="s">
        <v>11</v>
      </c>
      <c r="L8" s="7" t="s">
        <v>12</v>
      </c>
      <c r="M8" s="6" t="s">
        <v>13</v>
      </c>
      <c r="N8" s="8" t="s">
        <v>14</v>
      </c>
      <c r="O8" s="8" t="s">
        <v>15</v>
      </c>
      <c r="P8" s="8" t="s">
        <v>16</v>
      </c>
      <c r="Q8" s="8" t="s">
        <v>17</v>
      </c>
      <c r="R8" s="78"/>
      <c r="S8" s="235" t="s">
        <v>549</v>
      </c>
      <c r="T8" s="235" t="s">
        <v>466</v>
      </c>
      <c r="U8" s="235" t="s">
        <v>464</v>
      </c>
      <c r="V8" s="235" t="s">
        <v>399</v>
      </c>
      <c r="W8" s="235" t="s">
        <v>465</v>
      </c>
      <c r="X8" s="96" t="s">
        <v>397</v>
      </c>
      <c r="Y8" s="96" t="s">
        <v>401</v>
      </c>
      <c r="Z8" s="96" t="s">
        <v>398</v>
      </c>
      <c r="AA8" s="8" t="s">
        <v>405</v>
      </c>
      <c r="AB8" s="9" t="s">
        <v>7</v>
      </c>
      <c r="AC8" s="10" t="s">
        <v>18</v>
      </c>
      <c r="AD8" s="11" t="s">
        <v>19</v>
      </c>
      <c r="AE8" s="11" t="s">
        <v>20</v>
      </c>
      <c r="AF8" s="11" t="s">
        <v>21</v>
      </c>
      <c r="AG8" s="11" t="s">
        <v>22</v>
      </c>
      <c r="AI8" s="80" t="s">
        <v>468</v>
      </c>
      <c r="AJ8" s="80" t="s">
        <v>470</v>
      </c>
      <c r="AK8" s="80" t="s">
        <v>403</v>
      </c>
      <c r="AL8" s="97" t="s">
        <v>404</v>
      </c>
      <c r="AM8" s="1"/>
      <c r="AN8" s="1"/>
      <c r="AO8" s="1"/>
      <c r="AP8" s="1"/>
      <c r="AQ8" s="1"/>
    </row>
    <row r="9" spans="2:43" ht="76.5" hidden="1" customHeight="1" thickBot="1" x14ac:dyDescent="0.3">
      <c r="B9" s="57" t="s">
        <v>388</v>
      </c>
      <c r="C9" s="58" t="s">
        <v>389</v>
      </c>
      <c r="D9" s="52" t="s">
        <v>23</v>
      </c>
      <c r="E9" s="229" t="s">
        <v>532</v>
      </c>
      <c r="F9" s="53" t="s">
        <v>24</v>
      </c>
      <c r="G9" s="798">
        <v>1</v>
      </c>
      <c r="H9" s="801" t="s">
        <v>25</v>
      </c>
      <c r="I9" s="768">
        <v>0.2</v>
      </c>
      <c r="J9" s="781">
        <v>12</v>
      </c>
      <c r="K9" s="768" t="s">
        <v>26</v>
      </c>
      <c r="L9" s="768" t="s">
        <v>27</v>
      </c>
      <c r="M9" s="796" t="s">
        <v>28</v>
      </c>
      <c r="N9" s="858">
        <v>3</v>
      </c>
      <c r="O9" s="858">
        <v>6</v>
      </c>
      <c r="P9" s="858">
        <v>9</v>
      </c>
      <c r="Q9" s="858">
        <v>12</v>
      </c>
      <c r="R9" s="165"/>
      <c r="S9" s="760">
        <f>N9</f>
        <v>3</v>
      </c>
      <c r="T9" s="760">
        <v>3</v>
      </c>
      <c r="U9" s="760" t="s">
        <v>597</v>
      </c>
      <c r="V9" s="760" t="s">
        <v>598</v>
      </c>
      <c r="W9" s="760" t="s">
        <v>607</v>
      </c>
      <c r="X9" s="1015">
        <f>T9/S9</f>
        <v>1</v>
      </c>
      <c r="Y9" s="788" t="s">
        <v>402</v>
      </c>
      <c r="Z9" s="858" t="s">
        <v>400</v>
      </c>
      <c r="AA9" s="808">
        <f>X9*I9</f>
        <v>0.2</v>
      </c>
      <c r="AB9" s="12">
        <v>1</v>
      </c>
      <c r="AC9" s="13" t="s">
        <v>29</v>
      </c>
      <c r="AD9" s="14">
        <v>0.5</v>
      </c>
      <c r="AE9" s="1011">
        <v>43101</v>
      </c>
      <c r="AF9" s="1014">
        <v>43465</v>
      </c>
      <c r="AG9" s="993" t="s">
        <v>28</v>
      </c>
      <c r="AI9" s="275">
        <v>1</v>
      </c>
      <c r="AJ9" s="243" t="s">
        <v>608</v>
      </c>
      <c r="AK9" s="81">
        <f t="shared" ref="AK9:AK14" si="0">AI9*AD9</f>
        <v>0.5</v>
      </c>
      <c r="AL9" s="84">
        <f>AK9*I9</f>
        <v>0.1</v>
      </c>
      <c r="AM9" s="1"/>
      <c r="AN9" s="1"/>
      <c r="AO9" s="1"/>
      <c r="AP9" s="1"/>
      <c r="AQ9" s="1"/>
    </row>
    <row r="10" spans="2:43" ht="76.5" hidden="1" customHeight="1" thickBot="1" x14ac:dyDescent="0.3">
      <c r="B10" s="57" t="s">
        <v>388</v>
      </c>
      <c r="C10" s="58" t="s">
        <v>389</v>
      </c>
      <c r="D10" s="52" t="s">
        <v>23</v>
      </c>
      <c r="E10" s="229" t="s">
        <v>532</v>
      </c>
      <c r="F10" s="53" t="s">
        <v>24</v>
      </c>
      <c r="G10" s="799"/>
      <c r="H10" s="802"/>
      <c r="I10" s="784"/>
      <c r="J10" s="783"/>
      <c r="K10" s="784"/>
      <c r="L10" s="784"/>
      <c r="M10" s="797"/>
      <c r="N10" s="775"/>
      <c r="O10" s="775"/>
      <c r="P10" s="775"/>
      <c r="Q10" s="775"/>
      <c r="R10" s="165"/>
      <c r="S10" s="760"/>
      <c r="T10" s="760"/>
      <c r="U10" s="760"/>
      <c r="V10" s="760"/>
      <c r="W10" s="760"/>
      <c r="X10" s="1016"/>
      <c r="Y10" s="789"/>
      <c r="Z10" s="775"/>
      <c r="AA10" s="775"/>
      <c r="AB10" s="12">
        <v>2</v>
      </c>
      <c r="AC10" s="13" t="s">
        <v>30</v>
      </c>
      <c r="AD10" s="14">
        <v>0.3</v>
      </c>
      <c r="AE10" s="1012"/>
      <c r="AF10" s="988"/>
      <c r="AG10" s="994"/>
      <c r="AI10" s="275">
        <v>1</v>
      </c>
      <c r="AJ10" s="244" t="s">
        <v>608</v>
      </c>
      <c r="AK10" s="81">
        <f t="shared" si="0"/>
        <v>0.3</v>
      </c>
      <c r="AL10" s="84">
        <f>AK10*I9</f>
        <v>0.06</v>
      </c>
      <c r="AM10" s="1"/>
      <c r="AN10" s="1"/>
      <c r="AO10" s="1"/>
      <c r="AP10" s="1"/>
      <c r="AQ10" s="1"/>
    </row>
    <row r="11" spans="2:43" ht="76.5" hidden="1" customHeight="1" thickBot="1" x14ac:dyDescent="0.3">
      <c r="B11" s="57" t="s">
        <v>388</v>
      </c>
      <c r="C11" s="58" t="s">
        <v>389</v>
      </c>
      <c r="D11" s="52" t="s">
        <v>23</v>
      </c>
      <c r="E11" s="229" t="s">
        <v>532</v>
      </c>
      <c r="F11" s="53" t="s">
        <v>24</v>
      </c>
      <c r="G11" s="800"/>
      <c r="H11" s="803"/>
      <c r="I11" s="769"/>
      <c r="J11" s="782"/>
      <c r="K11" s="769"/>
      <c r="L11" s="769"/>
      <c r="M11" s="804"/>
      <c r="N11" s="826"/>
      <c r="O11" s="826"/>
      <c r="P11" s="826"/>
      <c r="Q11" s="826"/>
      <c r="R11" s="166"/>
      <c r="S11" s="760"/>
      <c r="T11" s="760"/>
      <c r="U11" s="760"/>
      <c r="V11" s="760"/>
      <c r="W11" s="760"/>
      <c r="X11" s="1017"/>
      <c r="Y11" s="874"/>
      <c r="Z11" s="826"/>
      <c r="AA11" s="826"/>
      <c r="AB11" s="12">
        <v>3</v>
      </c>
      <c r="AC11" s="13" t="s">
        <v>31</v>
      </c>
      <c r="AD11" s="14">
        <v>0.2</v>
      </c>
      <c r="AE11" s="1013"/>
      <c r="AF11" s="989"/>
      <c r="AG11" s="995"/>
      <c r="AI11" s="275">
        <v>1</v>
      </c>
      <c r="AJ11" s="243" t="s">
        <v>608</v>
      </c>
      <c r="AK11" s="81">
        <f t="shared" si="0"/>
        <v>0.2</v>
      </c>
      <c r="AL11" s="84">
        <f>AK11*I9</f>
        <v>4.0000000000000008E-2</v>
      </c>
      <c r="AM11" s="1"/>
      <c r="AN11" s="83"/>
      <c r="AO11" s="1"/>
      <c r="AP11" s="1"/>
      <c r="AQ11" s="1"/>
    </row>
    <row r="12" spans="2:43" ht="76.5" hidden="1" customHeight="1" thickBot="1" x14ac:dyDescent="0.3">
      <c r="B12" s="57" t="s">
        <v>388</v>
      </c>
      <c r="C12" s="58" t="s">
        <v>389</v>
      </c>
      <c r="D12" s="52" t="s">
        <v>23</v>
      </c>
      <c r="E12" s="229" t="s">
        <v>532</v>
      </c>
      <c r="F12" s="53" t="s">
        <v>24</v>
      </c>
      <c r="G12" s="798">
        <v>2</v>
      </c>
      <c r="H12" s="801" t="s">
        <v>32</v>
      </c>
      <c r="I12" s="768">
        <v>0.2</v>
      </c>
      <c r="J12" s="781">
        <v>44</v>
      </c>
      <c r="K12" s="768" t="s">
        <v>33</v>
      </c>
      <c r="L12" s="768" t="s">
        <v>34</v>
      </c>
      <c r="M12" s="796" t="s">
        <v>28</v>
      </c>
      <c r="N12" s="858">
        <v>11</v>
      </c>
      <c r="O12" s="858">
        <v>22</v>
      </c>
      <c r="P12" s="858">
        <v>33</v>
      </c>
      <c r="Q12" s="858">
        <v>44</v>
      </c>
      <c r="R12" s="165"/>
      <c r="S12" s="760">
        <v>11</v>
      </c>
      <c r="T12" s="760">
        <v>11</v>
      </c>
      <c r="U12" s="760" t="s">
        <v>599</v>
      </c>
      <c r="V12" s="760" t="s">
        <v>600</v>
      </c>
      <c r="W12" s="760" t="s">
        <v>607</v>
      </c>
      <c r="X12" s="168"/>
      <c r="Y12" s="61"/>
      <c r="Z12" s="61"/>
      <c r="AA12" s="61"/>
      <c r="AB12" s="12">
        <v>1</v>
      </c>
      <c r="AC12" s="13" t="s">
        <v>35</v>
      </c>
      <c r="AD12" s="14">
        <v>0.5</v>
      </c>
      <c r="AE12" s="984">
        <v>43101</v>
      </c>
      <c r="AF12" s="987">
        <v>43465</v>
      </c>
      <c r="AG12" s="993" t="s">
        <v>28</v>
      </c>
      <c r="AI12" s="275">
        <v>1</v>
      </c>
      <c r="AJ12" s="244" t="s">
        <v>608</v>
      </c>
      <c r="AK12" s="81">
        <f t="shared" si="0"/>
        <v>0.5</v>
      </c>
      <c r="AL12" s="84">
        <f>AK12*I12</f>
        <v>0.1</v>
      </c>
      <c r="AM12" s="1"/>
      <c r="AN12" s="1"/>
      <c r="AO12" s="1"/>
      <c r="AP12" s="1"/>
      <c r="AQ12" s="1"/>
    </row>
    <row r="13" spans="2:43" ht="76.5" hidden="1" customHeight="1" thickBot="1" x14ac:dyDescent="0.3">
      <c r="B13" s="57" t="s">
        <v>388</v>
      </c>
      <c r="C13" s="58" t="s">
        <v>389</v>
      </c>
      <c r="D13" s="52" t="s">
        <v>23</v>
      </c>
      <c r="E13" s="229" t="s">
        <v>532</v>
      </c>
      <c r="F13" s="53" t="s">
        <v>24</v>
      </c>
      <c r="G13" s="799"/>
      <c r="H13" s="802"/>
      <c r="I13" s="784"/>
      <c r="J13" s="783"/>
      <c r="K13" s="784"/>
      <c r="L13" s="784"/>
      <c r="M13" s="797"/>
      <c r="N13" s="775"/>
      <c r="O13" s="775"/>
      <c r="P13" s="775"/>
      <c r="Q13" s="775"/>
      <c r="R13" s="165"/>
      <c r="S13" s="760"/>
      <c r="T13" s="760"/>
      <c r="U13" s="760"/>
      <c r="V13" s="760"/>
      <c r="W13" s="760"/>
      <c r="X13" s="168"/>
      <c r="Y13" s="61"/>
      <c r="Z13" s="61"/>
      <c r="AA13" s="61"/>
      <c r="AB13" s="12">
        <v>2</v>
      </c>
      <c r="AC13" s="13" t="s">
        <v>36</v>
      </c>
      <c r="AD13" s="14">
        <v>0.3</v>
      </c>
      <c r="AE13" s="985"/>
      <c r="AF13" s="988"/>
      <c r="AG13" s="994"/>
      <c r="AI13" s="275">
        <v>1</v>
      </c>
      <c r="AJ13" s="244" t="s">
        <v>608</v>
      </c>
      <c r="AK13" s="81">
        <f t="shared" si="0"/>
        <v>0.3</v>
      </c>
      <c r="AL13" s="84">
        <f>AK13*I12</f>
        <v>0.06</v>
      </c>
      <c r="AM13" s="1"/>
      <c r="AN13" s="1"/>
      <c r="AO13" s="1"/>
      <c r="AP13" s="1"/>
      <c r="AQ13" s="1"/>
    </row>
    <row r="14" spans="2:43" ht="76.5" hidden="1" customHeight="1" thickBot="1" x14ac:dyDescent="0.3">
      <c r="B14" s="57" t="s">
        <v>388</v>
      </c>
      <c r="C14" s="58" t="s">
        <v>389</v>
      </c>
      <c r="D14" s="52" t="s">
        <v>23</v>
      </c>
      <c r="E14" s="229" t="s">
        <v>532</v>
      </c>
      <c r="F14" s="53" t="s">
        <v>24</v>
      </c>
      <c r="G14" s="800"/>
      <c r="H14" s="803"/>
      <c r="I14" s="769"/>
      <c r="J14" s="782"/>
      <c r="K14" s="769"/>
      <c r="L14" s="769"/>
      <c r="M14" s="804"/>
      <c r="N14" s="826"/>
      <c r="O14" s="826"/>
      <c r="P14" s="826"/>
      <c r="Q14" s="826"/>
      <c r="R14" s="166"/>
      <c r="S14" s="760"/>
      <c r="T14" s="760"/>
      <c r="U14" s="760"/>
      <c r="V14" s="760"/>
      <c r="W14" s="760"/>
      <c r="X14" s="169"/>
      <c r="Y14" s="62"/>
      <c r="Z14" s="62"/>
      <c r="AA14" s="62"/>
      <c r="AB14" s="12">
        <v>3</v>
      </c>
      <c r="AC14" s="13" t="s">
        <v>37</v>
      </c>
      <c r="AD14" s="14">
        <v>0.2</v>
      </c>
      <c r="AE14" s="986"/>
      <c r="AF14" s="989"/>
      <c r="AG14" s="995"/>
      <c r="AI14" s="275">
        <v>1</v>
      </c>
      <c r="AJ14" s="244" t="s">
        <v>608</v>
      </c>
      <c r="AK14" s="81">
        <f t="shared" si="0"/>
        <v>0.2</v>
      </c>
      <c r="AL14" s="84">
        <f>AK14*I12</f>
        <v>4.0000000000000008E-2</v>
      </c>
      <c r="AM14" s="1"/>
      <c r="AN14" s="1"/>
      <c r="AO14" s="1"/>
      <c r="AP14" s="1"/>
      <c r="AQ14" s="1"/>
    </row>
    <row r="15" spans="2:43" ht="76.5" hidden="1" customHeight="1" thickBot="1" x14ac:dyDescent="0.3">
      <c r="B15" s="57" t="s">
        <v>388</v>
      </c>
      <c r="C15" s="58" t="s">
        <v>389</v>
      </c>
      <c r="D15" s="52" t="s">
        <v>23</v>
      </c>
      <c r="E15" s="229" t="s">
        <v>532</v>
      </c>
      <c r="F15" s="53" t="s">
        <v>24</v>
      </c>
      <c r="G15" s="798">
        <v>3</v>
      </c>
      <c r="H15" s="801" t="s">
        <v>38</v>
      </c>
      <c r="I15" s="768">
        <v>0.2</v>
      </c>
      <c r="J15" s="781">
        <v>24</v>
      </c>
      <c r="K15" s="768" t="s">
        <v>33</v>
      </c>
      <c r="L15" s="768" t="s">
        <v>39</v>
      </c>
      <c r="M15" s="796" t="s">
        <v>28</v>
      </c>
      <c r="N15" s="858">
        <v>6</v>
      </c>
      <c r="O15" s="858">
        <v>12</v>
      </c>
      <c r="P15" s="858">
        <v>18</v>
      </c>
      <c r="Q15" s="858">
        <v>24</v>
      </c>
      <c r="R15" s="165"/>
      <c r="S15" s="990">
        <v>6</v>
      </c>
      <c r="T15" s="990">
        <v>6</v>
      </c>
      <c r="U15" s="990" t="s">
        <v>601</v>
      </c>
      <c r="V15" s="990" t="s">
        <v>602</v>
      </c>
      <c r="W15" s="990" t="s">
        <v>607</v>
      </c>
      <c r="X15" s="168"/>
      <c r="Y15" s="61"/>
      <c r="Z15" s="61"/>
      <c r="AA15" s="61"/>
      <c r="AB15" s="12">
        <v>1</v>
      </c>
      <c r="AC15" s="13" t="s">
        <v>40</v>
      </c>
      <c r="AD15" s="14">
        <v>0.4</v>
      </c>
      <c r="AE15" s="984">
        <v>43101</v>
      </c>
      <c r="AF15" s="987">
        <v>43465</v>
      </c>
      <c r="AG15" s="993" t="s">
        <v>28</v>
      </c>
      <c r="AI15" s="275">
        <v>1</v>
      </c>
      <c r="AJ15" s="274" t="s">
        <v>608</v>
      </c>
      <c r="AM15" s="1"/>
      <c r="AN15" s="1"/>
      <c r="AO15" s="1"/>
      <c r="AP15" s="1"/>
      <c r="AQ15" s="1"/>
    </row>
    <row r="16" spans="2:43" ht="76.5" hidden="1" customHeight="1" thickBot="1" x14ac:dyDescent="0.3">
      <c r="B16" s="57" t="s">
        <v>388</v>
      </c>
      <c r="C16" s="58" t="s">
        <v>389</v>
      </c>
      <c r="D16" s="52" t="s">
        <v>23</v>
      </c>
      <c r="E16" s="229" t="s">
        <v>532</v>
      </c>
      <c r="F16" s="53" t="s">
        <v>24</v>
      </c>
      <c r="G16" s="799"/>
      <c r="H16" s="802"/>
      <c r="I16" s="784"/>
      <c r="J16" s="783"/>
      <c r="K16" s="784"/>
      <c r="L16" s="784"/>
      <c r="M16" s="797"/>
      <c r="N16" s="775"/>
      <c r="O16" s="775"/>
      <c r="P16" s="775"/>
      <c r="Q16" s="775"/>
      <c r="R16" s="165"/>
      <c r="S16" s="991"/>
      <c r="T16" s="991"/>
      <c r="U16" s="991"/>
      <c r="V16" s="991"/>
      <c r="W16" s="991"/>
      <c r="X16" s="168"/>
      <c r="Y16" s="61"/>
      <c r="Z16" s="61"/>
      <c r="AA16" s="61"/>
      <c r="AB16" s="12">
        <v>2</v>
      </c>
      <c r="AC16" s="13" t="s">
        <v>41</v>
      </c>
      <c r="AD16" s="14">
        <v>0.3</v>
      </c>
      <c r="AE16" s="985"/>
      <c r="AF16" s="988"/>
      <c r="AG16" s="994"/>
      <c r="AI16" s="275">
        <v>1</v>
      </c>
      <c r="AJ16" s="274" t="s">
        <v>608</v>
      </c>
      <c r="AM16" s="1"/>
      <c r="AN16" s="1"/>
      <c r="AO16" s="1"/>
      <c r="AP16" s="1"/>
      <c r="AQ16" s="1"/>
    </row>
    <row r="17" spans="2:43" ht="76.5" hidden="1" customHeight="1" thickBot="1" x14ac:dyDescent="0.3">
      <c r="B17" s="57" t="s">
        <v>388</v>
      </c>
      <c r="C17" s="58" t="s">
        <v>389</v>
      </c>
      <c r="D17" s="52" t="s">
        <v>23</v>
      </c>
      <c r="E17" s="229" t="s">
        <v>532</v>
      </c>
      <c r="F17" s="53" t="s">
        <v>24</v>
      </c>
      <c r="G17" s="799"/>
      <c r="H17" s="802"/>
      <c r="I17" s="784"/>
      <c r="J17" s="783"/>
      <c r="K17" s="784"/>
      <c r="L17" s="784"/>
      <c r="M17" s="797"/>
      <c r="N17" s="775"/>
      <c r="O17" s="775"/>
      <c r="P17" s="775"/>
      <c r="Q17" s="775"/>
      <c r="R17" s="165"/>
      <c r="S17" s="991"/>
      <c r="T17" s="991"/>
      <c r="U17" s="991"/>
      <c r="V17" s="991"/>
      <c r="W17" s="991"/>
      <c r="X17" s="168"/>
      <c r="Y17" s="61"/>
      <c r="Z17" s="61"/>
      <c r="AA17" s="61"/>
      <c r="AB17" s="12">
        <v>3</v>
      </c>
      <c r="AC17" s="13" t="s">
        <v>36</v>
      </c>
      <c r="AD17" s="14">
        <v>0.2</v>
      </c>
      <c r="AE17" s="985"/>
      <c r="AF17" s="988"/>
      <c r="AG17" s="995"/>
      <c r="AI17" s="275">
        <v>1</v>
      </c>
      <c r="AJ17" s="274" t="s">
        <v>608</v>
      </c>
      <c r="AM17" s="1"/>
      <c r="AN17" s="1"/>
      <c r="AO17" s="1"/>
      <c r="AP17" s="1"/>
      <c r="AQ17" s="1"/>
    </row>
    <row r="18" spans="2:43" ht="76.5" hidden="1" customHeight="1" thickBot="1" x14ac:dyDescent="0.3">
      <c r="B18" s="57" t="s">
        <v>388</v>
      </c>
      <c r="C18" s="58" t="s">
        <v>389</v>
      </c>
      <c r="D18" s="52" t="s">
        <v>23</v>
      </c>
      <c r="E18" s="229" t="s">
        <v>532</v>
      </c>
      <c r="F18" s="53" t="s">
        <v>24</v>
      </c>
      <c r="G18" s="800"/>
      <c r="H18" s="803"/>
      <c r="I18" s="769"/>
      <c r="J18" s="782"/>
      <c r="K18" s="769"/>
      <c r="L18" s="769"/>
      <c r="M18" s="804"/>
      <c r="N18" s="826"/>
      <c r="O18" s="826"/>
      <c r="P18" s="826"/>
      <c r="Q18" s="826"/>
      <c r="R18" s="166"/>
      <c r="S18" s="992"/>
      <c r="T18" s="992"/>
      <c r="U18" s="992"/>
      <c r="V18" s="992"/>
      <c r="W18" s="992"/>
      <c r="X18" s="169"/>
      <c r="Y18" s="62"/>
      <c r="Z18" s="62"/>
      <c r="AA18" s="62"/>
      <c r="AB18" s="12">
        <v>4</v>
      </c>
      <c r="AC18" s="13" t="s">
        <v>42</v>
      </c>
      <c r="AD18" s="14">
        <v>0.1</v>
      </c>
      <c r="AE18" s="986"/>
      <c r="AF18" s="989"/>
      <c r="AG18" s="15"/>
      <c r="AI18" s="275">
        <v>1</v>
      </c>
      <c r="AJ18" s="274" t="s">
        <v>608</v>
      </c>
      <c r="AM18" s="1"/>
      <c r="AN18" s="1"/>
      <c r="AO18" s="1"/>
      <c r="AP18" s="1"/>
      <c r="AQ18" s="1"/>
    </row>
    <row r="19" spans="2:43" ht="76.5" hidden="1" customHeight="1" thickBot="1" x14ac:dyDescent="0.3">
      <c r="B19" s="57" t="s">
        <v>388</v>
      </c>
      <c r="C19" s="58" t="s">
        <v>389</v>
      </c>
      <c r="D19" s="52" t="s">
        <v>23</v>
      </c>
      <c r="E19" s="229" t="s">
        <v>532</v>
      </c>
      <c r="F19" s="53" t="s">
        <v>24</v>
      </c>
      <c r="G19" s="798">
        <v>4</v>
      </c>
      <c r="H19" s="801" t="s">
        <v>43</v>
      </c>
      <c r="I19" s="768">
        <v>0.2</v>
      </c>
      <c r="J19" s="781">
        <v>24</v>
      </c>
      <c r="K19" s="768" t="s">
        <v>33</v>
      </c>
      <c r="L19" s="768" t="s">
        <v>44</v>
      </c>
      <c r="M19" s="796" t="s">
        <v>28</v>
      </c>
      <c r="N19" s="858">
        <v>6</v>
      </c>
      <c r="O19" s="858">
        <v>12</v>
      </c>
      <c r="P19" s="858">
        <v>18</v>
      </c>
      <c r="Q19" s="858">
        <v>24</v>
      </c>
      <c r="R19" s="165"/>
      <c r="S19" s="990">
        <v>6</v>
      </c>
      <c r="T19" s="990">
        <v>6</v>
      </c>
      <c r="U19" s="990" t="s">
        <v>603</v>
      </c>
      <c r="V19" s="990" t="s">
        <v>604</v>
      </c>
      <c r="W19" s="760" t="s">
        <v>607</v>
      </c>
      <c r="X19" s="168"/>
      <c r="Y19" s="61"/>
      <c r="Z19" s="61"/>
      <c r="AA19" s="61"/>
      <c r="AB19" s="12">
        <v>1</v>
      </c>
      <c r="AC19" s="13" t="s">
        <v>45</v>
      </c>
      <c r="AD19" s="14">
        <v>0.5</v>
      </c>
      <c r="AE19" s="984">
        <v>43101</v>
      </c>
      <c r="AF19" s="987">
        <v>43465</v>
      </c>
      <c r="AG19" s="993" t="s">
        <v>28</v>
      </c>
      <c r="AI19" s="275">
        <v>1</v>
      </c>
      <c r="AJ19" s="274" t="s">
        <v>608</v>
      </c>
      <c r="AM19" s="1"/>
      <c r="AN19" s="1"/>
      <c r="AO19" s="1"/>
      <c r="AP19" s="1"/>
      <c r="AQ19" s="1"/>
    </row>
    <row r="20" spans="2:43" ht="76.5" hidden="1" customHeight="1" thickBot="1" x14ac:dyDescent="0.3">
      <c r="B20" s="57" t="s">
        <v>388</v>
      </c>
      <c r="C20" s="58" t="s">
        <v>389</v>
      </c>
      <c r="D20" s="52" t="s">
        <v>23</v>
      </c>
      <c r="E20" s="229" t="s">
        <v>532</v>
      </c>
      <c r="F20" s="53" t="s">
        <v>24</v>
      </c>
      <c r="G20" s="799"/>
      <c r="H20" s="802"/>
      <c r="I20" s="784"/>
      <c r="J20" s="783"/>
      <c r="K20" s="784"/>
      <c r="L20" s="784"/>
      <c r="M20" s="797"/>
      <c r="N20" s="775"/>
      <c r="O20" s="775"/>
      <c r="P20" s="775"/>
      <c r="Q20" s="775"/>
      <c r="R20" s="165"/>
      <c r="S20" s="991"/>
      <c r="T20" s="991"/>
      <c r="U20" s="991"/>
      <c r="V20" s="991"/>
      <c r="W20" s="760"/>
      <c r="X20" s="168"/>
      <c r="Y20" s="61"/>
      <c r="Z20" s="61"/>
      <c r="AA20" s="61"/>
      <c r="AB20" s="12">
        <v>2</v>
      </c>
      <c r="AC20" s="13" t="s">
        <v>36</v>
      </c>
      <c r="AD20" s="14">
        <v>0.3</v>
      </c>
      <c r="AE20" s="985"/>
      <c r="AF20" s="988"/>
      <c r="AG20" s="994"/>
      <c r="AI20" s="275">
        <v>1</v>
      </c>
      <c r="AJ20" s="274" t="s">
        <v>608</v>
      </c>
      <c r="AM20" s="1"/>
      <c r="AN20" s="1"/>
      <c r="AO20" s="1"/>
      <c r="AP20" s="1"/>
      <c r="AQ20" s="1"/>
    </row>
    <row r="21" spans="2:43" ht="76.5" hidden="1" customHeight="1" thickBot="1" x14ac:dyDescent="0.3">
      <c r="B21" s="57" t="s">
        <v>388</v>
      </c>
      <c r="C21" s="58" t="s">
        <v>389</v>
      </c>
      <c r="D21" s="52" t="s">
        <v>23</v>
      </c>
      <c r="E21" s="229" t="s">
        <v>532</v>
      </c>
      <c r="F21" s="53" t="s">
        <v>24</v>
      </c>
      <c r="G21" s="800"/>
      <c r="H21" s="803"/>
      <c r="I21" s="769"/>
      <c r="J21" s="782"/>
      <c r="K21" s="769"/>
      <c r="L21" s="769"/>
      <c r="M21" s="804"/>
      <c r="N21" s="826"/>
      <c r="O21" s="826"/>
      <c r="P21" s="826"/>
      <c r="Q21" s="826"/>
      <c r="R21" s="166"/>
      <c r="S21" s="992"/>
      <c r="T21" s="992"/>
      <c r="U21" s="992"/>
      <c r="V21" s="992"/>
      <c r="W21" s="760"/>
      <c r="X21" s="169"/>
      <c r="Y21" s="62"/>
      <c r="Z21" s="62"/>
      <c r="AA21" s="62"/>
      <c r="AB21" s="12">
        <v>3</v>
      </c>
      <c r="AC21" s="13" t="s">
        <v>42</v>
      </c>
      <c r="AD21" s="14">
        <v>0.2</v>
      </c>
      <c r="AE21" s="986"/>
      <c r="AF21" s="989"/>
      <c r="AG21" s="995"/>
      <c r="AI21" s="275">
        <v>1</v>
      </c>
      <c r="AJ21" s="274" t="s">
        <v>608</v>
      </c>
      <c r="AM21" s="1"/>
      <c r="AN21" s="1"/>
      <c r="AO21" s="1"/>
      <c r="AP21" s="1"/>
      <c r="AQ21" s="1"/>
    </row>
    <row r="22" spans="2:43" ht="76.5" hidden="1" customHeight="1" thickBot="1" x14ac:dyDescent="0.3">
      <c r="B22" s="57" t="s">
        <v>388</v>
      </c>
      <c r="C22" s="58" t="s">
        <v>389</v>
      </c>
      <c r="D22" s="52" t="s">
        <v>23</v>
      </c>
      <c r="E22" s="229" t="s">
        <v>532</v>
      </c>
      <c r="F22" s="53" t="s">
        <v>24</v>
      </c>
      <c r="G22" s="798">
        <v>5</v>
      </c>
      <c r="H22" s="801" t="s">
        <v>46</v>
      </c>
      <c r="I22" s="768">
        <v>0.2</v>
      </c>
      <c r="J22" s="781">
        <v>44</v>
      </c>
      <c r="K22" s="768" t="s">
        <v>47</v>
      </c>
      <c r="L22" s="768" t="s">
        <v>48</v>
      </c>
      <c r="M22" s="796" t="s">
        <v>28</v>
      </c>
      <c r="N22" s="858">
        <v>11</v>
      </c>
      <c r="O22" s="858">
        <v>22</v>
      </c>
      <c r="P22" s="858">
        <v>33</v>
      </c>
      <c r="Q22" s="858">
        <v>44</v>
      </c>
      <c r="R22" s="165"/>
      <c r="S22" s="990">
        <v>11</v>
      </c>
      <c r="T22" s="990">
        <v>11</v>
      </c>
      <c r="U22" s="990" t="s">
        <v>605</v>
      </c>
      <c r="V22" s="990" t="s">
        <v>606</v>
      </c>
      <c r="W22" s="760" t="s">
        <v>607</v>
      </c>
      <c r="X22" s="168"/>
      <c r="Y22" s="61"/>
      <c r="Z22" s="61"/>
      <c r="AA22" s="61"/>
      <c r="AB22" s="12">
        <v>1</v>
      </c>
      <c r="AC22" s="13" t="s">
        <v>49</v>
      </c>
      <c r="AD22" s="14">
        <v>0.5</v>
      </c>
      <c r="AE22" s="984">
        <v>43101</v>
      </c>
      <c r="AF22" s="987">
        <v>43465</v>
      </c>
      <c r="AG22" s="993" t="s">
        <v>28</v>
      </c>
      <c r="AI22" s="275">
        <v>1</v>
      </c>
      <c r="AJ22" s="274" t="s">
        <v>608</v>
      </c>
      <c r="AM22" s="1"/>
      <c r="AN22" s="1"/>
      <c r="AO22" s="1"/>
      <c r="AP22" s="1"/>
      <c r="AQ22" s="1"/>
    </row>
    <row r="23" spans="2:43" ht="76.5" hidden="1" customHeight="1" thickBot="1" x14ac:dyDescent="0.3">
      <c r="B23" s="57" t="s">
        <v>388</v>
      </c>
      <c r="C23" s="58" t="s">
        <v>389</v>
      </c>
      <c r="D23" s="52" t="s">
        <v>23</v>
      </c>
      <c r="E23" s="229" t="s">
        <v>532</v>
      </c>
      <c r="F23" s="53" t="s">
        <v>24</v>
      </c>
      <c r="G23" s="799"/>
      <c r="H23" s="802"/>
      <c r="I23" s="784"/>
      <c r="J23" s="783"/>
      <c r="K23" s="784"/>
      <c r="L23" s="784"/>
      <c r="M23" s="797"/>
      <c r="N23" s="775"/>
      <c r="O23" s="775"/>
      <c r="P23" s="775"/>
      <c r="Q23" s="775"/>
      <c r="R23" s="165"/>
      <c r="S23" s="991"/>
      <c r="T23" s="991"/>
      <c r="U23" s="991"/>
      <c r="V23" s="991"/>
      <c r="W23" s="760"/>
      <c r="X23" s="168"/>
      <c r="Y23" s="61"/>
      <c r="Z23" s="61"/>
      <c r="AA23" s="61"/>
      <c r="AB23" s="12">
        <v>2</v>
      </c>
      <c r="AC23" s="13" t="s">
        <v>50</v>
      </c>
      <c r="AD23" s="14">
        <v>0.3</v>
      </c>
      <c r="AE23" s="985"/>
      <c r="AF23" s="988"/>
      <c r="AG23" s="994"/>
      <c r="AI23" s="275">
        <v>1</v>
      </c>
      <c r="AJ23" s="274" t="s">
        <v>608</v>
      </c>
      <c r="AM23" s="1"/>
      <c r="AN23" s="1"/>
      <c r="AO23" s="1"/>
      <c r="AP23" s="1"/>
      <c r="AQ23" s="1"/>
    </row>
    <row r="24" spans="2:43" ht="76.5" hidden="1" customHeight="1" thickBot="1" x14ac:dyDescent="0.3">
      <c r="B24" s="57" t="s">
        <v>388</v>
      </c>
      <c r="C24" s="58" t="s">
        <v>389</v>
      </c>
      <c r="D24" s="52" t="s">
        <v>23</v>
      </c>
      <c r="E24" s="229" t="s">
        <v>532</v>
      </c>
      <c r="F24" s="53" t="s">
        <v>24</v>
      </c>
      <c r="G24" s="800"/>
      <c r="H24" s="803"/>
      <c r="I24" s="769"/>
      <c r="J24" s="782"/>
      <c r="K24" s="769"/>
      <c r="L24" s="769"/>
      <c r="M24" s="804"/>
      <c r="N24" s="826"/>
      <c r="O24" s="826"/>
      <c r="P24" s="826"/>
      <c r="Q24" s="826"/>
      <c r="R24" s="166"/>
      <c r="S24" s="992"/>
      <c r="T24" s="992"/>
      <c r="U24" s="992"/>
      <c r="V24" s="992"/>
      <c r="W24" s="760"/>
      <c r="X24" s="169"/>
      <c r="Y24" s="62"/>
      <c r="Z24" s="62"/>
      <c r="AA24" s="62"/>
      <c r="AB24" s="12">
        <v>3</v>
      </c>
      <c r="AC24" s="13" t="s">
        <v>51</v>
      </c>
      <c r="AD24" s="14">
        <v>0.2</v>
      </c>
      <c r="AE24" s="986"/>
      <c r="AF24" s="989"/>
      <c r="AG24" s="995"/>
      <c r="AI24" s="275">
        <v>1</v>
      </c>
      <c r="AJ24" s="274" t="s">
        <v>608</v>
      </c>
      <c r="AM24" s="1"/>
      <c r="AN24" s="1"/>
      <c r="AO24" s="1"/>
      <c r="AP24" s="1"/>
      <c r="AQ24" s="1"/>
    </row>
    <row r="25" spans="2:43" ht="76.5" hidden="1" customHeight="1" thickBot="1" x14ac:dyDescent="0.3">
      <c r="B25" s="57" t="s">
        <v>388</v>
      </c>
      <c r="C25" s="58" t="s">
        <v>389</v>
      </c>
      <c r="D25" s="16" t="s">
        <v>52</v>
      </c>
      <c r="E25" s="229" t="s">
        <v>533</v>
      </c>
      <c r="F25" s="17" t="s">
        <v>53</v>
      </c>
      <c r="G25" s="18">
        <v>1</v>
      </c>
      <c r="H25" s="17" t="s">
        <v>54</v>
      </c>
      <c r="I25" s="19">
        <v>1</v>
      </c>
      <c r="J25" s="20">
        <v>100</v>
      </c>
      <c r="K25" s="19" t="s">
        <v>184</v>
      </c>
      <c r="L25" s="17" t="s">
        <v>55</v>
      </c>
      <c r="M25" s="19" t="s">
        <v>56</v>
      </c>
      <c r="N25" s="21">
        <v>0.25</v>
      </c>
      <c r="O25" s="21">
        <v>0.5</v>
      </c>
      <c r="P25" s="21">
        <v>0.75</v>
      </c>
      <c r="Q25" s="21">
        <v>1</v>
      </c>
      <c r="R25" s="167"/>
      <c r="S25" s="237"/>
      <c r="T25" s="237"/>
      <c r="U25" s="237"/>
      <c r="V25" s="237"/>
      <c r="W25" s="237"/>
      <c r="X25" s="171"/>
      <c r="Y25" s="64"/>
      <c r="Z25" s="64"/>
      <c r="AA25" s="64"/>
      <c r="AB25" s="12">
        <v>1</v>
      </c>
      <c r="AC25" s="13" t="s">
        <v>57</v>
      </c>
      <c r="AD25" s="14">
        <v>1</v>
      </c>
      <c r="AE25" s="22">
        <v>43101</v>
      </c>
      <c r="AF25" s="22">
        <v>43465</v>
      </c>
      <c r="AG25" s="15" t="s">
        <v>58</v>
      </c>
      <c r="AI25" s="245"/>
      <c r="AJ25" s="245"/>
      <c r="AM25" s="1"/>
      <c r="AN25" s="1"/>
      <c r="AO25" s="1"/>
      <c r="AP25" s="1"/>
      <c r="AQ25" s="1"/>
    </row>
    <row r="26" spans="2:43" ht="79.5" hidden="1" customHeight="1" thickBot="1" x14ac:dyDescent="0.3">
      <c r="B26" s="57" t="s">
        <v>388</v>
      </c>
      <c r="C26" s="58" t="s">
        <v>389</v>
      </c>
      <c r="D26" s="53" t="s">
        <v>23</v>
      </c>
      <c r="E26" s="229" t="s">
        <v>533</v>
      </c>
      <c r="F26" s="53" t="s">
        <v>59</v>
      </c>
      <c r="G26" s="798">
        <v>1</v>
      </c>
      <c r="H26" s="975" t="s">
        <v>586</v>
      </c>
      <c r="I26" s="982">
        <v>7.1400000000000005E-2</v>
      </c>
      <c r="J26" s="972">
        <v>6</v>
      </c>
      <c r="K26" s="973" t="s">
        <v>91</v>
      </c>
      <c r="L26" s="973" t="s">
        <v>588</v>
      </c>
      <c r="M26" s="974" t="s">
        <v>60</v>
      </c>
      <c r="N26" s="997">
        <v>2</v>
      </c>
      <c r="O26" s="997">
        <v>2</v>
      </c>
      <c r="P26" s="997">
        <v>2</v>
      </c>
      <c r="Q26" s="859">
        <v>0</v>
      </c>
      <c r="R26" s="1000"/>
      <c r="S26" s="761"/>
      <c r="T26" s="761"/>
      <c r="U26" s="761"/>
      <c r="V26" s="761"/>
      <c r="W26" s="761"/>
      <c r="X26" s="1001" t="e">
        <f>T26/S26</f>
        <v>#DIV/0!</v>
      </c>
      <c r="Y26" s="79"/>
      <c r="Z26" s="61"/>
      <c r="AA26" s="61"/>
      <c r="AB26" s="12">
        <v>1</v>
      </c>
      <c r="AC26" s="271" t="s">
        <v>589</v>
      </c>
      <c r="AD26" s="269">
        <v>0.9</v>
      </c>
      <c r="AE26" s="270">
        <v>43132</v>
      </c>
      <c r="AF26" s="270">
        <v>43373</v>
      </c>
      <c r="AG26" s="265" t="s">
        <v>60</v>
      </c>
      <c r="AI26" s="245"/>
      <c r="AJ26" s="245"/>
    </row>
    <row r="27" spans="2:43" ht="63.75" hidden="1" thickBot="1" x14ac:dyDescent="0.3">
      <c r="B27" s="57" t="s">
        <v>388</v>
      </c>
      <c r="C27" s="58" t="s">
        <v>389</v>
      </c>
      <c r="D27" s="53" t="s">
        <v>23</v>
      </c>
      <c r="E27" s="229" t="s">
        <v>533</v>
      </c>
      <c r="F27" s="53" t="s">
        <v>59</v>
      </c>
      <c r="G27" s="800"/>
      <c r="H27" s="803"/>
      <c r="I27" s="983"/>
      <c r="J27" s="782"/>
      <c r="K27" s="769"/>
      <c r="L27" s="769"/>
      <c r="M27" s="804"/>
      <c r="N27" s="999"/>
      <c r="O27" s="999"/>
      <c r="P27" s="998"/>
      <c r="Q27" s="980"/>
      <c r="R27" s="1000"/>
      <c r="S27" s="760"/>
      <c r="T27" s="760"/>
      <c r="U27" s="761"/>
      <c r="V27" s="761"/>
      <c r="W27" s="761"/>
      <c r="X27" s="1002"/>
      <c r="Y27" s="73"/>
      <c r="Z27" s="73"/>
      <c r="AA27" s="73"/>
      <c r="AB27" s="12">
        <v>2</v>
      </c>
      <c r="AC27" s="271" t="s">
        <v>590</v>
      </c>
      <c r="AD27" s="269">
        <v>0.1</v>
      </c>
      <c r="AE27" s="270">
        <v>43040</v>
      </c>
      <c r="AF27" s="270">
        <v>43446</v>
      </c>
      <c r="AG27" s="265" t="s">
        <v>60</v>
      </c>
      <c r="AI27" s="245"/>
      <c r="AJ27" s="245"/>
    </row>
    <row r="28" spans="2:43" ht="79.5" hidden="1" customHeight="1" thickBot="1" x14ac:dyDescent="0.3">
      <c r="B28" s="57" t="s">
        <v>388</v>
      </c>
      <c r="C28" s="58" t="s">
        <v>389</v>
      </c>
      <c r="D28" s="53" t="s">
        <v>23</v>
      </c>
      <c r="E28" s="229" t="s">
        <v>533</v>
      </c>
      <c r="F28" s="53" t="s">
        <v>59</v>
      </c>
      <c r="G28" s="978">
        <v>2</v>
      </c>
      <c r="H28" s="981" t="s">
        <v>587</v>
      </c>
      <c r="I28" s="784">
        <v>7.1400000000000005E-2</v>
      </c>
      <c r="J28" s="961">
        <v>17</v>
      </c>
      <c r="K28" s="785" t="s">
        <v>91</v>
      </c>
      <c r="L28" s="785" t="s">
        <v>591</v>
      </c>
      <c r="M28" s="785" t="s">
        <v>60</v>
      </c>
      <c r="N28" s="996">
        <v>5</v>
      </c>
      <c r="O28" s="996">
        <v>5</v>
      </c>
      <c r="P28" s="996">
        <v>7</v>
      </c>
      <c r="Q28" s="996">
        <v>0</v>
      </c>
      <c r="R28" s="230"/>
      <c r="S28" s="237"/>
      <c r="T28" s="237"/>
      <c r="U28" s="237"/>
      <c r="V28" s="237"/>
      <c r="W28" s="237"/>
      <c r="X28" s="74"/>
      <c r="Y28" s="74"/>
      <c r="Z28" s="74"/>
      <c r="AA28" s="74"/>
      <c r="AB28" s="12">
        <v>1</v>
      </c>
      <c r="AC28" s="268" t="s">
        <v>592</v>
      </c>
      <c r="AD28" s="269">
        <v>0.5</v>
      </c>
      <c r="AE28" s="270">
        <v>43160</v>
      </c>
      <c r="AF28" s="270">
        <v>43281</v>
      </c>
      <c r="AG28" s="265" t="s">
        <v>60</v>
      </c>
      <c r="AI28" s="245"/>
      <c r="AJ28" s="245"/>
    </row>
    <row r="29" spans="2:43" ht="63.75" hidden="1" thickBot="1" x14ac:dyDescent="0.3">
      <c r="B29" s="57" t="s">
        <v>388</v>
      </c>
      <c r="C29" s="58" t="s">
        <v>389</v>
      </c>
      <c r="D29" s="53" t="s">
        <v>23</v>
      </c>
      <c r="E29" s="229" t="s">
        <v>533</v>
      </c>
      <c r="F29" s="53" t="s">
        <v>59</v>
      </c>
      <c r="G29" s="978"/>
      <c r="H29" s="981"/>
      <c r="I29" s="785"/>
      <c r="J29" s="961"/>
      <c r="K29" s="785"/>
      <c r="L29" s="785"/>
      <c r="M29" s="785"/>
      <c r="N29" s="996"/>
      <c r="O29" s="996"/>
      <c r="P29" s="996"/>
      <c r="Q29" s="996"/>
      <c r="R29" s="231"/>
      <c r="S29" s="236"/>
      <c r="T29" s="236"/>
      <c r="U29" s="236"/>
      <c r="V29" s="236"/>
      <c r="W29" s="236"/>
      <c r="X29" s="73"/>
      <c r="Y29" s="73"/>
      <c r="Z29" s="73"/>
      <c r="AA29" s="73"/>
      <c r="AB29" s="12">
        <v>2</v>
      </c>
      <c r="AC29" s="268" t="s">
        <v>593</v>
      </c>
      <c r="AD29" s="269">
        <v>0.5</v>
      </c>
      <c r="AE29" s="270">
        <v>43282</v>
      </c>
      <c r="AF29" s="270">
        <v>43465</v>
      </c>
      <c r="AG29" s="265" t="s">
        <v>60</v>
      </c>
      <c r="AI29" s="245"/>
      <c r="AJ29" s="245"/>
    </row>
    <row r="30" spans="2:43" ht="79.5" hidden="1" customHeight="1" thickBot="1" x14ac:dyDescent="0.3">
      <c r="B30" s="57" t="s">
        <v>388</v>
      </c>
      <c r="C30" s="58" t="s">
        <v>390</v>
      </c>
      <c r="D30" s="52" t="s">
        <v>23</v>
      </c>
      <c r="E30" s="229" t="s">
        <v>534</v>
      </c>
      <c r="F30" s="53" t="s">
        <v>59</v>
      </c>
      <c r="G30" s="798">
        <v>3</v>
      </c>
      <c r="H30" s="975" t="s">
        <v>61</v>
      </c>
      <c r="I30" s="784">
        <v>7.1400000000000005E-2</v>
      </c>
      <c r="J30" s="783">
        <v>100</v>
      </c>
      <c r="K30" s="784" t="s">
        <v>184</v>
      </c>
      <c r="L30" s="784" t="s">
        <v>62</v>
      </c>
      <c r="M30" s="797" t="s">
        <v>293</v>
      </c>
      <c r="N30" s="774">
        <v>0.5</v>
      </c>
      <c r="O30" s="774">
        <v>1</v>
      </c>
      <c r="P30" s="774"/>
      <c r="Q30" s="776"/>
      <c r="R30" s="231"/>
      <c r="S30" s="760"/>
      <c r="T30" s="760"/>
      <c r="U30" s="760"/>
      <c r="V30" s="760"/>
      <c r="W30" s="760"/>
      <c r="X30" s="168"/>
      <c r="Y30" s="61"/>
      <c r="Z30" s="61"/>
      <c r="AA30" s="61"/>
      <c r="AB30" s="12">
        <v>1</v>
      </c>
      <c r="AC30" s="156" t="s">
        <v>63</v>
      </c>
      <c r="AD30" s="14">
        <v>0.4</v>
      </c>
      <c r="AE30" s="22">
        <v>43132</v>
      </c>
      <c r="AF30" s="22">
        <v>43189</v>
      </c>
      <c r="AG30" s="15" t="s">
        <v>64</v>
      </c>
      <c r="AI30" s="245"/>
      <c r="AJ30" s="245"/>
    </row>
    <row r="31" spans="2:43" ht="63.75" hidden="1" thickBot="1" x14ac:dyDescent="0.3">
      <c r="B31" s="57" t="s">
        <v>388</v>
      </c>
      <c r="C31" s="58" t="s">
        <v>390</v>
      </c>
      <c r="D31" s="52" t="s">
        <v>23</v>
      </c>
      <c r="E31" s="229" t="s">
        <v>534</v>
      </c>
      <c r="F31" s="53" t="s">
        <v>59</v>
      </c>
      <c r="G31" s="799"/>
      <c r="H31" s="802"/>
      <c r="I31" s="784"/>
      <c r="J31" s="783"/>
      <c r="K31" s="784"/>
      <c r="L31" s="784"/>
      <c r="M31" s="797"/>
      <c r="N31" s="774"/>
      <c r="O31" s="774"/>
      <c r="P31" s="774"/>
      <c r="Q31" s="776"/>
      <c r="R31" s="231"/>
      <c r="S31" s="760"/>
      <c r="T31" s="760"/>
      <c r="U31" s="760"/>
      <c r="V31" s="760"/>
      <c r="W31" s="760"/>
      <c r="X31" s="168"/>
      <c r="Y31" s="61"/>
      <c r="Z31" s="61"/>
      <c r="AA31" s="61"/>
      <c r="AB31" s="12">
        <v>2</v>
      </c>
      <c r="AC31" s="13" t="s">
        <v>65</v>
      </c>
      <c r="AD31" s="14">
        <v>0.4</v>
      </c>
      <c r="AE31" s="22">
        <v>43191</v>
      </c>
      <c r="AF31" s="22">
        <v>43250</v>
      </c>
      <c r="AG31" s="15" t="s">
        <v>64</v>
      </c>
      <c r="AI31" s="245"/>
      <c r="AJ31" s="245"/>
    </row>
    <row r="32" spans="2:43" ht="63.75" hidden="1" thickBot="1" x14ac:dyDescent="0.3">
      <c r="B32" s="57" t="s">
        <v>388</v>
      </c>
      <c r="C32" s="58" t="s">
        <v>390</v>
      </c>
      <c r="D32" s="52" t="s">
        <v>23</v>
      </c>
      <c r="E32" s="229" t="s">
        <v>534</v>
      </c>
      <c r="F32" s="53" t="s">
        <v>59</v>
      </c>
      <c r="G32" s="799"/>
      <c r="H32" s="802"/>
      <c r="I32" s="784"/>
      <c r="J32" s="783"/>
      <c r="K32" s="784"/>
      <c r="L32" s="784"/>
      <c r="M32" s="797"/>
      <c r="N32" s="775"/>
      <c r="O32" s="775"/>
      <c r="P32" s="775"/>
      <c r="Q32" s="776"/>
      <c r="R32" s="231"/>
      <c r="S32" s="760"/>
      <c r="T32" s="760"/>
      <c r="U32" s="760"/>
      <c r="V32" s="760"/>
      <c r="W32" s="760"/>
      <c r="X32" s="168"/>
      <c r="Y32" s="61"/>
      <c r="Z32" s="61"/>
      <c r="AA32" s="61"/>
      <c r="AB32" s="12">
        <v>3</v>
      </c>
      <c r="AC32" s="13" t="s">
        <v>66</v>
      </c>
      <c r="AD32" s="14">
        <v>0.2</v>
      </c>
      <c r="AE32" s="22">
        <v>42887</v>
      </c>
      <c r="AF32" s="22">
        <v>43311</v>
      </c>
      <c r="AG32" s="15" t="s">
        <v>64</v>
      </c>
      <c r="AI32" s="245"/>
      <c r="AJ32" s="245"/>
    </row>
    <row r="33" spans="2:36" ht="79.5" hidden="1" customHeight="1" thickBot="1" x14ac:dyDescent="0.3">
      <c r="B33" s="57" t="s">
        <v>388</v>
      </c>
      <c r="C33" s="58" t="s">
        <v>390</v>
      </c>
      <c r="D33" s="52" t="s">
        <v>23</v>
      </c>
      <c r="E33" s="229" t="s">
        <v>534</v>
      </c>
      <c r="F33" s="53" t="s">
        <v>59</v>
      </c>
      <c r="G33" s="777">
        <v>4</v>
      </c>
      <c r="H33" s="779" t="s">
        <v>67</v>
      </c>
      <c r="I33" s="768">
        <v>7.1400000000000005E-2</v>
      </c>
      <c r="J33" s="781">
        <v>100</v>
      </c>
      <c r="K33" s="768" t="s">
        <v>184</v>
      </c>
      <c r="L33" s="768" t="s">
        <v>294</v>
      </c>
      <c r="M33" s="768" t="s">
        <v>293</v>
      </c>
      <c r="N33" s="770">
        <v>0.5</v>
      </c>
      <c r="O33" s="770">
        <v>1</v>
      </c>
      <c r="P33" s="770"/>
      <c r="Q33" s="772"/>
      <c r="R33" s="230"/>
      <c r="S33" s="761"/>
      <c r="T33" s="761"/>
      <c r="U33" s="761"/>
      <c r="V33" s="761"/>
      <c r="W33" s="761"/>
      <c r="X33" s="74"/>
      <c r="Y33" s="74"/>
      <c r="Z33" s="74"/>
      <c r="AA33" s="74"/>
      <c r="AB33" s="12">
        <v>1</v>
      </c>
      <c r="AC33" s="13" t="s">
        <v>295</v>
      </c>
      <c r="AD33" s="14">
        <v>0.2</v>
      </c>
      <c r="AE33" s="22">
        <v>43132</v>
      </c>
      <c r="AF33" s="22">
        <v>43189</v>
      </c>
      <c r="AG33" s="15" t="s">
        <v>68</v>
      </c>
      <c r="AI33" s="245"/>
      <c r="AJ33" s="245"/>
    </row>
    <row r="34" spans="2:36" ht="63.75" hidden="1" thickBot="1" x14ac:dyDescent="0.3">
      <c r="B34" s="57" t="s">
        <v>388</v>
      </c>
      <c r="C34" s="58" t="s">
        <v>390</v>
      </c>
      <c r="D34" s="52" t="s">
        <v>23</v>
      </c>
      <c r="E34" s="229" t="s">
        <v>534</v>
      </c>
      <c r="F34" s="53" t="s">
        <v>59</v>
      </c>
      <c r="G34" s="778"/>
      <c r="H34" s="780"/>
      <c r="I34" s="769"/>
      <c r="J34" s="782"/>
      <c r="K34" s="769"/>
      <c r="L34" s="769"/>
      <c r="M34" s="769"/>
      <c r="N34" s="771"/>
      <c r="O34" s="771"/>
      <c r="P34" s="771"/>
      <c r="Q34" s="773"/>
      <c r="R34" s="230"/>
      <c r="S34" s="761"/>
      <c r="T34" s="761"/>
      <c r="U34" s="761"/>
      <c r="V34" s="761"/>
      <c r="W34" s="761"/>
      <c r="X34" s="74"/>
      <c r="Y34" s="74"/>
      <c r="Z34" s="74"/>
      <c r="AA34" s="74"/>
      <c r="AB34" s="12">
        <v>2</v>
      </c>
      <c r="AC34" s="13" t="s">
        <v>69</v>
      </c>
      <c r="AD34" s="14">
        <v>0.8</v>
      </c>
      <c r="AE34" s="22">
        <v>43191</v>
      </c>
      <c r="AF34" s="22">
        <v>43281</v>
      </c>
      <c r="AG34" s="15" t="s">
        <v>70</v>
      </c>
      <c r="AI34" s="245"/>
      <c r="AJ34" s="245"/>
    </row>
    <row r="35" spans="2:36" ht="79.5" hidden="1" customHeight="1" thickBot="1" x14ac:dyDescent="0.3">
      <c r="B35" s="57" t="s">
        <v>388</v>
      </c>
      <c r="C35" s="58" t="s">
        <v>390</v>
      </c>
      <c r="D35" s="52" t="s">
        <v>23</v>
      </c>
      <c r="E35" s="229" t="s">
        <v>534</v>
      </c>
      <c r="F35" s="53" t="s">
        <v>59</v>
      </c>
      <c r="G35" s="978">
        <v>5</v>
      </c>
      <c r="H35" s="979" t="s">
        <v>71</v>
      </c>
      <c r="I35" s="785">
        <v>7.1400000000000005E-2</v>
      </c>
      <c r="J35" s="961">
        <v>100</v>
      </c>
      <c r="K35" s="785" t="s">
        <v>184</v>
      </c>
      <c r="L35" s="785" t="s">
        <v>72</v>
      </c>
      <c r="M35" s="785" t="s">
        <v>293</v>
      </c>
      <c r="N35" s="976">
        <v>0.5</v>
      </c>
      <c r="O35" s="976">
        <v>1</v>
      </c>
      <c r="P35" s="976"/>
      <c r="Q35" s="977"/>
      <c r="R35" s="230"/>
      <c r="S35" s="761"/>
      <c r="T35" s="761"/>
      <c r="U35" s="761"/>
      <c r="V35" s="761"/>
      <c r="W35" s="761"/>
      <c r="X35" s="74"/>
      <c r="Y35" s="74"/>
      <c r="Z35" s="74"/>
      <c r="AA35" s="74"/>
      <c r="AB35" s="12">
        <v>1</v>
      </c>
      <c r="AC35" s="13" t="s">
        <v>73</v>
      </c>
      <c r="AD35" s="14">
        <v>0.5</v>
      </c>
      <c r="AE35" s="22">
        <v>43132</v>
      </c>
      <c r="AF35" s="22">
        <v>43189</v>
      </c>
      <c r="AG35" s="15" t="s">
        <v>74</v>
      </c>
      <c r="AI35" s="245"/>
      <c r="AJ35" s="245"/>
    </row>
    <row r="36" spans="2:36" ht="63.75" hidden="1" thickBot="1" x14ac:dyDescent="0.3">
      <c r="B36" s="57" t="s">
        <v>388</v>
      </c>
      <c r="C36" s="58" t="s">
        <v>390</v>
      </c>
      <c r="D36" s="52" t="s">
        <v>23</v>
      </c>
      <c r="E36" s="229" t="s">
        <v>534</v>
      </c>
      <c r="F36" s="53" t="s">
        <v>59</v>
      </c>
      <c r="G36" s="978"/>
      <c r="H36" s="979"/>
      <c r="I36" s="785"/>
      <c r="J36" s="961"/>
      <c r="K36" s="785"/>
      <c r="L36" s="785"/>
      <c r="M36" s="785"/>
      <c r="N36" s="955"/>
      <c r="O36" s="955"/>
      <c r="P36" s="955"/>
      <c r="Q36" s="980"/>
      <c r="R36" s="231"/>
      <c r="S36" s="761"/>
      <c r="T36" s="761"/>
      <c r="U36" s="761"/>
      <c r="V36" s="761"/>
      <c r="W36" s="761"/>
      <c r="X36" s="73"/>
      <c r="Y36" s="73"/>
      <c r="Z36" s="73"/>
      <c r="AA36" s="73"/>
      <c r="AB36" s="12">
        <v>2</v>
      </c>
      <c r="AC36" s="13" t="s">
        <v>75</v>
      </c>
      <c r="AD36" s="14">
        <v>0.5</v>
      </c>
      <c r="AE36" s="22">
        <v>43191</v>
      </c>
      <c r="AF36" s="22">
        <v>43281</v>
      </c>
      <c r="AG36" s="15" t="s">
        <v>74</v>
      </c>
      <c r="AI36" s="245"/>
      <c r="AJ36" s="245"/>
    </row>
    <row r="37" spans="2:36" ht="79.5" hidden="1" customHeight="1" thickBot="1" x14ac:dyDescent="0.3">
      <c r="B37" s="57" t="s">
        <v>388</v>
      </c>
      <c r="C37" s="58" t="s">
        <v>390</v>
      </c>
      <c r="D37" s="52" t="s">
        <v>23</v>
      </c>
      <c r="E37" s="229" t="s">
        <v>534</v>
      </c>
      <c r="F37" s="53" t="s">
        <v>59</v>
      </c>
      <c r="G37" s="978">
        <v>6</v>
      </c>
      <c r="H37" s="979" t="s">
        <v>76</v>
      </c>
      <c r="I37" s="785">
        <v>7.1400000000000005E-2</v>
      </c>
      <c r="J37" s="961">
        <v>100</v>
      </c>
      <c r="K37" s="785" t="s">
        <v>184</v>
      </c>
      <c r="L37" s="785" t="s">
        <v>72</v>
      </c>
      <c r="M37" s="785" t="s">
        <v>293</v>
      </c>
      <c r="N37" s="976">
        <v>0.2</v>
      </c>
      <c r="O37" s="976">
        <v>1</v>
      </c>
      <c r="P37" s="976"/>
      <c r="Q37" s="977"/>
      <c r="R37" s="230"/>
      <c r="S37" s="761"/>
      <c r="T37" s="761"/>
      <c r="U37" s="761"/>
      <c r="V37" s="761"/>
      <c r="W37" s="761"/>
      <c r="X37" s="74"/>
      <c r="Y37" s="74"/>
      <c r="Z37" s="74"/>
      <c r="AA37" s="74"/>
      <c r="AB37" s="12">
        <v>1</v>
      </c>
      <c r="AC37" s="13" t="s">
        <v>77</v>
      </c>
      <c r="AD37" s="14">
        <v>0.2</v>
      </c>
      <c r="AE37" s="22">
        <v>43132</v>
      </c>
      <c r="AF37" s="22">
        <v>43189</v>
      </c>
      <c r="AG37" s="15" t="s">
        <v>78</v>
      </c>
      <c r="AI37" s="245"/>
      <c r="AJ37" s="245"/>
    </row>
    <row r="38" spans="2:36" ht="63.75" hidden="1" thickBot="1" x14ac:dyDescent="0.3">
      <c r="B38" s="57" t="s">
        <v>388</v>
      </c>
      <c r="C38" s="58" t="s">
        <v>390</v>
      </c>
      <c r="D38" s="52" t="s">
        <v>23</v>
      </c>
      <c r="E38" s="229" t="s">
        <v>534</v>
      </c>
      <c r="F38" s="53" t="s">
        <v>59</v>
      </c>
      <c r="G38" s="978"/>
      <c r="H38" s="979"/>
      <c r="I38" s="785"/>
      <c r="J38" s="961"/>
      <c r="K38" s="785"/>
      <c r="L38" s="785"/>
      <c r="M38" s="785"/>
      <c r="N38" s="955"/>
      <c r="O38" s="955"/>
      <c r="P38" s="955"/>
      <c r="Q38" s="980"/>
      <c r="R38" s="231"/>
      <c r="S38" s="761"/>
      <c r="T38" s="761"/>
      <c r="U38" s="761"/>
      <c r="V38" s="761"/>
      <c r="W38" s="761"/>
      <c r="X38" s="73"/>
      <c r="Y38" s="73"/>
      <c r="Z38" s="73"/>
      <c r="AA38" s="73"/>
      <c r="AB38" s="12">
        <v>2</v>
      </c>
      <c r="AC38" s="156" t="s">
        <v>79</v>
      </c>
      <c r="AD38" s="14">
        <v>0.8</v>
      </c>
      <c r="AE38" s="22">
        <v>43191</v>
      </c>
      <c r="AF38" s="22">
        <v>43281</v>
      </c>
      <c r="AG38" s="15" t="s">
        <v>78</v>
      </c>
      <c r="AI38" s="245"/>
      <c r="AJ38" s="245"/>
    </row>
    <row r="39" spans="2:36" ht="79.5" hidden="1" customHeight="1" thickBot="1" x14ac:dyDescent="0.3">
      <c r="B39" s="57" t="s">
        <v>388</v>
      </c>
      <c r="C39" s="58" t="s">
        <v>390</v>
      </c>
      <c r="D39" s="52" t="s">
        <v>23</v>
      </c>
      <c r="E39" s="229" t="s">
        <v>534</v>
      </c>
      <c r="F39" s="53" t="s">
        <v>59</v>
      </c>
      <c r="G39" s="978">
        <v>7</v>
      </c>
      <c r="H39" s="979" t="s">
        <v>80</v>
      </c>
      <c r="I39" s="785">
        <v>7.1400000000000005E-2</v>
      </c>
      <c r="J39" s="961">
        <v>100</v>
      </c>
      <c r="K39" s="785" t="s">
        <v>184</v>
      </c>
      <c r="L39" s="785" t="s">
        <v>81</v>
      </c>
      <c r="M39" s="785" t="s">
        <v>293</v>
      </c>
      <c r="N39" s="976">
        <v>0.5</v>
      </c>
      <c r="O39" s="976">
        <v>0.5</v>
      </c>
      <c r="P39" s="976"/>
      <c r="Q39" s="977"/>
      <c r="R39" s="230"/>
      <c r="S39" s="761"/>
      <c r="T39" s="761"/>
      <c r="U39" s="761"/>
      <c r="V39" s="761"/>
      <c r="W39" s="761"/>
      <c r="X39" s="74"/>
      <c r="Y39" s="74"/>
      <c r="Z39" s="74"/>
      <c r="AA39" s="74"/>
      <c r="AB39" s="12">
        <v>1</v>
      </c>
      <c r="AC39" s="222" t="s">
        <v>526</v>
      </c>
      <c r="AD39" s="14">
        <v>0.8</v>
      </c>
      <c r="AE39" s="22">
        <v>43132</v>
      </c>
      <c r="AF39" s="22">
        <v>43250</v>
      </c>
      <c r="AG39" s="15" t="s">
        <v>74</v>
      </c>
      <c r="AI39" s="245"/>
      <c r="AJ39" s="245"/>
    </row>
    <row r="40" spans="2:36" ht="63.75" hidden="1" thickBot="1" x14ac:dyDescent="0.3">
      <c r="B40" s="57" t="s">
        <v>388</v>
      </c>
      <c r="C40" s="58" t="s">
        <v>390</v>
      </c>
      <c r="D40" s="52" t="s">
        <v>23</v>
      </c>
      <c r="E40" s="229" t="s">
        <v>534</v>
      </c>
      <c r="F40" s="53" t="s">
        <v>59</v>
      </c>
      <c r="G40" s="978"/>
      <c r="H40" s="979"/>
      <c r="I40" s="785"/>
      <c r="J40" s="961"/>
      <c r="K40" s="785"/>
      <c r="L40" s="785"/>
      <c r="M40" s="785"/>
      <c r="N40" s="955"/>
      <c r="O40" s="955"/>
      <c r="P40" s="955"/>
      <c r="Q40" s="980"/>
      <c r="R40" s="231"/>
      <c r="S40" s="761"/>
      <c r="T40" s="761"/>
      <c r="U40" s="761"/>
      <c r="V40" s="761"/>
      <c r="W40" s="761"/>
      <c r="X40" s="73"/>
      <c r="Y40" s="73"/>
      <c r="Z40" s="73"/>
      <c r="AA40" s="73"/>
      <c r="AB40" s="12">
        <v>2</v>
      </c>
      <c r="AC40" s="13" t="s">
        <v>82</v>
      </c>
      <c r="AD40" s="14">
        <v>0.2</v>
      </c>
      <c r="AE40" s="22">
        <v>43252</v>
      </c>
      <c r="AF40" s="22">
        <v>43281</v>
      </c>
      <c r="AG40" s="15" t="s">
        <v>74</v>
      </c>
      <c r="AI40" s="245"/>
      <c r="AJ40" s="245"/>
    </row>
    <row r="41" spans="2:36" ht="79.5" hidden="1" customHeight="1" thickBot="1" x14ac:dyDescent="0.3">
      <c r="B41" s="57" t="s">
        <v>388</v>
      </c>
      <c r="C41" s="58" t="s">
        <v>390</v>
      </c>
      <c r="D41" s="52" t="s">
        <v>23</v>
      </c>
      <c r="E41" s="229" t="s">
        <v>534</v>
      </c>
      <c r="F41" s="53" t="s">
        <v>59</v>
      </c>
      <c r="G41" s="978">
        <v>8</v>
      </c>
      <c r="H41" s="979" t="s">
        <v>83</v>
      </c>
      <c r="I41" s="785">
        <v>7.1400000000000005E-2</v>
      </c>
      <c r="J41" s="961">
        <v>100</v>
      </c>
      <c r="K41" s="785" t="s">
        <v>184</v>
      </c>
      <c r="L41" s="785" t="s">
        <v>296</v>
      </c>
      <c r="M41" s="785" t="s">
        <v>293</v>
      </c>
      <c r="N41" s="976">
        <v>0.3</v>
      </c>
      <c r="O41" s="976">
        <v>1</v>
      </c>
      <c r="P41" s="976"/>
      <c r="Q41" s="977"/>
      <c r="R41" s="230"/>
      <c r="S41" s="761"/>
      <c r="T41" s="761"/>
      <c r="U41" s="761"/>
      <c r="V41" s="761"/>
      <c r="W41" s="761"/>
      <c r="X41" s="74"/>
      <c r="Y41" s="74"/>
      <c r="Z41" s="74"/>
      <c r="AA41" s="74"/>
      <c r="AB41" s="12">
        <v>1</v>
      </c>
      <c r="AC41" s="13" t="s">
        <v>84</v>
      </c>
      <c r="AD41" s="14">
        <v>0.3</v>
      </c>
      <c r="AE41" s="22">
        <v>43132</v>
      </c>
      <c r="AF41" s="22">
        <v>43190</v>
      </c>
      <c r="AG41" s="15" t="s">
        <v>85</v>
      </c>
      <c r="AI41" s="245"/>
      <c r="AJ41" s="245"/>
    </row>
    <row r="42" spans="2:36" ht="63.75" hidden="1" thickBot="1" x14ac:dyDescent="0.3">
      <c r="B42" s="57" t="s">
        <v>388</v>
      </c>
      <c r="C42" s="58" t="s">
        <v>390</v>
      </c>
      <c r="D42" s="52" t="s">
        <v>23</v>
      </c>
      <c r="E42" s="229" t="s">
        <v>534</v>
      </c>
      <c r="F42" s="53" t="s">
        <v>59</v>
      </c>
      <c r="G42" s="978"/>
      <c r="H42" s="979"/>
      <c r="I42" s="785"/>
      <c r="J42" s="961"/>
      <c r="K42" s="785"/>
      <c r="L42" s="785"/>
      <c r="M42" s="785"/>
      <c r="N42" s="955"/>
      <c r="O42" s="955"/>
      <c r="P42" s="955"/>
      <c r="Q42" s="980"/>
      <c r="R42" s="231"/>
      <c r="S42" s="761"/>
      <c r="T42" s="761"/>
      <c r="U42" s="761"/>
      <c r="V42" s="761"/>
      <c r="W42" s="761"/>
      <c r="X42" s="73"/>
      <c r="Y42" s="73"/>
      <c r="Z42" s="73"/>
      <c r="AA42" s="73"/>
      <c r="AB42" s="12">
        <v>2</v>
      </c>
      <c r="AC42" s="13" t="s">
        <v>86</v>
      </c>
      <c r="AD42" s="14">
        <v>0.7</v>
      </c>
      <c r="AE42" s="22">
        <v>43191</v>
      </c>
      <c r="AF42" s="22">
        <v>43281</v>
      </c>
      <c r="AG42" s="15" t="s">
        <v>85</v>
      </c>
      <c r="AI42" s="245"/>
      <c r="AJ42" s="245"/>
    </row>
    <row r="43" spans="2:36" ht="79.5" hidden="1" customHeight="1" thickBot="1" x14ac:dyDescent="0.3">
      <c r="B43" s="57" t="s">
        <v>388</v>
      </c>
      <c r="C43" s="58" t="s">
        <v>390</v>
      </c>
      <c r="D43" s="52" t="s">
        <v>23</v>
      </c>
      <c r="E43" s="229" t="s">
        <v>534</v>
      </c>
      <c r="F43" s="53" t="s">
        <v>59</v>
      </c>
      <c r="G43" s="978">
        <v>9</v>
      </c>
      <c r="H43" s="979" t="s">
        <v>87</v>
      </c>
      <c r="I43" s="785">
        <v>7.1400000000000005E-2</v>
      </c>
      <c r="J43" s="961">
        <v>100</v>
      </c>
      <c r="K43" s="785" t="s">
        <v>184</v>
      </c>
      <c r="L43" s="785" t="s">
        <v>88</v>
      </c>
      <c r="M43" s="785" t="s">
        <v>293</v>
      </c>
      <c r="N43" s="976">
        <v>0.5</v>
      </c>
      <c r="O43" s="976">
        <v>1</v>
      </c>
      <c r="P43" s="976"/>
      <c r="Q43" s="977"/>
      <c r="R43" s="230"/>
      <c r="S43" s="761"/>
      <c r="T43" s="761"/>
      <c r="U43" s="761"/>
      <c r="V43" s="761"/>
      <c r="W43" s="761"/>
      <c r="X43" s="74"/>
      <c r="Y43" s="74"/>
      <c r="Z43" s="74"/>
      <c r="AA43" s="74"/>
      <c r="AB43" s="12">
        <v>1</v>
      </c>
      <c r="AC43" s="13" t="s">
        <v>89</v>
      </c>
      <c r="AD43" s="14">
        <v>0.3</v>
      </c>
      <c r="AE43" s="22">
        <v>43132</v>
      </c>
      <c r="AF43" s="22">
        <v>43281</v>
      </c>
      <c r="AG43" s="15" t="s">
        <v>68</v>
      </c>
      <c r="AI43" s="245"/>
      <c r="AJ43" s="245"/>
    </row>
    <row r="44" spans="2:36" ht="63.75" hidden="1" thickBot="1" x14ac:dyDescent="0.3">
      <c r="B44" s="57" t="s">
        <v>388</v>
      </c>
      <c r="C44" s="58" t="s">
        <v>390</v>
      </c>
      <c r="D44" s="52" t="s">
        <v>23</v>
      </c>
      <c r="E44" s="229" t="s">
        <v>534</v>
      </c>
      <c r="F44" s="53" t="s">
        <v>59</v>
      </c>
      <c r="G44" s="978"/>
      <c r="H44" s="979"/>
      <c r="I44" s="785"/>
      <c r="J44" s="961"/>
      <c r="K44" s="785"/>
      <c r="L44" s="785"/>
      <c r="M44" s="785"/>
      <c r="N44" s="976"/>
      <c r="O44" s="976"/>
      <c r="P44" s="976"/>
      <c r="Q44" s="977"/>
      <c r="R44" s="230"/>
      <c r="S44" s="761"/>
      <c r="T44" s="761"/>
      <c r="U44" s="761"/>
      <c r="V44" s="761"/>
      <c r="W44" s="761"/>
      <c r="X44" s="74"/>
      <c r="Y44" s="74"/>
      <c r="Z44" s="74"/>
      <c r="AA44" s="74"/>
      <c r="AB44" s="12">
        <v>2</v>
      </c>
      <c r="AC44" s="224" t="s">
        <v>527</v>
      </c>
      <c r="AD44" s="14">
        <v>0.3</v>
      </c>
      <c r="AE44" s="22">
        <v>43132</v>
      </c>
      <c r="AF44" s="22">
        <v>43281</v>
      </c>
      <c r="AG44" s="15" t="s">
        <v>297</v>
      </c>
      <c r="AI44" s="245"/>
      <c r="AJ44" s="245"/>
    </row>
    <row r="45" spans="2:36" ht="120.75" hidden="1" thickBot="1" x14ac:dyDescent="0.3">
      <c r="B45" s="57" t="s">
        <v>388</v>
      </c>
      <c r="C45" s="58" t="s">
        <v>390</v>
      </c>
      <c r="D45" s="52" t="s">
        <v>23</v>
      </c>
      <c r="E45" s="229" t="s">
        <v>534</v>
      </c>
      <c r="F45" s="53" t="s">
        <v>59</v>
      </c>
      <c r="G45" s="978"/>
      <c r="H45" s="979"/>
      <c r="I45" s="785"/>
      <c r="J45" s="961"/>
      <c r="K45" s="785"/>
      <c r="L45" s="785"/>
      <c r="M45" s="785"/>
      <c r="N45" s="976"/>
      <c r="O45" s="976"/>
      <c r="P45" s="976"/>
      <c r="Q45" s="977"/>
      <c r="R45" s="230"/>
      <c r="S45" s="761"/>
      <c r="T45" s="761"/>
      <c r="U45" s="761"/>
      <c r="V45" s="761"/>
      <c r="W45" s="761"/>
      <c r="X45" s="74"/>
      <c r="Y45" s="74"/>
      <c r="Z45" s="74"/>
      <c r="AA45" s="74"/>
      <c r="AB45" s="12">
        <v>3</v>
      </c>
      <c r="AC45" s="13" t="s">
        <v>90</v>
      </c>
      <c r="AD45" s="14">
        <v>0.4</v>
      </c>
      <c r="AE45" s="22">
        <v>43132</v>
      </c>
      <c r="AF45" s="22">
        <v>43281</v>
      </c>
      <c r="AG45" s="15" t="s">
        <v>297</v>
      </c>
      <c r="AI45" s="245"/>
      <c r="AJ45" s="245"/>
    </row>
    <row r="46" spans="2:36" ht="79.5" hidden="1" customHeight="1" thickBot="1" x14ac:dyDescent="0.3">
      <c r="B46" s="57" t="s">
        <v>388</v>
      </c>
      <c r="C46" s="58" t="s">
        <v>389</v>
      </c>
      <c r="D46" s="52" t="s">
        <v>23</v>
      </c>
      <c r="E46" s="229" t="s">
        <v>535</v>
      </c>
      <c r="F46" s="53" t="s">
        <v>59</v>
      </c>
      <c r="G46" s="798">
        <v>10</v>
      </c>
      <c r="H46" s="975" t="s">
        <v>298</v>
      </c>
      <c r="I46" s="973">
        <v>7.1400000000000005E-2</v>
      </c>
      <c r="J46" s="972">
        <v>2</v>
      </c>
      <c r="K46" s="973" t="s">
        <v>91</v>
      </c>
      <c r="L46" s="973" t="s">
        <v>299</v>
      </c>
      <c r="M46" s="974" t="s">
        <v>92</v>
      </c>
      <c r="N46" s="858">
        <v>1</v>
      </c>
      <c r="O46" s="858">
        <v>0</v>
      </c>
      <c r="P46" s="858">
        <v>2</v>
      </c>
      <c r="Q46" s="859">
        <v>0</v>
      </c>
      <c r="R46" s="231"/>
      <c r="S46" s="236"/>
      <c r="T46" s="236"/>
      <c r="U46" s="236"/>
      <c r="V46" s="236"/>
      <c r="W46" s="236"/>
      <c r="X46" s="168"/>
      <c r="Y46" s="61"/>
      <c r="Z46" s="61"/>
      <c r="AA46" s="61"/>
      <c r="AB46" s="12">
        <v>1</v>
      </c>
      <c r="AC46" s="13" t="s">
        <v>93</v>
      </c>
      <c r="AD46" s="14">
        <v>0.25</v>
      </c>
      <c r="AE46" s="22">
        <v>43115</v>
      </c>
      <c r="AF46" s="22">
        <v>43146</v>
      </c>
      <c r="AG46" s="15" t="s">
        <v>94</v>
      </c>
      <c r="AI46" s="245"/>
      <c r="AJ46" s="245"/>
    </row>
    <row r="47" spans="2:36" ht="63.75" hidden="1" thickBot="1" x14ac:dyDescent="0.3">
      <c r="B47" s="57" t="s">
        <v>388</v>
      </c>
      <c r="C47" s="58" t="s">
        <v>389</v>
      </c>
      <c r="D47" s="52" t="s">
        <v>23</v>
      </c>
      <c r="E47" s="229" t="s">
        <v>535</v>
      </c>
      <c r="F47" s="53" t="s">
        <v>59</v>
      </c>
      <c r="G47" s="799"/>
      <c r="H47" s="802"/>
      <c r="I47" s="784"/>
      <c r="J47" s="783"/>
      <c r="K47" s="784"/>
      <c r="L47" s="784"/>
      <c r="M47" s="797"/>
      <c r="N47" s="775"/>
      <c r="O47" s="775"/>
      <c r="P47" s="775"/>
      <c r="Q47" s="776"/>
      <c r="R47" s="231"/>
      <c r="S47" s="760"/>
      <c r="T47" s="760"/>
      <c r="U47" s="760"/>
      <c r="V47" s="760"/>
      <c r="W47" s="760"/>
      <c r="X47" s="168"/>
      <c r="Y47" s="61"/>
      <c r="Z47" s="61"/>
      <c r="AA47" s="61"/>
      <c r="AB47" s="12">
        <v>2</v>
      </c>
      <c r="AC47" s="13" t="s">
        <v>300</v>
      </c>
      <c r="AD47" s="14">
        <v>0.15</v>
      </c>
      <c r="AE47" s="22">
        <v>43146</v>
      </c>
      <c r="AF47" s="22">
        <v>43174</v>
      </c>
      <c r="AG47" s="15" t="s">
        <v>94</v>
      </c>
      <c r="AI47" s="245"/>
      <c r="AJ47" s="245"/>
    </row>
    <row r="48" spans="2:36" ht="63.75" hidden="1" thickBot="1" x14ac:dyDescent="0.3">
      <c r="B48" s="57" t="s">
        <v>388</v>
      </c>
      <c r="C48" s="58" t="s">
        <v>389</v>
      </c>
      <c r="D48" s="52" t="s">
        <v>23</v>
      </c>
      <c r="E48" s="229" t="s">
        <v>535</v>
      </c>
      <c r="F48" s="53" t="s">
        <v>59</v>
      </c>
      <c r="G48" s="799"/>
      <c r="H48" s="802"/>
      <c r="I48" s="784"/>
      <c r="J48" s="783"/>
      <c r="K48" s="784"/>
      <c r="L48" s="784"/>
      <c r="M48" s="797"/>
      <c r="N48" s="775"/>
      <c r="O48" s="775"/>
      <c r="P48" s="775"/>
      <c r="Q48" s="776"/>
      <c r="R48" s="231"/>
      <c r="S48" s="760"/>
      <c r="T48" s="760"/>
      <c r="U48" s="760"/>
      <c r="V48" s="760"/>
      <c r="W48" s="760"/>
      <c r="X48" s="168"/>
      <c r="Y48" s="61"/>
      <c r="Z48" s="61"/>
      <c r="AA48" s="61"/>
      <c r="AB48" s="12">
        <v>3</v>
      </c>
      <c r="AC48" s="13" t="s">
        <v>95</v>
      </c>
      <c r="AD48" s="14">
        <v>0.1</v>
      </c>
      <c r="AE48" s="22">
        <v>43180</v>
      </c>
      <c r="AF48" s="22">
        <v>43181</v>
      </c>
      <c r="AG48" s="15" t="s">
        <v>94</v>
      </c>
      <c r="AI48" s="245"/>
      <c r="AJ48" s="245"/>
    </row>
    <row r="49" spans="2:43" ht="63.75" hidden="1" thickBot="1" x14ac:dyDescent="0.3">
      <c r="B49" s="57" t="s">
        <v>388</v>
      </c>
      <c r="C49" s="58" t="s">
        <v>389</v>
      </c>
      <c r="D49" s="52" t="s">
        <v>23</v>
      </c>
      <c r="E49" s="229" t="s">
        <v>535</v>
      </c>
      <c r="F49" s="53" t="s">
        <v>59</v>
      </c>
      <c r="G49" s="799"/>
      <c r="H49" s="802"/>
      <c r="I49" s="784"/>
      <c r="J49" s="783"/>
      <c r="K49" s="784"/>
      <c r="L49" s="784"/>
      <c r="M49" s="797"/>
      <c r="N49" s="775"/>
      <c r="O49" s="775"/>
      <c r="P49" s="775"/>
      <c r="Q49" s="776"/>
      <c r="R49" s="231"/>
      <c r="S49" s="760"/>
      <c r="T49" s="760"/>
      <c r="U49" s="760"/>
      <c r="V49" s="760"/>
      <c r="W49" s="760"/>
      <c r="X49" s="168"/>
      <c r="Y49" s="61"/>
      <c r="Z49" s="61"/>
      <c r="AA49" s="61"/>
      <c r="AB49" s="12">
        <v>4</v>
      </c>
      <c r="AC49" s="13" t="s">
        <v>96</v>
      </c>
      <c r="AD49" s="14">
        <v>0.25</v>
      </c>
      <c r="AE49" s="22">
        <v>43182</v>
      </c>
      <c r="AF49" s="22">
        <v>43186</v>
      </c>
      <c r="AG49" s="15" t="s">
        <v>94</v>
      </c>
      <c r="AI49" s="245"/>
      <c r="AJ49" s="245"/>
    </row>
    <row r="50" spans="2:43" ht="63.75" hidden="1" thickBot="1" x14ac:dyDescent="0.3">
      <c r="B50" s="57" t="s">
        <v>388</v>
      </c>
      <c r="C50" s="58" t="s">
        <v>389</v>
      </c>
      <c r="D50" s="52" t="s">
        <v>23</v>
      </c>
      <c r="E50" s="229" t="s">
        <v>535</v>
      </c>
      <c r="F50" s="53" t="s">
        <v>59</v>
      </c>
      <c r="G50" s="799"/>
      <c r="H50" s="802"/>
      <c r="I50" s="784"/>
      <c r="J50" s="783"/>
      <c r="K50" s="784"/>
      <c r="L50" s="784"/>
      <c r="M50" s="797"/>
      <c r="N50" s="775"/>
      <c r="O50" s="775"/>
      <c r="P50" s="775"/>
      <c r="Q50" s="776"/>
      <c r="R50" s="231"/>
      <c r="S50" s="760"/>
      <c r="T50" s="760"/>
      <c r="U50" s="760"/>
      <c r="V50" s="760"/>
      <c r="W50" s="760"/>
      <c r="X50" s="168"/>
      <c r="Y50" s="61"/>
      <c r="Z50" s="61"/>
      <c r="AA50" s="61"/>
      <c r="AB50" s="12">
        <v>5</v>
      </c>
      <c r="AC50" s="13" t="s">
        <v>97</v>
      </c>
      <c r="AD50" s="14">
        <v>0.15</v>
      </c>
      <c r="AE50" s="22">
        <v>43270</v>
      </c>
      <c r="AF50" s="22">
        <v>43280</v>
      </c>
      <c r="AG50" s="15" t="s">
        <v>94</v>
      </c>
      <c r="AI50" s="245"/>
      <c r="AJ50" s="245"/>
    </row>
    <row r="51" spans="2:43" ht="63.75" hidden="1" thickBot="1" x14ac:dyDescent="0.3">
      <c r="B51" s="57" t="s">
        <v>388</v>
      </c>
      <c r="C51" s="58" t="s">
        <v>389</v>
      </c>
      <c r="D51" s="52" t="s">
        <v>23</v>
      </c>
      <c r="E51" s="229" t="s">
        <v>535</v>
      </c>
      <c r="F51" s="53" t="s">
        <v>59</v>
      </c>
      <c r="G51" s="800"/>
      <c r="H51" s="803"/>
      <c r="I51" s="769"/>
      <c r="J51" s="782"/>
      <c r="K51" s="769"/>
      <c r="L51" s="769"/>
      <c r="M51" s="804"/>
      <c r="N51" s="826"/>
      <c r="O51" s="826"/>
      <c r="P51" s="826"/>
      <c r="Q51" s="827"/>
      <c r="R51" s="231"/>
      <c r="S51" s="760"/>
      <c r="T51" s="760"/>
      <c r="U51" s="760"/>
      <c r="V51" s="760"/>
      <c r="W51" s="760"/>
      <c r="X51" s="169"/>
      <c r="Y51" s="62"/>
      <c r="Z51" s="62"/>
      <c r="AA51" s="62"/>
      <c r="AB51" s="12">
        <v>6</v>
      </c>
      <c r="AC51" s="13" t="s">
        <v>98</v>
      </c>
      <c r="AD51" s="14">
        <v>0.1</v>
      </c>
      <c r="AE51" s="22">
        <v>43283</v>
      </c>
      <c r="AF51" s="22">
        <v>43312</v>
      </c>
      <c r="AG51" s="15" t="s">
        <v>94</v>
      </c>
      <c r="AI51" s="245"/>
      <c r="AJ51" s="245"/>
    </row>
    <row r="52" spans="2:43" ht="79.5" hidden="1" customHeight="1" thickBot="1" x14ac:dyDescent="0.3">
      <c r="B52" s="57" t="s">
        <v>388</v>
      </c>
      <c r="C52" s="58" t="s">
        <v>389</v>
      </c>
      <c r="D52" s="52" t="s">
        <v>23</v>
      </c>
      <c r="E52" s="229" t="s">
        <v>535</v>
      </c>
      <c r="F52" s="53" t="s">
        <v>59</v>
      </c>
      <c r="G52" s="798">
        <v>11</v>
      </c>
      <c r="H52" s="801" t="s">
        <v>99</v>
      </c>
      <c r="I52" s="768">
        <v>7.1400000000000005E-2</v>
      </c>
      <c r="J52" s="781">
        <v>1</v>
      </c>
      <c r="K52" s="768" t="s">
        <v>100</v>
      </c>
      <c r="L52" s="768" t="s">
        <v>101</v>
      </c>
      <c r="M52" s="796" t="s">
        <v>92</v>
      </c>
      <c r="N52" s="858">
        <v>0</v>
      </c>
      <c r="O52" s="858">
        <v>1</v>
      </c>
      <c r="P52" s="858">
        <v>0</v>
      </c>
      <c r="Q52" s="859">
        <v>0</v>
      </c>
      <c r="R52" s="231"/>
      <c r="S52" s="236"/>
      <c r="T52" s="236"/>
      <c r="U52" s="236"/>
      <c r="V52" s="236"/>
      <c r="W52" s="236"/>
      <c r="X52" s="168"/>
      <c r="Y52" s="61"/>
      <c r="Z52" s="61"/>
      <c r="AA52" s="61"/>
      <c r="AB52" s="12">
        <v>1</v>
      </c>
      <c r="AC52" s="13" t="s">
        <v>102</v>
      </c>
      <c r="AD52" s="14">
        <v>0.6</v>
      </c>
      <c r="AE52" s="22">
        <v>43160</v>
      </c>
      <c r="AF52" s="22">
        <v>43236</v>
      </c>
      <c r="AG52" s="15" t="s">
        <v>92</v>
      </c>
      <c r="AI52" s="245"/>
      <c r="AJ52" s="245"/>
    </row>
    <row r="53" spans="2:43" ht="63.75" hidden="1" thickBot="1" x14ac:dyDescent="0.3">
      <c r="B53" s="57" t="s">
        <v>388</v>
      </c>
      <c r="C53" s="58" t="s">
        <v>389</v>
      </c>
      <c r="D53" s="52" t="s">
        <v>23</v>
      </c>
      <c r="E53" s="229" t="s">
        <v>535</v>
      </c>
      <c r="F53" s="53" t="s">
        <v>59</v>
      </c>
      <c r="G53" s="800"/>
      <c r="H53" s="803"/>
      <c r="I53" s="769"/>
      <c r="J53" s="782"/>
      <c r="K53" s="769"/>
      <c r="L53" s="769"/>
      <c r="M53" s="804"/>
      <c r="N53" s="826"/>
      <c r="O53" s="826"/>
      <c r="P53" s="826"/>
      <c r="Q53" s="827"/>
      <c r="R53" s="231"/>
      <c r="S53" s="236"/>
      <c r="T53" s="236"/>
      <c r="U53" s="236"/>
      <c r="V53" s="236"/>
      <c r="W53" s="236"/>
      <c r="X53" s="169"/>
      <c r="Y53" s="62"/>
      <c r="Z53" s="62"/>
      <c r="AA53" s="62"/>
      <c r="AB53" s="12">
        <v>2</v>
      </c>
      <c r="AC53" s="13" t="s">
        <v>103</v>
      </c>
      <c r="AD53" s="14">
        <v>0.4</v>
      </c>
      <c r="AE53" s="22">
        <v>43236</v>
      </c>
      <c r="AF53" s="22">
        <v>43250</v>
      </c>
      <c r="AG53" s="15" t="s">
        <v>92</v>
      </c>
      <c r="AI53" s="245"/>
      <c r="AJ53" s="245"/>
    </row>
    <row r="54" spans="2:43" ht="90.75" hidden="1" thickBot="1" x14ac:dyDescent="0.3">
      <c r="B54" s="57" t="s">
        <v>388</v>
      </c>
      <c r="C54" s="58" t="s">
        <v>389</v>
      </c>
      <c r="D54" s="52" t="s">
        <v>23</v>
      </c>
      <c r="E54" s="229" t="s">
        <v>535</v>
      </c>
      <c r="F54" s="53" t="s">
        <v>59</v>
      </c>
      <c r="G54" s="798">
        <v>12</v>
      </c>
      <c r="H54" s="801" t="s">
        <v>104</v>
      </c>
      <c r="I54" s="768">
        <v>7.1400000000000005E-2</v>
      </c>
      <c r="J54" s="781">
        <v>2</v>
      </c>
      <c r="K54" s="768" t="s">
        <v>100</v>
      </c>
      <c r="L54" s="768" t="s">
        <v>105</v>
      </c>
      <c r="M54" s="796" t="s">
        <v>92</v>
      </c>
      <c r="N54" s="858">
        <v>0</v>
      </c>
      <c r="O54" s="858">
        <v>1</v>
      </c>
      <c r="P54" s="858">
        <v>1</v>
      </c>
      <c r="Q54" s="859">
        <v>0</v>
      </c>
      <c r="R54" s="231"/>
      <c r="S54" s="236"/>
      <c r="T54" s="236"/>
      <c r="U54" s="236"/>
      <c r="V54" s="236"/>
      <c r="W54" s="236"/>
      <c r="X54" s="168"/>
      <c r="Y54" s="61"/>
      <c r="Z54" s="61"/>
      <c r="AA54" s="61"/>
      <c r="AB54" s="12">
        <v>1</v>
      </c>
      <c r="AC54" s="15" t="s">
        <v>106</v>
      </c>
      <c r="AD54" s="14">
        <v>0.5</v>
      </c>
      <c r="AE54" s="22">
        <v>43221</v>
      </c>
      <c r="AF54" s="22">
        <v>43250</v>
      </c>
      <c r="AG54" s="15" t="s">
        <v>94</v>
      </c>
      <c r="AI54" s="245"/>
      <c r="AJ54" s="245"/>
    </row>
    <row r="55" spans="2:43" ht="90.75" hidden="1" thickBot="1" x14ac:dyDescent="0.3">
      <c r="B55" s="57" t="s">
        <v>388</v>
      </c>
      <c r="C55" s="58" t="s">
        <v>389</v>
      </c>
      <c r="D55" s="52" t="s">
        <v>23</v>
      </c>
      <c r="E55" s="229" t="s">
        <v>535</v>
      </c>
      <c r="F55" s="53" t="s">
        <v>59</v>
      </c>
      <c r="G55" s="800"/>
      <c r="H55" s="803"/>
      <c r="I55" s="769"/>
      <c r="J55" s="782"/>
      <c r="K55" s="769"/>
      <c r="L55" s="769"/>
      <c r="M55" s="804"/>
      <c r="N55" s="826"/>
      <c r="O55" s="826"/>
      <c r="P55" s="826"/>
      <c r="Q55" s="827"/>
      <c r="R55" s="231"/>
      <c r="S55" s="236"/>
      <c r="T55" s="236"/>
      <c r="U55" s="236"/>
      <c r="V55" s="236"/>
      <c r="W55" s="236"/>
      <c r="X55" s="169"/>
      <c r="Y55" s="62"/>
      <c r="Z55" s="62"/>
      <c r="AA55" s="62"/>
      <c r="AB55" s="12">
        <v>2</v>
      </c>
      <c r="AC55" s="15" t="s">
        <v>106</v>
      </c>
      <c r="AD55" s="14">
        <v>0.5</v>
      </c>
      <c r="AE55" s="22">
        <v>43313</v>
      </c>
      <c r="AF55" s="22">
        <v>43342</v>
      </c>
      <c r="AG55" s="15" t="s">
        <v>94</v>
      </c>
      <c r="AI55" s="245"/>
      <c r="AJ55" s="245"/>
    </row>
    <row r="56" spans="2:43" ht="79.5" hidden="1" customHeight="1" thickBot="1" x14ac:dyDescent="0.3">
      <c r="B56" s="57" t="s">
        <v>388</v>
      </c>
      <c r="C56" s="58" t="s">
        <v>389</v>
      </c>
      <c r="D56" s="52" t="s">
        <v>23</v>
      </c>
      <c r="E56" s="229" t="s">
        <v>535</v>
      </c>
      <c r="F56" s="53" t="s">
        <v>59</v>
      </c>
      <c r="G56" s="798">
        <v>13</v>
      </c>
      <c r="H56" s="801" t="s">
        <v>107</v>
      </c>
      <c r="I56" s="768">
        <v>7.1400000000000005E-2</v>
      </c>
      <c r="J56" s="781">
        <v>1</v>
      </c>
      <c r="K56" s="768" t="s">
        <v>100</v>
      </c>
      <c r="L56" s="768" t="s">
        <v>108</v>
      </c>
      <c r="M56" s="796" t="s">
        <v>92</v>
      </c>
      <c r="N56" s="858">
        <v>0</v>
      </c>
      <c r="O56" s="858">
        <v>0</v>
      </c>
      <c r="P56" s="858">
        <v>1</v>
      </c>
      <c r="Q56" s="859">
        <v>0</v>
      </c>
      <c r="R56" s="231"/>
      <c r="S56" s="236"/>
      <c r="T56" s="236"/>
      <c r="U56" s="236"/>
      <c r="V56" s="236"/>
      <c r="W56" s="236"/>
      <c r="X56" s="168"/>
      <c r="Y56" s="61"/>
      <c r="Z56" s="61"/>
      <c r="AA56" s="61"/>
      <c r="AB56" s="12">
        <v>1</v>
      </c>
      <c r="AC56" s="13" t="s">
        <v>109</v>
      </c>
      <c r="AD56" s="14">
        <v>0.5</v>
      </c>
      <c r="AE56" s="22">
        <v>43138</v>
      </c>
      <c r="AF56" s="22">
        <v>43313</v>
      </c>
      <c r="AG56" s="15" t="s">
        <v>92</v>
      </c>
      <c r="AI56" s="245"/>
      <c r="AJ56" s="245"/>
    </row>
    <row r="57" spans="2:43" ht="63.75" hidden="1" thickBot="1" x14ac:dyDescent="0.3">
      <c r="B57" s="57" t="s">
        <v>388</v>
      </c>
      <c r="C57" s="58" t="s">
        <v>389</v>
      </c>
      <c r="D57" s="52" t="s">
        <v>23</v>
      </c>
      <c r="E57" s="229" t="s">
        <v>535</v>
      </c>
      <c r="F57" s="53" t="s">
        <v>59</v>
      </c>
      <c r="G57" s="799"/>
      <c r="H57" s="802"/>
      <c r="I57" s="784"/>
      <c r="J57" s="783"/>
      <c r="K57" s="784"/>
      <c r="L57" s="784"/>
      <c r="M57" s="797"/>
      <c r="N57" s="775"/>
      <c r="O57" s="775"/>
      <c r="P57" s="775"/>
      <c r="Q57" s="776"/>
      <c r="R57" s="231"/>
      <c r="S57" s="236"/>
      <c r="T57" s="236"/>
      <c r="U57" s="236"/>
      <c r="V57" s="236"/>
      <c r="W57" s="236"/>
      <c r="X57" s="168"/>
      <c r="Y57" s="61"/>
      <c r="Z57" s="61"/>
      <c r="AA57" s="61"/>
      <c r="AB57" s="12">
        <v>2</v>
      </c>
      <c r="AC57" s="13" t="s">
        <v>301</v>
      </c>
      <c r="AD57" s="14">
        <v>0.4</v>
      </c>
      <c r="AE57" s="22">
        <v>43328</v>
      </c>
      <c r="AF57" s="22">
        <v>43332</v>
      </c>
      <c r="AG57" s="15" t="s">
        <v>92</v>
      </c>
      <c r="AI57" s="245"/>
      <c r="AJ57" s="245"/>
    </row>
    <row r="58" spans="2:43" ht="63.75" hidden="1" thickBot="1" x14ac:dyDescent="0.3">
      <c r="B58" s="57" t="s">
        <v>388</v>
      </c>
      <c r="C58" s="58" t="s">
        <v>389</v>
      </c>
      <c r="D58" s="52" t="s">
        <v>23</v>
      </c>
      <c r="E58" s="229" t="s">
        <v>535</v>
      </c>
      <c r="F58" s="53" t="s">
        <v>59</v>
      </c>
      <c r="G58" s="800"/>
      <c r="H58" s="803"/>
      <c r="I58" s="769"/>
      <c r="J58" s="782"/>
      <c r="K58" s="769"/>
      <c r="L58" s="769"/>
      <c r="M58" s="804"/>
      <c r="N58" s="826"/>
      <c r="O58" s="826"/>
      <c r="P58" s="826"/>
      <c r="Q58" s="827"/>
      <c r="R58" s="231"/>
      <c r="S58" s="236"/>
      <c r="T58" s="236"/>
      <c r="U58" s="236"/>
      <c r="V58" s="236"/>
      <c r="W58" s="236"/>
      <c r="X58" s="169"/>
      <c r="Y58" s="62"/>
      <c r="Z58" s="62"/>
      <c r="AA58" s="62"/>
      <c r="AB58" s="12">
        <v>3</v>
      </c>
      <c r="AC58" s="13" t="s">
        <v>302</v>
      </c>
      <c r="AD58" s="14">
        <v>0.1</v>
      </c>
      <c r="AE58" s="22">
        <v>43347</v>
      </c>
      <c r="AF58" s="22">
        <v>43364</v>
      </c>
      <c r="AG58" s="15" t="s">
        <v>92</v>
      </c>
      <c r="AI58" s="245"/>
      <c r="AJ58" s="245"/>
    </row>
    <row r="59" spans="2:43" ht="75.75" hidden="1" thickBot="1" x14ac:dyDescent="0.3">
      <c r="B59" s="57" t="s">
        <v>388</v>
      </c>
      <c r="C59" s="58" t="s">
        <v>389</v>
      </c>
      <c r="D59" s="52" t="s">
        <v>23</v>
      </c>
      <c r="E59" s="229" t="s">
        <v>535</v>
      </c>
      <c r="F59" s="53" t="s">
        <v>59</v>
      </c>
      <c r="G59" s="798">
        <v>14</v>
      </c>
      <c r="H59" s="801" t="s">
        <v>110</v>
      </c>
      <c r="I59" s="768">
        <v>7.1800000000000003E-2</v>
      </c>
      <c r="J59" s="781">
        <v>1</v>
      </c>
      <c r="K59" s="768" t="s">
        <v>100</v>
      </c>
      <c r="L59" s="768" t="s">
        <v>111</v>
      </c>
      <c r="M59" s="796" t="s">
        <v>92</v>
      </c>
      <c r="N59" s="858">
        <v>0</v>
      </c>
      <c r="O59" s="858">
        <v>0</v>
      </c>
      <c r="P59" s="858">
        <v>0</v>
      </c>
      <c r="Q59" s="859">
        <v>1</v>
      </c>
      <c r="R59" s="231"/>
      <c r="S59" s="236"/>
      <c r="T59" s="236"/>
      <c r="U59" s="236"/>
      <c r="V59" s="236"/>
      <c r="W59" s="236"/>
      <c r="X59" s="168"/>
      <c r="Y59" s="61"/>
      <c r="Z59" s="61"/>
      <c r="AA59" s="61"/>
      <c r="AB59" s="12">
        <v>1</v>
      </c>
      <c r="AC59" s="13" t="s">
        <v>112</v>
      </c>
      <c r="AD59" s="14">
        <v>0.5</v>
      </c>
      <c r="AE59" s="22">
        <v>43256</v>
      </c>
      <c r="AF59" s="22">
        <v>43404</v>
      </c>
      <c r="AG59" s="15" t="s">
        <v>92</v>
      </c>
      <c r="AI59" s="245"/>
      <c r="AJ59" s="245"/>
    </row>
    <row r="60" spans="2:43" ht="75.75" hidden="1" thickBot="1" x14ac:dyDescent="0.3">
      <c r="B60" s="57" t="s">
        <v>388</v>
      </c>
      <c r="C60" s="58" t="s">
        <v>389</v>
      </c>
      <c r="D60" s="52" t="s">
        <v>23</v>
      </c>
      <c r="E60" s="229" t="s">
        <v>535</v>
      </c>
      <c r="F60" s="53" t="s">
        <v>59</v>
      </c>
      <c r="G60" s="799"/>
      <c r="H60" s="802"/>
      <c r="I60" s="784"/>
      <c r="J60" s="783"/>
      <c r="K60" s="784"/>
      <c r="L60" s="784"/>
      <c r="M60" s="797"/>
      <c r="N60" s="775"/>
      <c r="O60" s="775"/>
      <c r="P60" s="775"/>
      <c r="Q60" s="776"/>
      <c r="R60" s="231"/>
      <c r="S60" s="236"/>
      <c r="T60" s="236"/>
      <c r="U60" s="236"/>
      <c r="V60" s="236"/>
      <c r="W60" s="236"/>
      <c r="X60" s="168"/>
      <c r="Y60" s="61"/>
      <c r="Z60" s="61"/>
      <c r="AA60" s="61"/>
      <c r="AB60" s="12">
        <v>2</v>
      </c>
      <c r="AC60" s="13" t="s">
        <v>113</v>
      </c>
      <c r="AD60" s="14">
        <v>0.4</v>
      </c>
      <c r="AE60" s="22">
        <v>43413</v>
      </c>
      <c r="AF60" s="22">
        <v>43417</v>
      </c>
      <c r="AG60" s="15" t="s">
        <v>92</v>
      </c>
      <c r="AI60" s="245"/>
      <c r="AJ60" s="245"/>
    </row>
    <row r="61" spans="2:43" ht="63.75" hidden="1" thickBot="1" x14ac:dyDescent="0.3">
      <c r="B61" s="57" t="s">
        <v>388</v>
      </c>
      <c r="C61" s="58" t="s">
        <v>389</v>
      </c>
      <c r="D61" s="52" t="s">
        <v>23</v>
      </c>
      <c r="E61" s="229" t="s">
        <v>535</v>
      </c>
      <c r="F61" s="53" t="s">
        <v>59</v>
      </c>
      <c r="G61" s="800"/>
      <c r="H61" s="803"/>
      <c r="I61" s="769"/>
      <c r="J61" s="782"/>
      <c r="K61" s="769"/>
      <c r="L61" s="769"/>
      <c r="M61" s="804"/>
      <c r="N61" s="826"/>
      <c r="O61" s="826"/>
      <c r="P61" s="826"/>
      <c r="Q61" s="827"/>
      <c r="R61" s="231"/>
      <c r="S61" s="236"/>
      <c r="T61" s="236"/>
      <c r="U61" s="236"/>
      <c r="V61" s="236"/>
      <c r="W61" s="236"/>
      <c r="X61" s="169"/>
      <c r="Y61" s="62"/>
      <c r="Z61" s="62"/>
      <c r="AA61" s="62"/>
      <c r="AB61" s="12">
        <v>3</v>
      </c>
      <c r="AC61" s="13" t="s">
        <v>114</v>
      </c>
      <c r="AD61" s="14">
        <v>0.1</v>
      </c>
      <c r="AE61" s="22">
        <v>43424</v>
      </c>
      <c r="AF61" s="22">
        <v>43440</v>
      </c>
      <c r="AG61" s="15" t="s">
        <v>92</v>
      </c>
      <c r="AI61" s="245"/>
      <c r="AJ61" s="245"/>
    </row>
    <row r="62" spans="2:43" ht="76.5" hidden="1" customHeight="1" thickBot="1" x14ac:dyDescent="0.3">
      <c r="B62" s="59" t="s">
        <v>388</v>
      </c>
      <c r="C62" s="59" t="s">
        <v>389</v>
      </c>
      <c r="D62" s="52" t="s">
        <v>23</v>
      </c>
      <c r="E62" s="229" t="s">
        <v>536</v>
      </c>
      <c r="F62" s="53" t="s">
        <v>115</v>
      </c>
      <c r="G62" s="798">
        <v>1</v>
      </c>
      <c r="H62" s="975" t="s">
        <v>116</v>
      </c>
      <c r="I62" s="973">
        <v>0.25</v>
      </c>
      <c r="J62" s="972">
        <v>100</v>
      </c>
      <c r="K62" s="973" t="s">
        <v>184</v>
      </c>
      <c r="L62" s="973" t="s">
        <v>303</v>
      </c>
      <c r="M62" s="974" t="s">
        <v>117</v>
      </c>
      <c r="N62" s="805">
        <v>0.33329999999999999</v>
      </c>
      <c r="O62" s="805">
        <v>0.66659999999999997</v>
      </c>
      <c r="P62" s="808">
        <v>1</v>
      </c>
      <c r="Q62" s="859"/>
      <c r="R62" s="231"/>
      <c r="S62" s="236"/>
      <c r="T62" s="236"/>
      <c r="U62" s="236"/>
      <c r="V62" s="236"/>
      <c r="W62" s="236"/>
      <c r="X62" s="168"/>
      <c r="Y62" s="61"/>
      <c r="Z62" s="61"/>
      <c r="AA62" s="61"/>
      <c r="AB62" s="12">
        <v>1</v>
      </c>
      <c r="AC62" s="13" t="s">
        <v>118</v>
      </c>
      <c r="AD62" s="14">
        <v>0.5</v>
      </c>
      <c r="AE62" s="22">
        <v>43132</v>
      </c>
      <c r="AF62" s="22">
        <v>43281</v>
      </c>
      <c r="AG62" s="15" t="s">
        <v>117</v>
      </c>
      <c r="AI62" s="245"/>
      <c r="AJ62" s="245"/>
      <c r="AM62" s="1"/>
      <c r="AN62" s="1"/>
      <c r="AO62" s="1"/>
      <c r="AP62" s="1"/>
      <c r="AQ62" s="1"/>
    </row>
    <row r="63" spans="2:43" ht="76.5" hidden="1" customHeight="1" thickBot="1" x14ac:dyDescent="0.3">
      <c r="B63" s="59" t="s">
        <v>388</v>
      </c>
      <c r="C63" s="59" t="s">
        <v>389</v>
      </c>
      <c r="D63" s="52" t="s">
        <v>23</v>
      </c>
      <c r="E63" s="229" t="s">
        <v>536</v>
      </c>
      <c r="F63" s="53" t="s">
        <v>115</v>
      </c>
      <c r="G63" s="800"/>
      <c r="H63" s="803"/>
      <c r="I63" s="769"/>
      <c r="J63" s="782"/>
      <c r="K63" s="769"/>
      <c r="L63" s="769"/>
      <c r="M63" s="804"/>
      <c r="N63" s="807"/>
      <c r="O63" s="807"/>
      <c r="P63" s="809"/>
      <c r="Q63" s="827"/>
      <c r="R63" s="231"/>
      <c r="S63" s="236"/>
      <c r="T63" s="236"/>
      <c r="U63" s="236"/>
      <c r="V63" s="236"/>
      <c r="W63" s="236"/>
      <c r="X63" s="169"/>
      <c r="Y63" s="62"/>
      <c r="Z63" s="62"/>
      <c r="AA63" s="62"/>
      <c r="AB63" s="12">
        <v>2</v>
      </c>
      <c r="AC63" s="13" t="s">
        <v>119</v>
      </c>
      <c r="AD63" s="14">
        <v>0.5</v>
      </c>
      <c r="AE63" s="22">
        <v>43282</v>
      </c>
      <c r="AF63" s="22">
        <v>43373</v>
      </c>
      <c r="AG63" s="15" t="s">
        <v>117</v>
      </c>
      <c r="AI63" s="245"/>
      <c r="AJ63" s="245"/>
      <c r="AM63" s="1"/>
      <c r="AN63" s="1"/>
      <c r="AO63" s="1"/>
      <c r="AP63" s="1"/>
      <c r="AQ63" s="1"/>
    </row>
    <row r="64" spans="2:43" ht="76.5" hidden="1" customHeight="1" thickBot="1" x14ac:dyDescent="0.3">
      <c r="B64" s="59" t="s">
        <v>388</v>
      </c>
      <c r="C64" s="59" t="s">
        <v>389</v>
      </c>
      <c r="D64" s="52" t="s">
        <v>23</v>
      </c>
      <c r="E64" s="229" t="s">
        <v>536</v>
      </c>
      <c r="F64" s="53" t="s">
        <v>115</v>
      </c>
      <c r="G64" s="798">
        <v>2</v>
      </c>
      <c r="H64" s="801" t="s">
        <v>120</v>
      </c>
      <c r="I64" s="768">
        <v>0.25</v>
      </c>
      <c r="J64" s="781">
        <v>100</v>
      </c>
      <c r="K64" s="768" t="s">
        <v>184</v>
      </c>
      <c r="L64" s="768" t="s">
        <v>121</v>
      </c>
      <c r="M64" s="796" t="s">
        <v>117</v>
      </c>
      <c r="N64" s="858"/>
      <c r="O64" s="808"/>
      <c r="P64" s="808">
        <v>0.5</v>
      </c>
      <c r="Q64" s="810">
        <v>1</v>
      </c>
      <c r="R64" s="230"/>
      <c r="S64" s="237"/>
      <c r="T64" s="237"/>
      <c r="U64" s="237"/>
      <c r="V64" s="237"/>
      <c r="W64" s="237"/>
      <c r="X64" s="170"/>
      <c r="Y64" s="63"/>
      <c r="Z64" s="63"/>
      <c r="AA64" s="63"/>
      <c r="AB64" s="12">
        <v>1</v>
      </c>
      <c r="AC64" s="13" t="s">
        <v>122</v>
      </c>
      <c r="AD64" s="14">
        <v>0.9</v>
      </c>
      <c r="AE64" s="22">
        <v>43282</v>
      </c>
      <c r="AF64" s="22">
        <v>43404</v>
      </c>
      <c r="AG64" s="15" t="s">
        <v>117</v>
      </c>
      <c r="AI64" s="245"/>
      <c r="AJ64" s="245"/>
      <c r="AM64" s="1"/>
      <c r="AN64" s="1"/>
      <c r="AO64" s="1"/>
      <c r="AP64" s="1"/>
      <c r="AQ64" s="1"/>
    </row>
    <row r="65" spans="2:43" ht="76.5" hidden="1" customHeight="1" thickBot="1" x14ac:dyDescent="0.3">
      <c r="B65" s="59" t="s">
        <v>388</v>
      </c>
      <c r="C65" s="59" t="s">
        <v>389</v>
      </c>
      <c r="D65" s="52" t="s">
        <v>23</v>
      </c>
      <c r="E65" s="229" t="s">
        <v>536</v>
      </c>
      <c r="F65" s="53" t="s">
        <v>115</v>
      </c>
      <c r="G65" s="800"/>
      <c r="H65" s="803"/>
      <c r="I65" s="769"/>
      <c r="J65" s="782"/>
      <c r="K65" s="769"/>
      <c r="L65" s="769"/>
      <c r="M65" s="804"/>
      <c r="N65" s="826"/>
      <c r="O65" s="809"/>
      <c r="P65" s="809"/>
      <c r="Q65" s="812"/>
      <c r="R65" s="230"/>
      <c r="S65" s="237"/>
      <c r="T65" s="237"/>
      <c r="U65" s="237"/>
      <c r="V65" s="237"/>
      <c r="W65" s="237"/>
      <c r="X65" s="171"/>
      <c r="Y65" s="64"/>
      <c r="Z65" s="64"/>
      <c r="AA65" s="64"/>
      <c r="AB65" s="12">
        <v>2</v>
      </c>
      <c r="AC65" s="13" t="s">
        <v>123</v>
      </c>
      <c r="AD65" s="14">
        <v>0.1</v>
      </c>
      <c r="AE65" s="22">
        <v>43405</v>
      </c>
      <c r="AF65" s="22">
        <v>43465</v>
      </c>
      <c r="AG65" s="15" t="s">
        <v>117</v>
      </c>
      <c r="AI65" s="245"/>
      <c r="AJ65" s="245"/>
      <c r="AM65" s="1"/>
      <c r="AN65" s="1"/>
      <c r="AO65" s="1"/>
      <c r="AP65" s="1"/>
      <c r="AQ65" s="1"/>
    </row>
    <row r="66" spans="2:43" ht="76.5" hidden="1" customHeight="1" thickBot="1" x14ac:dyDescent="0.3">
      <c r="B66" s="59" t="s">
        <v>388</v>
      </c>
      <c r="C66" s="59" t="s">
        <v>389</v>
      </c>
      <c r="D66" s="52" t="s">
        <v>23</v>
      </c>
      <c r="E66" s="229" t="s">
        <v>536</v>
      </c>
      <c r="F66" s="53" t="s">
        <v>115</v>
      </c>
      <c r="G66" s="798">
        <v>3</v>
      </c>
      <c r="H66" s="801" t="s">
        <v>304</v>
      </c>
      <c r="I66" s="768">
        <v>0.25</v>
      </c>
      <c r="J66" s="781">
        <v>100</v>
      </c>
      <c r="K66" s="768" t="s">
        <v>184</v>
      </c>
      <c r="L66" s="768" t="s">
        <v>124</v>
      </c>
      <c r="M66" s="796" t="s">
        <v>117</v>
      </c>
      <c r="N66" s="805">
        <v>0.33329999999999999</v>
      </c>
      <c r="O66" s="805">
        <v>0.66659999999999997</v>
      </c>
      <c r="P66" s="808">
        <v>1</v>
      </c>
      <c r="Q66" s="859"/>
      <c r="R66" s="231"/>
      <c r="S66" s="236"/>
      <c r="T66" s="236"/>
      <c r="U66" s="236"/>
      <c r="V66" s="236"/>
      <c r="W66" s="236"/>
      <c r="X66" s="168"/>
      <c r="Y66" s="61"/>
      <c r="Z66" s="61"/>
      <c r="AA66" s="61"/>
      <c r="AB66" s="12">
        <v>1</v>
      </c>
      <c r="AC66" s="13" t="s">
        <v>305</v>
      </c>
      <c r="AD66" s="14">
        <v>0.9</v>
      </c>
      <c r="AE66" s="22">
        <v>43132</v>
      </c>
      <c r="AF66" s="22">
        <v>43312</v>
      </c>
      <c r="AG66" s="15" t="s">
        <v>117</v>
      </c>
      <c r="AI66" s="245"/>
      <c r="AJ66" s="245"/>
      <c r="AM66" s="1"/>
      <c r="AN66" s="1"/>
      <c r="AO66" s="1"/>
      <c r="AP66" s="1"/>
      <c r="AQ66" s="1"/>
    </row>
    <row r="67" spans="2:43" ht="76.5" hidden="1" customHeight="1" thickBot="1" x14ac:dyDescent="0.3">
      <c r="B67" s="59" t="s">
        <v>388</v>
      </c>
      <c r="C67" s="59" t="s">
        <v>389</v>
      </c>
      <c r="D67" s="52" t="s">
        <v>23</v>
      </c>
      <c r="E67" s="229" t="s">
        <v>536</v>
      </c>
      <c r="F67" s="53" t="s">
        <v>115</v>
      </c>
      <c r="G67" s="800"/>
      <c r="H67" s="803"/>
      <c r="I67" s="769"/>
      <c r="J67" s="782"/>
      <c r="K67" s="769"/>
      <c r="L67" s="769"/>
      <c r="M67" s="804"/>
      <c r="N67" s="807"/>
      <c r="O67" s="807"/>
      <c r="P67" s="809"/>
      <c r="Q67" s="827"/>
      <c r="R67" s="231"/>
      <c r="S67" s="236"/>
      <c r="T67" s="236"/>
      <c r="U67" s="236"/>
      <c r="V67" s="236"/>
      <c r="W67" s="236"/>
      <c r="X67" s="169"/>
      <c r="Y67" s="62"/>
      <c r="Z67" s="62"/>
      <c r="AA67" s="62"/>
      <c r="AB67" s="12">
        <v>2</v>
      </c>
      <c r="AC67" s="13" t="s">
        <v>125</v>
      </c>
      <c r="AD67" s="14">
        <v>0.1</v>
      </c>
      <c r="AE67" s="22">
        <v>43313</v>
      </c>
      <c r="AF67" s="22">
        <v>43373</v>
      </c>
      <c r="AG67" s="15" t="s">
        <v>117</v>
      </c>
      <c r="AI67" s="245"/>
      <c r="AJ67" s="245"/>
      <c r="AM67" s="1"/>
      <c r="AN67" s="1"/>
      <c r="AO67" s="1"/>
      <c r="AP67" s="1"/>
      <c r="AQ67" s="1"/>
    </row>
    <row r="68" spans="2:43" ht="76.5" hidden="1" customHeight="1" thickBot="1" x14ac:dyDescent="0.3">
      <c r="B68" s="59" t="s">
        <v>388</v>
      </c>
      <c r="C68" s="59" t="s">
        <v>389</v>
      </c>
      <c r="D68" s="52" t="s">
        <v>23</v>
      </c>
      <c r="E68" s="229" t="s">
        <v>536</v>
      </c>
      <c r="F68" s="53" t="s">
        <v>115</v>
      </c>
      <c r="G68" s="798">
        <v>4</v>
      </c>
      <c r="H68" s="801" t="s">
        <v>126</v>
      </c>
      <c r="I68" s="768">
        <v>0.25</v>
      </c>
      <c r="J68" s="781">
        <f>J66</f>
        <v>100</v>
      </c>
      <c r="K68" s="768" t="str">
        <f>K66</f>
        <v>Porcentaje</v>
      </c>
      <c r="L68" s="768" t="s">
        <v>127</v>
      </c>
      <c r="M68" s="796" t="s">
        <v>117</v>
      </c>
      <c r="N68" s="805">
        <v>0.33329999999999999</v>
      </c>
      <c r="O68" s="805">
        <v>0.66659999999999997</v>
      </c>
      <c r="P68" s="808">
        <v>1</v>
      </c>
      <c r="Q68" s="859"/>
      <c r="R68" s="231"/>
      <c r="S68" s="236"/>
      <c r="T68" s="236"/>
      <c r="U68" s="236"/>
      <c r="V68" s="236"/>
      <c r="W68" s="236"/>
      <c r="X68" s="168"/>
      <c r="Y68" s="61"/>
      <c r="Z68" s="61"/>
      <c r="AA68" s="61"/>
      <c r="AB68" s="12">
        <v>1</v>
      </c>
      <c r="AC68" s="13" t="s">
        <v>128</v>
      </c>
      <c r="AD68" s="14">
        <v>0.9</v>
      </c>
      <c r="AE68" s="22">
        <v>43132</v>
      </c>
      <c r="AF68" s="22">
        <v>43312</v>
      </c>
      <c r="AG68" s="15" t="s">
        <v>117</v>
      </c>
      <c r="AI68" s="245"/>
      <c r="AJ68" s="245"/>
      <c r="AM68" s="1"/>
      <c r="AN68" s="1"/>
      <c r="AO68" s="1"/>
      <c r="AP68" s="1"/>
      <c r="AQ68" s="1"/>
    </row>
    <row r="69" spans="2:43" ht="76.5" hidden="1" customHeight="1" thickBot="1" x14ac:dyDescent="0.3">
      <c r="B69" s="59" t="s">
        <v>388</v>
      </c>
      <c r="C69" s="59" t="s">
        <v>389</v>
      </c>
      <c r="D69" s="52" t="s">
        <v>23</v>
      </c>
      <c r="E69" s="229" t="s">
        <v>536</v>
      </c>
      <c r="F69" s="53" t="s">
        <v>115</v>
      </c>
      <c r="G69" s="800"/>
      <c r="H69" s="803"/>
      <c r="I69" s="769"/>
      <c r="J69" s="782"/>
      <c r="K69" s="769"/>
      <c r="L69" s="769"/>
      <c r="M69" s="804"/>
      <c r="N69" s="807"/>
      <c r="O69" s="807"/>
      <c r="P69" s="809"/>
      <c r="Q69" s="827"/>
      <c r="R69" s="231"/>
      <c r="S69" s="236"/>
      <c r="T69" s="236"/>
      <c r="U69" s="236"/>
      <c r="V69" s="236"/>
      <c r="W69" s="236"/>
      <c r="X69" s="169"/>
      <c r="Y69" s="62"/>
      <c r="Z69" s="62"/>
      <c r="AA69" s="62"/>
      <c r="AB69" s="12">
        <v>2</v>
      </c>
      <c r="AC69" s="13" t="s">
        <v>129</v>
      </c>
      <c r="AD69" s="14">
        <v>0.1</v>
      </c>
      <c r="AE69" s="22">
        <v>43313</v>
      </c>
      <c r="AF69" s="22">
        <v>43373</v>
      </c>
      <c r="AG69" s="15" t="s">
        <v>117</v>
      </c>
      <c r="AI69" s="245"/>
      <c r="AJ69" s="245"/>
      <c r="AM69" s="1"/>
      <c r="AN69" s="1"/>
      <c r="AO69" s="1"/>
      <c r="AP69" s="1"/>
      <c r="AQ69" s="1"/>
    </row>
    <row r="70" spans="2:43" ht="105.75" hidden="1" customHeight="1" thickBot="1" x14ac:dyDescent="0.3">
      <c r="B70" s="59" t="s">
        <v>391</v>
      </c>
      <c r="C70" s="58" t="s">
        <v>392</v>
      </c>
      <c r="D70" s="54" t="s">
        <v>130</v>
      </c>
      <c r="E70" s="229" t="s">
        <v>537</v>
      </c>
      <c r="F70" s="54" t="s">
        <v>131</v>
      </c>
      <c r="G70" s="798">
        <v>1</v>
      </c>
      <c r="H70" s="828" t="s">
        <v>132</v>
      </c>
      <c r="I70" s="962">
        <v>7.1400000000000005E-2</v>
      </c>
      <c r="J70" s="781">
        <v>100</v>
      </c>
      <c r="K70" s="768" t="s">
        <v>184</v>
      </c>
      <c r="L70" s="779" t="s">
        <v>306</v>
      </c>
      <c r="M70" s="768" t="s">
        <v>133</v>
      </c>
      <c r="N70" s="848">
        <v>0.35</v>
      </c>
      <c r="O70" s="848">
        <v>0.9</v>
      </c>
      <c r="P70" s="848">
        <v>1</v>
      </c>
      <c r="Q70" s="971"/>
      <c r="R70" s="232"/>
      <c r="S70" s="238"/>
      <c r="T70" s="238"/>
      <c r="U70" s="238"/>
      <c r="V70" s="238"/>
      <c r="W70" s="238"/>
      <c r="X70" s="75"/>
      <c r="Y70" s="75"/>
      <c r="Z70" s="75"/>
      <c r="AA70" s="75"/>
      <c r="AB70" s="12">
        <v>1</v>
      </c>
      <c r="AC70" s="13" t="s">
        <v>134</v>
      </c>
      <c r="AD70" s="14">
        <v>0.35</v>
      </c>
      <c r="AE70" s="23">
        <v>43115</v>
      </c>
      <c r="AF70" s="22">
        <v>43159</v>
      </c>
      <c r="AG70" s="15" t="s">
        <v>135</v>
      </c>
      <c r="AI70" s="245"/>
      <c r="AJ70" s="245"/>
    </row>
    <row r="71" spans="2:43" ht="51.75" hidden="1" thickBot="1" x14ac:dyDescent="0.3">
      <c r="B71" s="59" t="s">
        <v>391</v>
      </c>
      <c r="C71" s="58" t="s">
        <v>392</v>
      </c>
      <c r="D71" s="54" t="s">
        <v>130</v>
      </c>
      <c r="E71" s="229" t="s">
        <v>537</v>
      </c>
      <c r="F71" s="54" t="s">
        <v>131</v>
      </c>
      <c r="G71" s="799"/>
      <c r="H71" s="829"/>
      <c r="I71" s="963"/>
      <c r="J71" s="783"/>
      <c r="K71" s="784"/>
      <c r="L71" s="795"/>
      <c r="M71" s="784"/>
      <c r="N71" s="821"/>
      <c r="O71" s="821"/>
      <c r="P71" s="821"/>
      <c r="Q71" s="966"/>
      <c r="R71" s="232"/>
      <c r="S71" s="238"/>
      <c r="T71" s="238"/>
      <c r="U71" s="238"/>
      <c r="V71" s="238"/>
      <c r="W71" s="238"/>
      <c r="X71" s="75"/>
      <c r="Y71" s="75"/>
      <c r="Z71" s="75"/>
      <c r="AA71" s="75"/>
      <c r="AB71" s="12">
        <v>2</v>
      </c>
      <c r="AC71" s="13" t="s">
        <v>136</v>
      </c>
      <c r="AD71" s="14">
        <v>0.15</v>
      </c>
      <c r="AE71" s="22">
        <v>42795</v>
      </c>
      <c r="AF71" s="22">
        <v>43190</v>
      </c>
      <c r="AG71" s="15" t="s">
        <v>135</v>
      </c>
      <c r="AI71" s="245"/>
      <c r="AJ71" s="245"/>
    </row>
    <row r="72" spans="2:43" ht="51.75" hidden="1" thickBot="1" x14ac:dyDescent="0.3">
      <c r="B72" s="59" t="s">
        <v>391</v>
      </c>
      <c r="C72" s="58" t="s">
        <v>392</v>
      </c>
      <c r="D72" s="54" t="s">
        <v>130</v>
      </c>
      <c r="E72" s="229" t="s">
        <v>537</v>
      </c>
      <c r="F72" s="54" t="s">
        <v>131</v>
      </c>
      <c r="G72" s="800"/>
      <c r="H72" s="830"/>
      <c r="I72" s="964"/>
      <c r="J72" s="782"/>
      <c r="K72" s="769"/>
      <c r="L72" s="780"/>
      <c r="M72" s="769"/>
      <c r="N72" s="822"/>
      <c r="O72" s="822"/>
      <c r="P72" s="822"/>
      <c r="Q72" s="967"/>
      <c r="R72" s="232"/>
      <c r="S72" s="238"/>
      <c r="T72" s="238"/>
      <c r="U72" s="238"/>
      <c r="V72" s="238"/>
      <c r="W72" s="238"/>
      <c r="X72" s="75"/>
      <c r="Y72" s="75"/>
      <c r="Z72" s="75"/>
      <c r="AA72" s="75"/>
      <c r="AB72" s="12">
        <v>3</v>
      </c>
      <c r="AC72" s="156" t="s">
        <v>471</v>
      </c>
      <c r="AD72" s="14">
        <v>0.5</v>
      </c>
      <c r="AE72" s="22">
        <v>43191</v>
      </c>
      <c r="AF72" s="22">
        <v>43312</v>
      </c>
      <c r="AG72" s="15" t="s">
        <v>137</v>
      </c>
      <c r="AI72" s="245"/>
      <c r="AJ72" s="245"/>
    </row>
    <row r="73" spans="2:43" ht="75.75" hidden="1" customHeight="1" thickBot="1" x14ac:dyDescent="0.3">
      <c r="B73" s="59" t="s">
        <v>391</v>
      </c>
      <c r="C73" s="58" t="s">
        <v>392</v>
      </c>
      <c r="D73" s="54" t="s">
        <v>23</v>
      </c>
      <c r="E73" s="229" t="s">
        <v>537</v>
      </c>
      <c r="F73" s="54" t="s">
        <v>131</v>
      </c>
      <c r="G73" s="798">
        <v>2</v>
      </c>
      <c r="H73" s="828" t="s">
        <v>307</v>
      </c>
      <c r="I73" s="962">
        <v>7.1400000000000005E-2</v>
      </c>
      <c r="J73" s="781">
        <v>100</v>
      </c>
      <c r="K73" s="768" t="s">
        <v>184</v>
      </c>
      <c r="L73" s="779" t="s">
        <v>308</v>
      </c>
      <c r="M73" s="768" t="s">
        <v>133</v>
      </c>
      <c r="N73" s="820">
        <v>0.25</v>
      </c>
      <c r="O73" s="820">
        <v>0.5</v>
      </c>
      <c r="P73" s="820">
        <v>0.75</v>
      </c>
      <c r="Q73" s="965">
        <v>1</v>
      </c>
      <c r="R73" s="232"/>
      <c r="S73" s="238"/>
      <c r="T73" s="238"/>
      <c r="U73" s="238"/>
      <c r="V73" s="238"/>
      <c r="W73" s="238"/>
      <c r="X73" s="75"/>
      <c r="Y73" s="75"/>
      <c r="Z73" s="75"/>
      <c r="AA73" s="75"/>
      <c r="AB73" s="12">
        <v>1</v>
      </c>
      <c r="AC73" s="24" t="s">
        <v>138</v>
      </c>
      <c r="AD73" s="14">
        <v>0.33</v>
      </c>
      <c r="AE73" s="23">
        <v>43115</v>
      </c>
      <c r="AF73" s="22">
        <v>43465</v>
      </c>
      <c r="AG73" s="15" t="s">
        <v>139</v>
      </c>
      <c r="AI73" s="245"/>
      <c r="AJ73" s="245"/>
    </row>
    <row r="74" spans="2:43" ht="51.75" hidden="1" thickBot="1" x14ac:dyDescent="0.3">
      <c r="B74" s="59" t="s">
        <v>391</v>
      </c>
      <c r="C74" s="58" t="s">
        <v>392</v>
      </c>
      <c r="D74" s="54" t="s">
        <v>23</v>
      </c>
      <c r="E74" s="229" t="s">
        <v>537</v>
      </c>
      <c r="F74" s="54" t="s">
        <v>131</v>
      </c>
      <c r="G74" s="799"/>
      <c r="H74" s="829"/>
      <c r="I74" s="963"/>
      <c r="J74" s="783"/>
      <c r="K74" s="784"/>
      <c r="L74" s="795"/>
      <c r="M74" s="784"/>
      <c r="N74" s="821"/>
      <c r="O74" s="821"/>
      <c r="P74" s="821"/>
      <c r="Q74" s="966"/>
      <c r="R74" s="232"/>
      <c r="S74" s="238"/>
      <c r="T74" s="238"/>
      <c r="U74" s="238"/>
      <c r="V74" s="238"/>
      <c r="W74" s="238"/>
      <c r="X74" s="75"/>
      <c r="Y74" s="75"/>
      <c r="Z74" s="75"/>
      <c r="AA74" s="75"/>
      <c r="AB74" s="12">
        <v>2</v>
      </c>
      <c r="AC74" s="13" t="s">
        <v>140</v>
      </c>
      <c r="AD74" s="14">
        <v>0.33</v>
      </c>
      <c r="AE74" s="23">
        <v>43115</v>
      </c>
      <c r="AF74" s="22">
        <v>43465</v>
      </c>
      <c r="AG74" s="15" t="s">
        <v>139</v>
      </c>
      <c r="AI74" s="245"/>
      <c r="AJ74" s="245"/>
    </row>
    <row r="75" spans="2:43" ht="51.75" hidden="1" thickBot="1" x14ac:dyDescent="0.3">
      <c r="B75" s="59" t="s">
        <v>391</v>
      </c>
      <c r="C75" s="58" t="s">
        <v>392</v>
      </c>
      <c r="D75" s="54" t="s">
        <v>23</v>
      </c>
      <c r="E75" s="229" t="s">
        <v>537</v>
      </c>
      <c r="F75" s="54" t="s">
        <v>131</v>
      </c>
      <c r="G75" s="800"/>
      <c r="H75" s="830"/>
      <c r="I75" s="964"/>
      <c r="J75" s="782"/>
      <c r="K75" s="769"/>
      <c r="L75" s="780"/>
      <c r="M75" s="769"/>
      <c r="N75" s="822"/>
      <c r="O75" s="822"/>
      <c r="P75" s="822"/>
      <c r="Q75" s="967"/>
      <c r="R75" s="232"/>
      <c r="S75" s="238"/>
      <c r="T75" s="238"/>
      <c r="U75" s="238"/>
      <c r="V75" s="238"/>
      <c r="W75" s="238"/>
      <c r="X75" s="75"/>
      <c r="Y75" s="75"/>
      <c r="Z75" s="75"/>
      <c r="AA75" s="75"/>
      <c r="AB75" s="12">
        <v>3</v>
      </c>
      <c r="AC75" s="13" t="s">
        <v>141</v>
      </c>
      <c r="AD75" s="14">
        <v>0.34</v>
      </c>
      <c r="AE75" s="23">
        <v>43115</v>
      </c>
      <c r="AF75" s="22">
        <v>43465</v>
      </c>
      <c r="AG75" s="15" t="s">
        <v>139</v>
      </c>
      <c r="AI75" s="245"/>
      <c r="AJ75" s="245"/>
    </row>
    <row r="76" spans="2:43" ht="48" hidden="1" customHeight="1" thickBot="1" x14ac:dyDescent="0.3">
      <c r="B76" s="59" t="s">
        <v>391</v>
      </c>
      <c r="C76" s="58" t="s">
        <v>392</v>
      </c>
      <c r="D76" s="54" t="s">
        <v>142</v>
      </c>
      <c r="E76" s="229" t="s">
        <v>537</v>
      </c>
      <c r="F76" s="54" t="s">
        <v>131</v>
      </c>
      <c r="G76" s="798">
        <v>3</v>
      </c>
      <c r="H76" s="837" t="s">
        <v>309</v>
      </c>
      <c r="I76" s="962">
        <v>7.1400000000000005E-2</v>
      </c>
      <c r="J76" s="781">
        <v>100</v>
      </c>
      <c r="K76" s="768" t="s">
        <v>184</v>
      </c>
      <c r="L76" s="779" t="s">
        <v>310</v>
      </c>
      <c r="M76" s="768" t="s">
        <v>133</v>
      </c>
      <c r="N76" s="820">
        <v>0</v>
      </c>
      <c r="O76" s="820">
        <v>0.45</v>
      </c>
      <c r="P76" s="820">
        <v>0.9</v>
      </c>
      <c r="Q76" s="965">
        <v>1</v>
      </c>
      <c r="R76" s="232"/>
      <c r="S76" s="238"/>
      <c r="T76" s="238"/>
      <c r="U76" s="238"/>
      <c r="V76" s="238"/>
      <c r="W76" s="238"/>
      <c r="X76" s="75"/>
      <c r="Y76" s="75"/>
      <c r="Z76" s="75"/>
      <c r="AA76" s="75"/>
      <c r="AB76" s="12">
        <v>1</v>
      </c>
      <c r="AC76" s="13" t="s">
        <v>311</v>
      </c>
      <c r="AD76" s="14">
        <v>0.45</v>
      </c>
      <c r="AE76" s="23">
        <v>43191</v>
      </c>
      <c r="AF76" s="22" t="s">
        <v>143</v>
      </c>
      <c r="AG76" s="15" t="s">
        <v>144</v>
      </c>
      <c r="AI76" s="245"/>
      <c r="AJ76" s="245"/>
    </row>
    <row r="77" spans="2:43" ht="51.75" hidden="1" thickBot="1" x14ac:dyDescent="0.3">
      <c r="B77" s="59" t="s">
        <v>391</v>
      </c>
      <c r="C77" s="58" t="s">
        <v>392</v>
      </c>
      <c r="D77" s="54" t="s">
        <v>142</v>
      </c>
      <c r="E77" s="229" t="s">
        <v>537</v>
      </c>
      <c r="F77" s="54" t="s">
        <v>131</v>
      </c>
      <c r="G77" s="799"/>
      <c r="H77" s="838"/>
      <c r="I77" s="963"/>
      <c r="J77" s="783"/>
      <c r="K77" s="784"/>
      <c r="L77" s="795"/>
      <c r="M77" s="784"/>
      <c r="N77" s="821"/>
      <c r="O77" s="821"/>
      <c r="P77" s="821"/>
      <c r="Q77" s="966"/>
      <c r="R77" s="232"/>
      <c r="S77" s="238"/>
      <c r="T77" s="238"/>
      <c r="U77" s="238"/>
      <c r="V77" s="238"/>
      <c r="W77" s="238"/>
      <c r="X77" s="75"/>
      <c r="Y77" s="75"/>
      <c r="Z77" s="75"/>
      <c r="AA77" s="75"/>
      <c r="AB77" s="12">
        <v>2</v>
      </c>
      <c r="AC77" s="13" t="s">
        <v>312</v>
      </c>
      <c r="AD77" s="14">
        <v>0.45</v>
      </c>
      <c r="AE77" s="23">
        <v>43282</v>
      </c>
      <c r="AF77" s="22">
        <v>43434</v>
      </c>
      <c r="AG77" s="15" t="s">
        <v>144</v>
      </c>
      <c r="AI77" s="245"/>
      <c r="AJ77" s="245"/>
    </row>
    <row r="78" spans="2:43" ht="51.75" hidden="1" thickBot="1" x14ac:dyDescent="0.3">
      <c r="B78" s="59" t="s">
        <v>391</v>
      </c>
      <c r="C78" s="58" t="s">
        <v>392</v>
      </c>
      <c r="D78" s="54" t="s">
        <v>142</v>
      </c>
      <c r="E78" s="229" t="s">
        <v>537</v>
      </c>
      <c r="F78" s="54" t="s">
        <v>131</v>
      </c>
      <c r="G78" s="800"/>
      <c r="H78" s="839"/>
      <c r="I78" s="964"/>
      <c r="J78" s="782"/>
      <c r="K78" s="769"/>
      <c r="L78" s="780"/>
      <c r="M78" s="769"/>
      <c r="N78" s="822"/>
      <c r="O78" s="822"/>
      <c r="P78" s="822"/>
      <c r="Q78" s="967"/>
      <c r="R78" s="232"/>
      <c r="S78" s="238"/>
      <c r="T78" s="238"/>
      <c r="U78" s="238"/>
      <c r="V78" s="238"/>
      <c r="W78" s="238"/>
      <c r="X78" s="75"/>
      <c r="Y78" s="75"/>
      <c r="Z78" s="75"/>
      <c r="AA78" s="75"/>
      <c r="AB78" s="12">
        <v>3</v>
      </c>
      <c r="AC78" s="13" t="s">
        <v>313</v>
      </c>
      <c r="AD78" s="14">
        <v>0.1</v>
      </c>
      <c r="AE78" s="23">
        <v>43435</v>
      </c>
      <c r="AF78" s="22">
        <v>43465</v>
      </c>
      <c r="AG78" s="15" t="s">
        <v>144</v>
      </c>
      <c r="AI78" s="245"/>
      <c r="AJ78" s="245"/>
    </row>
    <row r="79" spans="2:43" ht="120.75" hidden="1" customHeight="1" thickBot="1" x14ac:dyDescent="0.3">
      <c r="B79" s="59" t="s">
        <v>391</v>
      </c>
      <c r="C79" s="58" t="s">
        <v>392</v>
      </c>
      <c r="D79" s="54" t="s">
        <v>130</v>
      </c>
      <c r="E79" s="229" t="s">
        <v>538</v>
      </c>
      <c r="F79" s="54" t="s">
        <v>131</v>
      </c>
      <c r="G79" s="798">
        <v>4</v>
      </c>
      <c r="H79" s="837" t="s">
        <v>314</v>
      </c>
      <c r="I79" s="962">
        <v>7.1400000000000005E-2</v>
      </c>
      <c r="J79" s="781">
        <v>100</v>
      </c>
      <c r="K79" s="768" t="s">
        <v>184</v>
      </c>
      <c r="L79" s="863" t="s">
        <v>315</v>
      </c>
      <c r="M79" s="768" t="s">
        <v>133</v>
      </c>
      <c r="N79" s="820">
        <v>0.2</v>
      </c>
      <c r="O79" s="820">
        <v>0.5</v>
      </c>
      <c r="P79" s="820">
        <v>0.75</v>
      </c>
      <c r="Q79" s="965">
        <v>1</v>
      </c>
      <c r="R79" s="232"/>
      <c r="S79" s="238"/>
      <c r="T79" s="238"/>
      <c r="U79" s="238"/>
      <c r="V79" s="238"/>
      <c r="W79" s="238"/>
      <c r="X79" s="75"/>
      <c r="Y79" s="75"/>
      <c r="Z79" s="75"/>
      <c r="AA79" s="75"/>
      <c r="AB79" s="12">
        <v>1</v>
      </c>
      <c r="AC79" s="13" t="s">
        <v>316</v>
      </c>
      <c r="AD79" s="14">
        <v>0.2</v>
      </c>
      <c r="AE79" s="23">
        <v>43132</v>
      </c>
      <c r="AF79" s="22">
        <v>43159</v>
      </c>
      <c r="AG79" s="15" t="s">
        <v>145</v>
      </c>
      <c r="AI79" s="245"/>
      <c r="AJ79" s="245"/>
    </row>
    <row r="80" spans="2:43" ht="60.75" hidden="1" thickBot="1" x14ac:dyDescent="0.3">
      <c r="B80" s="59" t="s">
        <v>391</v>
      </c>
      <c r="C80" s="58" t="s">
        <v>392</v>
      </c>
      <c r="D80" s="54" t="s">
        <v>130</v>
      </c>
      <c r="E80" s="229" t="s">
        <v>538</v>
      </c>
      <c r="F80" s="54" t="s">
        <v>131</v>
      </c>
      <c r="G80" s="799"/>
      <c r="H80" s="838"/>
      <c r="I80" s="963"/>
      <c r="J80" s="783"/>
      <c r="K80" s="784"/>
      <c r="L80" s="897"/>
      <c r="M80" s="784"/>
      <c r="N80" s="821"/>
      <c r="O80" s="821"/>
      <c r="P80" s="821"/>
      <c r="Q80" s="966"/>
      <c r="R80" s="232"/>
      <c r="S80" s="238"/>
      <c r="T80" s="238"/>
      <c r="U80" s="238"/>
      <c r="V80" s="238"/>
      <c r="W80" s="238"/>
      <c r="X80" s="75"/>
      <c r="Y80" s="75"/>
      <c r="Z80" s="75"/>
      <c r="AA80" s="75"/>
      <c r="AB80" s="12">
        <v>2</v>
      </c>
      <c r="AC80" s="13" t="s">
        <v>146</v>
      </c>
      <c r="AD80" s="14">
        <v>0.3</v>
      </c>
      <c r="AE80" s="22">
        <v>43160</v>
      </c>
      <c r="AF80" s="22">
        <v>43281</v>
      </c>
      <c r="AG80" s="15" t="s">
        <v>145</v>
      </c>
      <c r="AI80" s="245"/>
      <c r="AJ80" s="245"/>
    </row>
    <row r="81" spans="2:36" ht="75.75" hidden="1" thickBot="1" x14ac:dyDescent="0.3">
      <c r="B81" s="59" t="s">
        <v>391</v>
      </c>
      <c r="C81" s="58" t="s">
        <v>392</v>
      </c>
      <c r="D81" s="54" t="s">
        <v>130</v>
      </c>
      <c r="E81" s="229" t="s">
        <v>538</v>
      </c>
      <c r="F81" s="54" t="s">
        <v>131</v>
      </c>
      <c r="G81" s="800"/>
      <c r="H81" s="839"/>
      <c r="I81" s="964"/>
      <c r="J81" s="782"/>
      <c r="K81" s="769"/>
      <c r="L81" s="864"/>
      <c r="M81" s="769"/>
      <c r="N81" s="822"/>
      <c r="O81" s="822"/>
      <c r="P81" s="822"/>
      <c r="Q81" s="967"/>
      <c r="R81" s="232"/>
      <c r="S81" s="238"/>
      <c r="T81" s="238"/>
      <c r="U81" s="238"/>
      <c r="V81" s="238"/>
      <c r="W81" s="238"/>
      <c r="X81" s="75"/>
      <c r="Y81" s="75"/>
      <c r="Z81" s="75"/>
      <c r="AA81" s="75"/>
      <c r="AB81" s="12">
        <v>3</v>
      </c>
      <c r="AC81" s="13" t="s">
        <v>317</v>
      </c>
      <c r="AD81" s="14">
        <v>0.5</v>
      </c>
      <c r="AE81" s="22">
        <v>43282</v>
      </c>
      <c r="AF81" s="22">
        <v>43465</v>
      </c>
      <c r="AG81" s="15" t="s">
        <v>145</v>
      </c>
      <c r="AI81" s="245"/>
      <c r="AJ81" s="245"/>
    </row>
    <row r="82" spans="2:36" ht="77.25" hidden="1" customHeight="1" thickBot="1" x14ac:dyDescent="0.3">
      <c r="B82" s="59" t="s">
        <v>391</v>
      </c>
      <c r="C82" s="58" t="s">
        <v>392</v>
      </c>
      <c r="D82" s="54" t="s">
        <v>130</v>
      </c>
      <c r="E82" s="229" t="s">
        <v>538</v>
      </c>
      <c r="F82" s="54" t="s">
        <v>131</v>
      </c>
      <c r="G82" s="798">
        <v>5</v>
      </c>
      <c r="H82" s="828" t="s">
        <v>318</v>
      </c>
      <c r="I82" s="962">
        <v>7.1400000000000005E-2</v>
      </c>
      <c r="J82" s="781">
        <v>100</v>
      </c>
      <c r="K82" s="768" t="s">
        <v>184</v>
      </c>
      <c r="L82" s="863" t="s">
        <v>315</v>
      </c>
      <c r="M82" s="768" t="s">
        <v>133</v>
      </c>
      <c r="N82" s="770">
        <v>0.1</v>
      </c>
      <c r="O82" s="770">
        <v>0.35</v>
      </c>
      <c r="P82" s="770">
        <v>0.55000000000000004</v>
      </c>
      <c r="Q82" s="772">
        <v>1</v>
      </c>
      <c r="R82" s="230"/>
      <c r="S82" s="237"/>
      <c r="T82" s="237"/>
      <c r="U82" s="237"/>
      <c r="V82" s="237"/>
      <c r="W82" s="237"/>
      <c r="X82" s="74"/>
      <c r="Y82" s="74"/>
      <c r="Z82" s="74"/>
      <c r="AA82" s="74"/>
      <c r="AB82" s="12">
        <v>1</v>
      </c>
      <c r="AC82" s="13" t="s">
        <v>319</v>
      </c>
      <c r="AD82" s="14">
        <v>0.1</v>
      </c>
      <c r="AE82" s="23">
        <v>43115</v>
      </c>
      <c r="AF82" s="22">
        <v>43159</v>
      </c>
      <c r="AG82" s="15" t="s">
        <v>145</v>
      </c>
      <c r="AI82" s="245"/>
      <c r="AJ82" s="245"/>
    </row>
    <row r="83" spans="2:36" ht="51.75" hidden="1" thickBot="1" x14ac:dyDescent="0.3">
      <c r="B83" s="59" t="s">
        <v>391</v>
      </c>
      <c r="C83" s="58" t="s">
        <v>392</v>
      </c>
      <c r="D83" s="54" t="s">
        <v>130</v>
      </c>
      <c r="E83" s="229" t="s">
        <v>538</v>
      </c>
      <c r="F83" s="54" t="s">
        <v>131</v>
      </c>
      <c r="G83" s="800"/>
      <c r="H83" s="830"/>
      <c r="I83" s="964"/>
      <c r="J83" s="782"/>
      <c r="K83" s="769"/>
      <c r="L83" s="864"/>
      <c r="M83" s="769"/>
      <c r="N83" s="771"/>
      <c r="O83" s="771"/>
      <c r="P83" s="771"/>
      <c r="Q83" s="773"/>
      <c r="R83" s="230"/>
      <c r="S83" s="237"/>
      <c r="T83" s="237"/>
      <c r="U83" s="237"/>
      <c r="V83" s="237"/>
      <c r="W83" s="237"/>
      <c r="X83" s="74"/>
      <c r="Y83" s="74"/>
      <c r="Z83" s="74"/>
      <c r="AA83" s="74"/>
      <c r="AB83" s="12">
        <v>2</v>
      </c>
      <c r="AC83" s="13" t="s">
        <v>320</v>
      </c>
      <c r="AD83" s="14">
        <v>0.9</v>
      </c>
      <c r="AE83" s="22">
        <v>43160</v>
      </c>
      <c r="AF83" s="22">
        <v>43465</v>
      </c>
      <c r="AG83" s="15" t="s">
        <v>145</v>
      </c>
      <c r="AI83" s="245"/>
      <c r="AJ83" s="245"/>
    </row>
    <row r="84" spans="2:36" ht="48" hidden="1" customHeight="1" thickBot="1" x14ac:dyDescent="0.3">
      <c r="B84" s="59" t="s">
        <v>391</v>
      </c>
      <c r="C84" s="58" t="s">
        <v>392</v>
      </c>
      <c r="D84" s="54" t="s">
        <v>142</v>
      </c>
      <c r="E84" s="229" t="s">
        <v>538</v>
      </c>
      <c r="F84" s="54" t="s">
        <v>131</v>
      </c>
      <c r="G84" s="798">
        <v>6</v>
      </c>
      <c r="H84" s="837" t="s">
        <v>321</v>
      </c>
      <c r="I84" s="962">
        <v>7.1400000000000005E-2</v>
      </c>
      <c r="J84" s="781">
        <v>100</v>
      </c>
      <c r="K84" s="768" t="s">
        <v>184</v>
      </c>
      <c r="L84" s="863" t="s">
        <v>322</v>
      </c>
      <c r="M84" s="768" t="s">
        <v>133</v>
      </c>
      <c r="N84" s="820">
        <v>0.1</v>
      </c>
      <c r="O84" s="820">
        <v>0.4</v>
      </c>
      <c r="P84" s="820">
        <v>0.7</v>
      </c>
      <c r="Q84" s="965">
        <v>1</v>
      </c>
      <c r="R84" s="232"/>
      <c r="S84" s="238"/>
      <c r="T84" s="238"/>
      <c r="U84" s="238"/>
      <c r="V84" s="238"/>
      <c r="W84" s="238"/>
      <c r="X84" s="75"/>
      <c r="Y84" s="75"/>
      <c r="Z84" s="75"/>
      <c r="AA84" s="75"/>
      <c r="AB84" s="12">
        <v>1</v>
      </c>
      <c r="AC84" s="13" t="s">
        <v>323</v>
      </c>
      <c r="AD84" s="14">
        <v>0.1</v>
      </c>
      <c r="AE84" s="23">
        <v>43115</v>
      </c>
      <c r="AF84" s="22">
        <v>43189</v>
      </c>
      <c r="AG84" s="15" t="s">
        <v>147</v>
      </c>
      <c r="AI84" s="245"/>
      <c r="AJ84" s="245"/>
    </row>
    <row r="85" spans="2:36" ht="60.75" hidden="1" thickBot="1" x14ac:dyDescent="0.3">
      <c r="B85" s="59" t="s">
        <v>391</v>
      </c>
      <c r="C85" s="58" t="s">
        <v>392</v>
      </c>
      <c r="D85" s="54" t="s">
        <v>142</v>
      </c>
      <c r="E85" s="229" t="s">
        <v>538</v>
      </c>
      <c r="F85" s="54" t="s">
        <v>131</v>
      </c>
      <c r="G85" s="799"/>
      <c r="H85" s="838"/>
      <c r="I85" s="963"/>
      <c r="J85" s="783"/>
      <c r="K85" s="784"/>
      <c r="L85" s="897"/>
      <c r="M85" s="784"/>
      <c r="N85" s="821"/>
      <c r="O85" s="821"/>
      <c r="P85" s="821"/>
      <c r="Q85" s="966"/>
      <c r="R85" s="232"/>
      <c r="S85" s="238"/>
      <c r="T85" s="238"/>
      <c r="U85" s="238"/>
      <c r="V85" s="238"/>
      <c r="W85" s="238"/>
      <c r="X85" s="75"/>
      <c r="Y85" s="75"/>
      <c r="Z85" s="75"/>
      <c r="AA85" s="75"/>
      <c r="AB85" s="12">
        <v>2</v>
      </c>
      <c r="AC85" s="13" t="s">
        <v>324</v>
      </c>
      <c r="AD85" s="14">
        <v>0.2</v>
      </c>
      <c r="AE85" s="22">
        <v>43191</v>
      </c>
      <c r="AF85" s="22">
        <v>43312</v>
      </c>
      <c r="AG85" s="15" t="s">
        <v>147</v>
      </c>
      <c r="AI85" s="245"/>
      <c r="AJ85" s="245"/>
    </row>
    <row r="86" spans="2:36" ht="51.75" hidden="1" thickBot="1" x14ac:dyDescent="0.3">
      <c r="B86" s="59" t="s">
        <v>391</v>
      </c>
      <c r="C86" s="58" t="s">
        <v>392</v>
      </c>
      <c r="D86" s="54" t="s">
        <v>142</v>
      </c>
      <c r="E86" s="229" t="s">
        <v>538</v>
      </c>
      <c r="F86" s="54" t="s">
        <v>131</v>
      </c>
      <c r="G86" s="800"/>
      <c r="H86" s="839"/>
      <c r="I86" s="964"/>
      <c r="J86" s="782"/>
      <c r="K86" s="769"/>
      <c r="L86" s="864"/>
      <c r="M86" s="769"/>
      <c r="N86" s="822"/>
      <c r="O86" s="822"/>
      <c r="P86" s="822"/>
      <c r="Q86" s="967"/>
      <c r="R86" s="232"/>
      <c r="S86" s="238"/>
      <c r="T86" s="238"/>
      <c r="U86" s="238"/>
      <c r="V86" s="238"/>
      <c r="W86" s="238"/>
      <c r="X86" s="75"/>
      <c r="Y86" s="75"/>
      <c r="Z86" s="75"/>
      <c r="AA86" s="75"/>
      <c r="AB86" s="12">
        <v>3</v>
      </c>
      <c r="AC86" s="13" t="s">
        <v>325</v>
      </c>
      <c r="AD86" s="14">
        <v>0.7</v>
      </c>
      <c r="AE86" s="22" t="s">
        <v>148</v>
      </c>
      <c r="AF86" s="22">
        <v>43465</v>
      </c>
      <c r="AG86" s="15" t="s">
        <v>147</v>
      </c>
      <c r="AI86" s="245"/>
      <c r="AJ86" s="245"/>
    </row>
    <row r="87" spans="2:36" ht="60.75" hidden="1" customHeight="1" thickBot="1" x14ac:dyDescent="0.3">
      <c r="B87" s="59" t="s">
        <v>391</v>
      </c>
      <c r="C87" s="58" t="s">
        <v>392</v>
      </c>
      <c r="D87" s="54" t="s">
        <v>142</v>
      </c>
      <c r="E87" s="229" t="s">
        <v>538</v>
      </c>
      <c r="F87" s="54" t="s">
        <v>131</v>
      </c>
      <c r="G87" s="798">
        <v>7</v>
      </c>
      <c r="H87" s="837" t="s">
        <v>326</v>
      </c>
      <c r="I87" s="962">
        <v>7.1400000000000005E-2</v>
      </c>
      <c r="J87" s="781">
        <v>100</v>
      </c>
      <c r="K87" s="768" t="s">
        <v>184</v>
      </c>
      <c r="L87" s="863" t="s">
        <v>327</v>
      </c>
      <c r="M87" s="768" t="s">
        <v>133</v>
      </c>
      <c r="N87" s="820">
        <v>0.2</v>
      </c>
      <c r="O87" s="820">
        <v>0.5</v>
      </c>
      <c r="P87" s="820">
        <v>0.7</v>
      </c>
      <c r="Q87" s="965">
        <v>1</v>
      </c>
      <c r="R87" s="232"/>
      <c r="S87" s="238"/>
      <c r="T87" s="238"/>
      <c r="U87" s="238"/>
      <c r="V87" s="238"/>
      <c r="W87" s="238"/>
      <c r="X87" s="75"/>
      <c r="Y87" s="75"/>
      <c r="Z87" s="75"/>
      <c r="AA87" s="75"/>
      <c r="AB87" s="12">
        <v>1</v>
      </c>
      <c r="AC87" s="13" t="s">
        <v>328</v>
      </c>
      <c r="AD87" s="14">
        <v>0.2</v>
      </c>
      <c r="AE87" s="23">
        <v>43115</v>
      </c>
      <c r="AF87" s="22" t="s">
        <v>149</v>
      </c>
      <c r="AG87" s="15" t="s">
        <v>329</v>
      </c>
      <c r="AI87" s="245"/>
      <c r="AJ87" s="245"/>
    </row>
    <row r="88" spans="2:36" ht="51.75" hidden="1" thickBot="1" x14ac:dyDescent="0.3">
      <c r="B88" s="59" t="s">
        <v>391</v>
      </c>
      <c r="C88" s="58" t="s">
        <v>392</v>
      </c>
      <c r="D88" s="54" t="s">
        <v>142</v>
      </c>
      <c r="E88" s="229" t="s">
        <v>538</v>
      </c>
      <c r="F88" s="54" t="s">
        <v>131</v>
      </c>
      <c r="G88" s="799"/>
      <c r="H88" s="838"/>
      <c r="I88" s="963"/>
      <c r="J88" s="783"/>
      <c r="K88" s="784"/>
      <c r="L88" s="897"/>
      <c r="M88" s="784"/>
      <c r="N88" s="821"/>
      <c r="O88" s="821"/>
      <c r="P88" s="821"/>
      <c r="Q88" s="966"/>
      <c r="R88" s="232"/>
      <c r="S88" s="238"/>
      <c r="T88" s="238"/>
      <c r="U88" s="238"/>
      <c r="V88" s="238"/>
      <c r="W88" s="238"/>
      <c r="X88" s="75"/>
      <c r="Y88" s="75"/>
      <c r="Z88" s="75"/>
      <c r="AA88" s="75"/>
      <c r="AB88" s="12">
        <v>2</v>
      </c>
      <c r="AC88" s="13" t="s">
        <v>330</v>
      </c>
      <c r="AD88" s="14">
        <v>0.5</v>
      </c>
      <c r="AE88" s="22">
        <v>43191</v>
      </c>
      <c r="AF88" s="22">
        <v>43465</v>
      </c>
      <c r="AG88" s="15" t="s">
        <v>329</v>
      </c>
      <c r="AI88" s="245"/>
      <c r="AJ88" s="245"/>
    </row>
    <row r="89" spans="2:36" ht="51.75" hidden="1" thickBot="1" x14ac:dyDescent="0.3">
      <c r="B89" s="59" t="s">
        <v>391</v>
      </c>
      <c r="C89" s="58" t="s">
        <v>392</v>
      </c>
      <c r="D89" s="54" t="s">
        <v>142</v>
      </c>
      <c r="E89" s="229" t="s">
        <v>538</v>
      </c>
      <c r="F89" s="54" t="s">
        <v>131</v>
      </c>
      <c r="G89" s="800"/>
      <c r="H89" s="839"/>
      <c r="I89" s="964"/>
      <c r="J89" s="782"/>
      <c r="K89" s="769"/>
      <c r="L89" s="864"/>
      <c r="M89" s="769"/>
      <c r="N89" s="822"/>
      <c r="O89" s="822"/>
      <c r="P89" s="822"/>
      <c r="Q89" s="967"/>
      <c r="R89" s="232"/>
      <c r="S89" s="238"/>
      <c r="T89" s="238"/>
      <c r="U89" s="238"/>
      <c r="V89" s="238"/>
      <c r="W89" s="238"/>
      <c r="X89" s="75"/>
      <c r="Y89" s="75"/>
      <c r="Z89" s="75"/>
      <c r="AA89" s="75"/>
      <c r="AB89" s="12">
        <v>3</v>
      </c>
      <c r="AC89" s="13" t="s">
        <v>150</v>
      </c>
      <c r="AD89" s="14">
        <v>0.3</v>
      </c>
      <c r="AE89" s="22">
        <v>43191</v>
      </c>
      <c r="AF89" s="22">
        <v>43465</v>
      </c>
      <c r="AG89" s="15" t="s">
        <v>329</v>
      </c>
      <c r="AI89" s="245"/>
      <c r="AJ89" s="245"/>
    </row>
    <row r="90" spans="2:36" ht="90.75" hidden="1" customHeight="1" thickBot="1" x14ac:dyDescent="0.3">
      <c r="B90" s="59" t="s">
        <v>391</v>
      </c>
      <c r="C90" s="58" t="s">
        <v>392</v>
      </c>
      <c r="D90" s="54" t="s">
        <v>142</v>
      </c>
      <c r="E90" s="229" t="s">
        <v>538</v>
      </c>
      <c r="F90" s="54" t="s">
        <v>131</v>
      </c>
      <c r="G90" s="798">
        <v>8</v>
      </c>
      <c r="H90" s="828" t="s">
        <v>331</v>
      </c>
      <c r="I90" s="962">
        <v>7.1400000000000005E-2</v>
      </c>
      <c r="J90" s="781">
        <v>100</v>
      </c>
      <c r="K90" s="768" t="s">
        <v>184</v>
      </c>
      <c r="L90" s="863" t="s">
        <v>332</v>
      </c>
      <c r="M90" s="768" t="s">
        <v>133</v>
      </c>
      <c r="N90" s="820">
        <v>0</v>
      </c>
      <c r="O90" s="820">
        <v>0.33</v>
      </c>
      <c r="P90" s="820">
        <v>0.66</v>
      </c>
      <c r="Q90" s="965">
        <v>1</v>
      </c>
      <c r="R90" s="232"/>
      <c r="S90" s="238"/>
      <c r="T90" s="238"/>
      <c r="U90" s="238"/>
      <c r="V90" s="238"/>
      <c r="W90" s="238"/>
      <c r="X90" s="75"/>
      <c r="Y90" s="75"/>
      <c r="Z90" s="75"/>
      <c r="AA90" s="75"/>
      <c r="AB90" s="12">
        <v>1</v>
      </c>
      <c r="AC90" s="13" t="s">
        <v>151</v>
      </c>
      <c r="AD90" s="14">
        <v>0.33</v>
      </c>
      <c r="AE90" s="23">
        <v>43115</v>
      </c>
      <c r="AF90" s="22">
        <v>43220</v>
      </c>
      <c r="AG90" s="15" t="s">
        <v>152</v>
      </c>
      <c r="AI90" s="245"/>
      <c r="AJ90" s="245"/>
    </row>
    <row r="91" spans="2:36" ht="51.75" hidden="1" thickBot="1" x14ac:dyDescent="0.3">
      <c r="B91" s="59" t="s">
        <v>391</v>
      </c>
      <c r="C91" s="58" t="s">
        <v>392</v>
      </c>
      <c r="D91" s="54" t="s">
        <v>142</v>
      </c>
      <c r="E91" s="229" t="s">
        <v>538</v>
      </c>
      <c r="F91" s="54" t="s">
        <v>131</v>
      </c>
      <c r="G91" s="799"/>
      <c r="H91" s="829"/>
      <c r="I91" s="963"/>
      <c r="J91" s="783"/>
      <c r="K91" s="784"/>
      <c r="L91" s="897"/>
      <c r="M91" s="784"/>
      <c r="N91" s="821"/>
      <c r="O91" s="821"/>
      <c r="P91" s="821"/>
      <c r="Q91" s="966"/>
      <c r="R91" s="232"/>
      <c r="S91" s="238"/>
      <c r="T91" s="238"/>
      <c r="U91" s="238"/>
      <c r="V91" s="238"/>
      <c r="W91" s="238"/>
      <c r="X91" s="75"/>
      <c r="Y91" s="75"/>
      <c r="Z91" s="75"/>
      <c r="AA91" s="75"/>
      <c r="AB91" s="12">
        <v>2</v>
      </c>
      <c r="AC91" s="13" t="s">
        <v>153</v>
      </c>
      <c r="AD91" s="14">
        <v>0.33</v>
      </c>
      <c r="AE91" s="23">
        <v>43221</v>
      </c>
      <c r="AF91" s="22">
        <v>43312</v>
      </c>
      <c r="AG91" s="15" t="s">
        <v>152</v>
      </c>
      <c r="AI91" s="245"/>
      <c r="AJ91" s="245"/>
    </row>
    <row r="92" spans="2:36" ht="51.75" hidden="1" thickBot="1" x14ac:dyDescent="0.3">
      <c r="B92" s="59" t="s">
        <v>391</v>
      </c>
      <c r="C92" s="58" t="s">
        <v>392</v>
      </c>
      <c r="D92" s="54" t="s">
        <v>142</v>
      </c>
      <c r="E92" s="229" t="s">
        <v>538</v>
      </c>
      <c r="F92" s="54" t="s">
        <v>131</v>
      </c>
      <c r="G92" s="800"/>
      <c r="H92" s="830"/>
      <c r="I92" s="964"/>
      <c r="J92" s="782"/>
      <c r="K92" s="769"/>
      <c r="L92" s="864"/>
      <c r="M92" s="769"/>
      <c r="N92" s="822"/>
      <c r="O92" s="822"/>
      <c r="P92" s="822"/>
      <c r="Q92" s="967"/>
      <c r="R92" s="232"/>
      <c r="S92" s="238"/>
      <c r="T92" s="238"/>
      <c r="U92" s="238"/>
      <c r="V92" s="238"/>
      <c r="W92" s="238"/>
      <c r="X92" s="75"/>
      <c r="Y92" s="75"/>
      <c r="Z92" s="75"/>
      <c r="AA92" s="75"/>
      <c r="AB92" s="12">
        <v>3</v>
      </c>
      <c r="AC92" s="13" t="s">
        <v>154</v>
      </c>
      <c r="AD92" s="14">
        <v>0.34</v>
      </c>
      <c r="AE92" s="23">
        <v>43313</v>
      </c>
      <c r="AF92" s="22">
        <v>43465</v>
      </c>
      <c r="AG92" s="15" t="s">
        <v>152</v>
      </c>
      <c r="AI92" s="245"/>
      <c r="AJ92" s="245"/>
    </row>
    <row r="93" spans="2:36" ht="51.75" hidden="1" customHeight="1" thickBot="1" x14ac:dyDescent="0.3">
      <c r="B93" s="59" t="s">
        <v>391</v>
      </c>
      <c r="C93" s="58" t="s">
        <v>392</v>
      </c>
      <c r="D93" s="54" t="s">
        <v>23</v>
      </c>
      <c r="E93" s="229" t="s">
        <v>538</v>
      </c>
      <c r="F93" s="54" t="s">
        <v>131</v>
      </c>
      <c r="G93" s="798">
        <v>9</v>
      </c>
      <c r="H93" s="828" t="s">
        <v>155</v>
      </c>
      <c r="I93" s="968">
        <v>7.1400000000000005E-2</v>
      </c>
      <c r="J93" s="781">
        <v>100</v>
      </c>
      <c r="K93" s="768" t="s">
        <v>184</v>
      </c>
      <c r="L93" s="779" t="s">
        <v>156</v>
      </c>
      <c r="M93" s="768" t="s">
        <v>133</v>
      </c>
      <c r="N93" s="820">
        <v>0.5</v>
      </c>
      <c r="O93" s="820">
        <v>1</v>
      </c>
      <c r="P93" s="820"/>
      <c r="Q93" s="965"/>
      <c r="R93" s="232"/>
      <c r="S93" s="238"/>
      <c r="T93" s="238"/>
      <c r="U93" s="238"/>
      <c r="V93" s="238"/>
      <c r="W93" s="238"/>
      <c r="X93" s="75"/>
      <c r="Y93" s="75"/>
      <c r="Z93" s="75"/>
      <c r="AA93" s="75"/>
      <c r="AB93" s="12">
        <v>1</v>
      </c>
      <c r="AC93" s="13" t="s">
        <v>333</v>
      </c>
      <c r="AD93" s="14">
        <v>0.25</v>
      </c>
      <c r="AE93" s="23">
        <v>43115</v>
      </c>
      <c r="AF93" s="22">
        <v>43159</v>
      </c>
      <c r="AG93" s="15" t="s">
        <v>157</v>
      </c>
      <c r="AI93" s="245"/>
      <c r="AJ93" s="245"/>
    </row>
    <row r="94" spans="2:36" ht="51.75" hidden="1" thickBot="1" x14ac:dyDescent="0.3">
      <c r="B94" s="59" t="s">
        <v>391</v>
      </c>
      <c r="C94" s="58" t="s">
        <v>392</v>
      </c>
      <c r="D94" s="54" t="s">
        <v>23</v>
      </c>
      <c r="E94" s="229" t="s">
        <v>538</v>
      </c>
      <c r="F94" s="54" t="s">
        <v>131</v>
      </c>
      <c r="G94" s="799"/>
      <c r="H94" s="829"/>
      <c r="I94" s="969"/>
      <c r="J94" s="783"/>
      <c r="K94" s="784"/>
      <c r="L94" s="795"/>
      <c r="M94" s="784"/>
      <c r="N94" s="821"/>
      <c r="O94" s="821"/>
      <c r="P94" s="821"/>
      <c r="Q94" s="966"/>
      <c r="R94" s="232"/>
      <c r="S94" s="238"/>
      <c r="T94" s="238"/>
      <c r="U94" s="238"/>
      <c r="V94" s="238"/>
      <c r="W94" s="238"/>
      <c r="X94" s="75"/>
      <c r="Y94" s="75"/>
      <c r="Z94" s="75"/>
      <c r="AA94" s="75"/>
      <c r="AB94" s="12">
        <v>2</v>
      </c>
      <c r="AC94" s="13" t="s">
        <v>158</v>
      </c>
      <c r="AD94" s="14">
        <v>0.25</v>
      </c>
      <c r="AE94" s="22">
        <v>43160</v>
      </c>
      <c r="AF94" s="22">
        <v>43190</v>
      </c>
      <c r="AG94" s="15" t="s">
        <v>157</v>
      </c>
      <c r="AI94" s="245"/>
      <c r="AJ94" s="245"/>
    </row>
    <row r="95" spans="2:36" ht="51.75" hidden="1" thickBot="1" x14ac:dyDescent="0.3">
      <c r="B95" s="59" t="s">
        <v>391</v>
      </c>
      <c r="C95" s="58" t="s">
        <v>392</v>
      </c>
      <c r="D95" s="54" t="s">
        <v>23</v>
      </c>
      <c r="E95" s="229" t="s">
        <v>538</v>
      </c>
      <c r="F95" s="54" t="s">
        <v>131</v>
      </c>
      <c r="G95" s="800"/>
      <c r="H95" s="830"/>
      <c r="I95" s="970"/>
      <c r="J95" s="782"/>
      <c r="K95" s="769"/>
      <c r="L95" s="780"/>
      <c r="M95" s="769"/>
      <c r="N95" s="822"/>
      <c r="O95" s="822"/>
      <c r="P95" s="822"/>
      <c r="Q95" s="967"/>
      <c r="R95" s="232"/>
      <c r="S95" s="238"/>
      <c r="T95" s="238"/>
      <c r="U95" s="238"/>
      <c r="V95" s="238"/>
      <c r="W95" s="238"/>
      <c r="X95" s="75"/>
      <c r="Y95" s="75"/>
      <c r="Z95" s="75"/>
      <c r="AA95" s="75"/>
      <c r="AB95" s="12">
        <v>3</v>
      </c>
      <c r="AC95" s="13" t="s">
        <v>334</v>
      </c>
      <c r="AD95" s="14">
        <v>0.5</v>
      </c>
      <c r="AE95" s="22">
        <v>43191</v>
      </c>
      <c r="AF95" s="22" t="s">
        <v>143</v>
      </c>
      <c r="AG95" s="15" t="s">
        <v>157</v>
      </c>
      <c r="AI95" s="245"/>
      <c r="AJ95" s="245"/>
    </row>
    <row r="96" spans="2:36" ht="90.75" hidden="1" customHeight="1" thickBot="1" x14ac:dyDescent="0.3">
      <c r="B96" s="59" t="s">
        <v>391</v>
      </c>
      <c r="C96" s="58" t="s">
        <v>392</v>
      </c>
      <c r="D96" s="54" t="s">
        <v>23</v>
      </c>
      <c r="E96" s="229" t="s">
        <v>538</v>
      </c>
      <c r="F96" s="54" t="s">
        <v>131</v>
      </c>
      <c r="G96" s="798">
        <v>10</v>
      </c>
      <c r="H96" s="837" t="s">
        <v>335</v>
      </c>
      <c r="I96" s="962">
        <v>7.1400000000000005E-2</v>
      </c>
      <c r="J96" s="781">
        <v>100</v>
      </c>
      <c r="K96" s="768" t="s">
        <v>184</v>
      </c>
      <c r="L96" s="863" t="s">
        <v>159</v>
      </c>
      <c r="M96" s="768" t="s">
        <v>133</v>
      </c>
      <c r="N96" s="820">
        <v>0.1</v>
      </c>
      <c r="O96" s="820">
        <v>0.4</v>
      </c>
      <c r="P96" s="820">
        <v>0.7</v>
      </c>
      <c r="Q96" s="965">
        <v>1</v>
      </c>
      <c r="R96" s="232"/>
      <c r="S96" s="238"/>
      <c r="T96" s="238"/>
      <c r="U96" s="238"/>
      <c r="V96" s="238"/>
      <c r="W96" s="238"/>
      <c r="X96" s="75"/>
      <c r="Y96" s="75"/>
      <c r="Z96" s="75"/>
      <c r="AA96" s="75"/>
      <c r="AB96" s="12">
        <v>1</v>
      </c>
      <c r="AC96" s="13" t="s">
        <v>336</v>
      </c>
      <c r="AD96" s="14">
        <v>0.1</v>
      </c>
      <c r="AE96" s="23">
        <v>43115</v>
      </c>
      <c r="AF96" s="22">
        <v>43190</v>
      </c>
      <c r="AG96" s="15" t="s">
        <v>160</v>
      </c>
      <c r="AH96" s="164"/>
      <c r="AI96" s="245"/>
      <c r="AJ96" s="245"/>
    </row>
    <row r="97" spans="2:36" ht="51.75" hidden="1" thickBot="1" x14ac:dyDescent="0.3">
      <c r="B97" s="59" t="s">
        <v>391</v>
      </c>
      <c r="C97" s="58" t="s">
        <v>392</v>
      </c>
      <c r="D97" s="54" t="s">
        <v>23</v>
      </c>
      <c r="E97" s="229" t="s">
        <v>538</v>
      </c>
      <c r="F97" s="54" t="s">
        <v>131</v>
      </c>
      <c r="G97" s="799"/>
      <c r="H97" s="838"/>
      <c r="I97" s="963"/>
      <c r="J97" s="783"/>
      <c r="K97" s="784"/>
      <c r="L97" s="897"/>
      <c r="M97" s="784"/>
      <c r="N97" s="821"/>
      <c r="O97" s="821"/>
      <c r="P97" s="821"/>
      <c r="Q97" s="966"/>
      <c r="R97" s="232"/>
      <c r="S97" s="238"/>
      <c r="T97" s="238"/>
      <c r="U97" s="238"/>
      <c r="V97" s="238"/>
      <c r="W97" s="238"/>
      <c r="X97" s="75"/>
      <c r="Y97" s="75"/>
      <c r="Z97" s="75"/>
      <c r="AA97" s="75"/>
      <c r="AB97" s="12">
        <v>2</v>
      </c>
      <c r="AC97" s="13" t="s">
        <v>337</v>
      </c>
      <c r="AD97" s="14">
        <v>0.2</v>
      </c>
      <c r="AE97" s="22">
        <v>43191</v>
      </c>
      <c r="AF97" s="22">
        <v>43250</v>
      </c>
      <c r="AG97" s="15" t="s">
        <v>160</v>
      </c>
      <c r="AI97" s="245"/>
      <c r="AJ97" s="245"/>
    </row>
    <row r="98" spans="2:36" ht="75.75" hidden="1" thickBot="1" x14ac:dyDescent="0.3">
      <c r="B98" s="59" t="s">
        <v>391</v>
      </c>
      <c r="C98" s="58" t="s">
        <v>392</v>
      </c>
      <c r="D98" s="54" t="s">
        <v>23</v>
      </c>
      <c r="E98" s="229" t="s">
        <v>538</v>
      </c>
      <c r="F98" s="54" t="s">
        <v>131</v>
      </c>
      <c r="G98" s="800"/>
      <c r="H98" s="839"/>
      <c r="I98" s="964"/>
      <c r="J98" s="782"/>
      <c r="K98" s="769"/>
      <c r="L98" s="864"/>
      <c r="M98" s="769"/>
      <c r="N98" s="822"/>
      <c r="O98" s="822"/>
      <c r="P98" s="822"/>
      <c r="Q98" s="967"/>
      <c r="R98" s="232"/>
      <c r="S98" s="238"/>
      <c r="T98" s="238"/>
      <c r="U98" s="238"/>
      <c r="V98" s="238"/>
      <c r="W98" s="238"/>
      <c r="X98" s="75"/>
      <c r="Y98" s="75"/>
      <c r="Z98" s="75"/>
      <c r="AA98" s="75"/>
      <c r="AB98" s="12">
        <v>3</v>
      </c>
      <c r="AC98" s="13" t="s">
        <v>161</v>
      </c>
      <c r="AD98" s="14">
        <v>0.7</v>
      </c>
      <c r="AE98" s="22" t="s">
        <v>162</v>
      </c>
      <c r="AF98" s="22">
        <v>43465</v>
      </c>
      <c r="AG98" s="15" t="s">
        <v>160</v>
      </c>
      <c r="AI98" s="245"/>
      <c r="AJ98" s="245"/>
    </row>
    <row r="99" spans="2:36" ht="77.25" hidden="1" customHeight="1" thickBot="1" x14ac:dyDescent="0.3">
      <c r="B99" s="59" t="s">
        <v>391</v>
      </c>
      <c r="C99" s="58" t="s">
        <v>392</v>
      </c>
      <c r="D99" s="54" t="s">
        <v>130</v>
      </c>
      <c r="E99" s="229" t="s">
        <v>537</v>
      </c>
      <c r="F99" s="54" t="s">
        <v>131</v>
      </c>
      <c r="G99" s="798">
        <v>11</v>
      </c>
      <c r="H99" s="828" t="s">
        <v>338</v>
      </c>
      <c r="I99" s="962">
        <v>7.1400000000000005E-2</v>
      </c>
      <c r="J99" s="781">
        <v>100</v>
      </c>
      <c r="K99" s="768" t="s">
        <v>184</v>
      </c>
      <c r="L99" s="863" t="s">
        <v>339</v>
      </c>
      <c r="M99" s="768" t="s">
        <v>133</v>
      </c>
      <c r="N99" s="786">
        <v>0.25</v>
      </c>
      <c r="O99" s="786">
        <v>0.5</v>
      </c>
      <c r="P99" s="786">
        <v>0.75</v>
      </c>
      <c r="Q99" s="787">
        <v>1</v>
      </c>
      <c r="R99" s="232"/>
      <c r="S99" s="238"/>
      <c r="T99" s="238"/>
      <c r="U99" s="238"/>
      <c r="V99" s="238"/>
      <c r="W99" s="238"/>
      <c r="X99" s="75"/>
      <c r="Y99" s="75"/>
      <c r="Z99" s="75"/>
      <c r="AA99" s="75"/>
      <c r="AB99" s="12">
        <v>1</v>
      </c>
      <c r="AC99" s="13" t="s">
        <v>340</v>
      </c>
      <c r="AD99" s="14">
        <v>0.2</v>
      </c>
      <c r="AE99" s="23">
        <v>43132</v>
      </c>
      <c r="AF99" s="22">
        <v>43220</v>
      </c>
      <c r="AG99" s="15" t="s">
        <v>163</v>
      </c>
      <c r="AI99" s="245"/>
      <c r="AJ99" s="245"/>
    </row>
    <row r="100" spans="2:36" ht="51.75" hidden="1" thickBot="1" x14ac:dyDescent="0.3">
      <c r="B100" s="59" t="s">
        <v>391</v>
      </c>
      <c r="C100" s="58" t="s">
        <v>392</v>
      </c>
      <c r="D100" s="54" t="s">
        <v>130</v>
      </c>
      <c r="E100" s="229" t="s">
        <v>537</v>
      </c>
      <c r="F100" s="54" t="s">
        <v>131</v>
      </c>
      <c r="G100" s="799"/>
      <c r="H100" s="829"/>
      <c r="I100" s="963"/>
      <c r="J100" s="783"/>
      <c r="K100" s="784"/>
      <c r="L100" s="897"/>
      <c r="M100" s="784"/>
      <c r="N100" s="786"/>
      <c r="O100" s="786"/>
      <c r="P100" s="786"/>
      <c r="Q100" s="787"/>
      <c r="R100" s="232"/>
      <c r="S100" s="238"/>
      <c r="T100" s="238"/>
      <c r="U100" s="238"/>
      <c r="V100" s="238"/>
      <c r="W100" s="238"/>
      <c r="X100" s="75"/>
      <c r="Y100" s="75"/>
      <c r="Z100" s="75"/>
      <c r="AA100" s="75"/>
      <c r="AB100" s="12">
        <v>2</v>
      </c>
      <c r="AC100" s="13" t="s">
        <v>341</v>
      </c>
      <c r="AD100" s="14">
        <v>0.5</v>
      </c>
      <c r="AE100" s="22">
        <v>43221</v>
      </c>
      <c r="AF100" s="22">
        <v>43373</v>
      </c>
      <c r="AG100" s="15" t="s">
        <v>163</v>
      </c>
      <c r="AI100" s="245"/>
      <c r="AJ100" s="245"/>
    </row>
    <row r="101" spans="2:36" ht="51.75" hidden="1" thickBot="1" x14ac:dyDescent="0.3">
      <c r="B101" s="59" t="s">
        <v>391</v>
      </c>
      <c r="C101" s="58" t="s">
        <v>392</v>
      </c>
      <c r="D101" s="54" t="s">
        <v>130</v>
      </c>
      <c r="E101" s="229" t="s">
        <v>537</v>
      </c>
      <c r="F101" s="54" t="s">
        <v>131</v>
      </c>
      <c r="G101" s="799"/>
      <c r="H101" s="829"/>
      <c r="I101" s="963"/>
      <c r="J101" s="783"/>
      <c r="K101" s="784"/>
      <c r="L101" s="897"/>
      <c r="M101" s="784"/>
      <c r="N101" s="786"/>
      <c r="O101" s="786"/>
      <c r="P101" s="786"/>
      <c r="Q101" s="787"/>
      <c r="R101" s="232"/>
      <c r="S101" s="238"/>
      <c r="T101" s="238"/>
      <c r="U101" s="238"/>
      <c r="V101" s="238"/>
      <c r="W101" s="238"/>
      <c r="X101" s="75"/>
      <c r="Y101" s="75"/>
      <c r="Z101" s="75"/>
      <c r="AA101" s="75"/>
      <c r="AB101" s="12">
        <v>3</v>
      </c>
      <c r="AC101" s="13" t="s">
        <v>342</v>
      </c>
      <c r="AD101" s="14">
        <v>0.1</v>
      </c>
      <c r="AE101" s="22">
        <v>43374</v>
      </c>
      <c r="AF101" s="22">
        <v>43404</v>
      </c>
      <c r="AG101" s="15" t="s">
        <v>163</v>
      </c>
      <c r="AI101" s="245"/>
      <c r="AJ101" s="245"/>
    </row>
    <row r="102" spans="2:36" ht="75.75" hidden="1" thickBot="1" x14ac:dyDescent="0.3">
      <c r="B102" s="59" t="s">
        <v>391</v>
      </c>
      <c r="C102" s="58" t="s">
        <v>392</v>
      </c>
      <c r="D102" s="54" t="s">
        <v>130</v>
      </c>
      <c r="E102" s="229" t="s">
        <v>537</v>
      </c>
      <c r="F102" s="54" t="s">
        <v>131</v>
      </c>
      <c r="G102" s="800"/>
      <c r="H102" s="830"/>
      <c r="I102" s="964"/>
      <c r="J102" s="782"/>
      <c r="K102" s="769"/>
      <c r="L102" s="864"/>
      <c r="M102" s="769"/>
      <c r="N102" s="786"/>
      <c r="O102" s="786"/>
      <c r="P102" s="786"/>
      <c r="Q102" s="787"/>
      <c r="R102" s="232"/>
      <c r="S102" s="238"/>
      <c r="T102" s="238"/>
      <c r="U102" s="238"/>
      <c r="V102" s="238"/>
      <c r="W102" s="238"/>
      <c r="X102" s="75"/>
      <c r="Y102" s="75"/>
      <c r="Z102" s="75"/>
      <c r="AA102" s="75"/>
      <c r="AB102" s="12">
        <v>4</v>
      </c>
      <c r="AC102" s="13" t="s">
        <v>343</v>
      </c>
      <c r="AD102" s="14">
        <v>0.2</v>
      </c>
      <c r="AE102" s="22">
        <v>43405</v>
      </c>
      <c r="AF102" s="22">
        <v>43465</v>
      </c>
      <c r="AG102" s="15" t="s">
        <v>163</v>
      </c>
      <c r="AI102" s="245"/>
      <c r="AJ102" s="245"/>
    </row>
    <row r="103" spans="2:36" ht="77.25" hidden="1" customHeight="1" thickBot="1" x14ac:dyDescent="0.3">
      <c r="B103" s="59" t="s">
        <v>391</v>
      </c>
      <c r="C103" s="58" t="s">
        <v>392</v>
      </c>
      <c r="D103" s="54" t="s">
        <v>130</v>
      </c>
      <c r="E103" s="229" t="s">
        <v>537</v>
      </c>
      <c r="F103" s="54" t="s">
        <v>131</v>
      </c>
      <c r="G103" s="798">
        <v>12</v>
      </c>
      <c r="H103" s="801" t="s">
        <v>164</v>
      </c>
      <c r="I103" s="962">
        <v>7.1400000000000005E-2</v>
      </c>
      <c r="J103" s="781">
        <v>100</v>
      </c>
      <c r="K103" s="768" t="s">
        <v>184</v>
      </c>
      <c r="L103" s="779" t="s">
        <v>165</v>
      </c>
      <c r="M103" s="768" t="s">
        <v>133</v>
      </c>
      <c r="N103" s="768">
        <v>0.25</v>
      </c>
      <c r="O103" s="768">
        <v>0.5</v>
      </c>
      <c r="P103" s="768">
        <v>0.75</v>
      </c>
      <c r="Q103" s="957">
        <v>1</v>
      </c>
      <c r="R103" s="233"/>
      <c r="S103" s="239"/>
      <c r="T103" s="239"/>
      <c r="U103" s="239"/>
      <c r="V103" s="239"/>
      <c r="W103" s="239"/>
      <c r="X103" s="76"/>
      <c r="Y103" s="76"/>
      <c r="Z103" s="76"/>
      <c r="AA103" s="76"/>
      <c r="AB103" s="12">
        <v>1</v>
      </c>
      <c r="AC103" s="13" t="s">
        <v>166</v>
      </c>
      <c r="AD103" s="14">
        <v>0.25</v>
      </c>
      <c r="AE103" s="22">
        <v>43115</v>
      </c>
      <c r="AF103" s="22">
        <v>43159</v>
      </c>
      <c r="AG103" s="15" t="s">
        <v>167</v>
      </c>
      <c r="AI103" s="245"/>
      <c r="AJ103" s="245"/>
    </row>
    <row r="104" spans="2:36" ht="51.75" hidden="1" thickBot="1" x14ac:dyDescent="0.3">
      <c r="B104" s="59" t="s">
        <v>391</v>
      </c>
      <c r="C104" s="58" t="s">
        <v>392</v>
      </c>
      <c r="D104" s="54" t="s">
        <v>130</v>
      </c>
      <c r="E104" s="229" t="s">
        <v>537</v>
      </c>
      <c r="F104" s="54" t="s">
        <v>131</v>
      </c>
      <c r="G104" s="799"/>
      <c r="H104" s="802"/>
      <c r="I104" s="963"/>
      <c r="J104" s="783"/>
      <c r="K104" s="784"/>
      <c r="L104" s="795"/>
      <c r="M104" s="784"/>
      <c r="N104" s="784"/>
      <c r="O104" s="784"/>
      <c r="P104" s="784"/>
      <c r="Q104" s="958"/>
      <c r="R104" s="233"/>
      <c r="S104" s="239"/>
      <c r="T104" s="239"/>
      <c r="U104" s="239"/>
      <c r="V104" s="239"/>
      <c r="W104" s="239"/>
      <c r="X104" s="76"/>
      <c r="Y104" s="76"/>
      <c r="Z104" s="76"/>
      <c r="AA104" s="76"/>
      <c r="AB104" s="12">
        <v>2</v>
      </c>
      <c r="AC104" s="13" t="s">
        <v>168</v>
      </c>
      <c r="AD104" s="14">
        <v>0.25</v>
      </c>
      <c r="AE104" s="22">
        <v>43160</v>
      </c>
      <c r="AF104" s="22">
        <v>43251</v>
      </c>
      <c r="AG104" s="15" t="s">
        <v>167</v>
      </c>
      <c r="AI104" s="245"/>
      <c r="AJ104" s="245"/>
    </row>
    <row r="105" spans="2:36" ht="51.75" hidden="1" thickBot="1" x14ac:dyDescent="0.3">
      <c r="B105" s="59" t="s">
        <v>391</v>
      </c>
      <c r="C105" s="58" t="s">
        <v>392</v>
      </c>
      <c r="D105" s="54" t="s">
        <v>130</v>
      </c>
      <c r="E105" s="229" t="s">
        <v>537</v>
      </c>
      <c r="F105" s="54" t="s">
        <v>131</v>
      </c>
      <c r="G105" s="800"/>
      <c r="H105" s="803"/>
      <c r="I105" s="964"/>
      <c r="J105" s="782"/>
      <c r="K105" s="769"/>
      <c r="L105" s="780"/>
      <c r="M105" s="769"/>
      <c r="N105" s="769"/>
      <c r="O105" s="769"/>
      <c r="P105" s="769"/>
      <c r="Q105" s="959"/>
      <c r="R105" s="233"/>
      <c r="S105" s="239"/>
      <c r="T105" s="239"/>
      <c r="U105" s="239"/>
      <c r="V105" s="239"/>
      <c r="W105" s="239"/>
      <c r="X105" s="76"/>
      <c r="Y105" s="76"/>
      <c r="Z105" s="76"/>
      <c r="AA105" s="76"/>
      <c r="AB105" s="12">
        <v>3</v>
      </c>
      <c r="AC105" s="13" t="s">
        <v>169</v>
      </c>
      <c r="AD105" s="14">
        <v>0.5</v>
      </c>
      <c r="AE105" s="22">
        <v>43252</v>
      </c>
      <c r="AF105" s="22">
        <v>43465</v>
      </c>
      <c r="AG105" s="15" t="s">
        <v>167</v>
      </c>
      <c r="AI105" s="245"/>
      <c r="AJ105" s="245"/>
    </row>
    <row r="106" spans="2:36" ht="77.25" hidden="1" customHeight="1" thickBot="1" x14ac:dyDescent="0.3">
      <c r="B106" s="59" t="s">
        <v>391</v>
      </c>
      <c r="C106" s="58" t="s">
        <v>392</v>
      </c>
      <c r="D106" s="54" t="s">
        <v>130</v>
      </c>
      <c r="E106" s="229" t="s">
        <v>537</v>
      </c>
      <c r="F106" s="54" t="s">
        <v>131</v>
      </c>
      <c r="G106" s="798">
        <v>13</v>
      </c>
      <c r="H106" s="828" t="s">
        <v>344</v>
      </c>
      <c r="I106" s="962">
        <v>7.1400000000000005E-2</v>
      </c>
      <c r="J106" s="781">
        <v>100</v>
      </c>
      <c r="K106" s="768" t="s">
        <v>184</v>
      </c>
      <c r="L106" s="863" t="s">
        <v>345</v>
      </c>
      <c r="M106" s="768" t="s">
        <v>133</v>
      </c>
      <c r="N106" s="768">
        <v>0.25</v>
      </c>
      <c r="O106" s="768">
        <v>0.5</v>
      </c>
      <c r="P106" s="768">
        <v>0.75</v>
      </c>
      <c r="Q106" s="957">
        <v>1</v>
      </c>
      <c r="R106" s="233"/>
      <c r="S106" s="239"/>
      <c r="T106" s="239"/>
      <c r="U106" s="239"/>
      <c r="V106" s="239"/>
      <c r="W106" s="239"/>
      <c r="X106" s="76"/>
      <c r="Y106" s="76"/>
      <c r="Z106" s="76"/>
      <c r="AA106" s="76"/>
      <c r="AB106" s="12">
        <v>1</v>
      </c>
      <c r="AC106" s="13" t="s">
        <v>170</v>
      </c>
      <c r="AD106" s="14">
        <v>0.35</v>
      </c>
      <c r="AE106" s="22">
        <v>43115</v>
      </c>
      <c r="AF106" s="22">
        <v>43251</v>
      </c>
      <c r="AG106" s="15" t="s">
        <v>171</v>
      </c>
      <c r="AI106" s="245"/>
      <c r="AJ106" s="245"/>
    </row>
    <row r="107" spans="2:36" ht="51.75" hidden="1" thickBot="1" x14ac:dyDescent="0.3">
      <c r="B107" s="59" t="s">
        <v>391</v>
      </c>
      <c r="C107" s="58" t="s">
        <v>392</v>
      </c>
      <c r="D107" s="54" t="s">
        <v>130</v>
      </c>
      <c r="E107" s="229" t="s">
        <v>537</v>
      </c>
      <c r="F107" s="54" t="s">
        <v>131</v>
      </c>
      <c r="G107" s="799"/>
      <c r="H107" s="829"/>
      <c r="I107" s="963"/>
      <c r="J107" s="783"/>
      <c r="K107" s="784"/>
      <c r="L107" s="897"/>
      <c r="M107" s="784"/>
      <c r="N107" s="784"/>
      <c r="O107" s="784"/>
      <c r="P107" s="784"/>
      <c r="Q107" s="958"/>
      <c r="R107" s="233"/>
      <c r="S107" s="239"/>
      <c r="T107" s="239"/>
      <c r="U107" s="239"/>
      <c r="V107" s="239"/>
      <c r="W107" s="239"/>
      <c r="X107" s="76"/>
      <c r="Y107" s="76"/>
      <c r="Z107" s="76"/>
      <c r="AA107" s="76"/>
      <c r="AB107" s="12">
        <v>2</v>
      </c>
      <c r="AC107" s="13" t="s">
        <v>172</v>
      </c>
      <c r="AD107" s="14">
        <v>0.15</v>
      </c>
      <c r="AE107" s="22">
        <v>43252</v>
      </c>
      <c r="AF107" s="22">
        <v>43281</v>
      </c>
      <c r="AG107" s="15" t="s">
        <v>171</v>
      </c>
      <c r="AI107" s="245"/>
      <c r="AJ107" s="245"/>
    </row>
    <row r="108" spans="2:36" ht="51.75" hidden="1" thickBot="1" x14ac:dyDescent="0.3">
      <c r="B108" s="59" t="s">
        <v>391</v>
      </c>
      <c r="C108" s="58" t="s">
        <v>392</v>
      </c>
      <c r="D108" s="54" t="s">
        <v>130</v>
      </c>
      <c r="E108" s="229" t="s">
        <v>537</v>
      </c>
      <c r="F108" s="54" t="s">
        <v>131</v>
      </c>
      <c r="G108" s="800"/>
      <c r="H108" s="830"/>
      <c r="I108" s="964"/>
      <c r="J108" s="782"/>
      <c r="K108" s="769"/>
      <c r="L108" s="864"/>
      <c r="M108" s="769"/>
      <c r="N108" s="769"/>
      <c r="O108" s="769"/>
      <c r="P108" s="769"/>
      <c r="Q108" s="959"/>
      <c r="R108" s="233"/>
      <c r="S108" s="239"/>
      <c r="T108" s="239"/>
      <c r="U108" s="239"/>
      <c r="V108" s="239"/>
      <c r="W108" s="239"/>
      <c r="X108" s="76"/>
      <c r="Y108" s="76"/>
      <c r="Z108" s="76"/>
      <c r="AA108" s="76"/>
      <c r="AB108" s="12">
        <v>3</v>
      </c>
      <c r="AC108" s="156" t="s">
        <v>173</v>
      </c>
      <c r="AD108" s="14">
        <v>0.5</v>
      </c>
      <c r="AE108" s="22">
        <v>43282</v>
      </c>
      <c r="AF108" s="22">
        <v>43465</v>
      </c>
      <c r="AG108" s="15" t="s">
        <v>171</v>
      </c>
      <c r="AI108" s="245"/>
      <c r="AJ108" s="245"/>
    </row>
    <row r="109" spans="2:36" ht="77.25" hidden="1" customHeight="1" thickBot="1" x14ac:dyDescent="0.3">
      <c r="B109" s="59" t="s">
        <v>391</v>
      </c>
      <c r="C109" s="58" t="s">
        <v>392</v>
      </c>
      <c r="D109" s="54" t="s">
        <v>130</v>
      </c>
      <c r="E109" s="229" t="s">
        <v>537</v>
      </c>
      <c r="F109" s="54" t="s">
        <v>131</v>
      </c>
      <c r="G109" s="792">
        <v>14</v>
      </c>
      <c r="H109" s="955" t="s">
        <v>346</v>
      </c>
      <c r="I109" s="960">
        <v>7.1800000000000003E-2</v>
      </c>
      <c r="J109" s="961">
        <v>100</v>
      </c>
      <c r="K109" s="785" t="s">
        <v>184</v>
      </c>
      <c r="L109" s="955" t="s">
        <v>174</v>
      </c>
      <c r="M109" s="785" t="s">
        <v>133</v>
      </c>
      <c r="N109" s="785">
        <v>0.25</v>
      </c>
      <c r="O109" s="785">
        <v>0.5</v>
      </c>
      <c r="P109" s="785">
        <v>0.75</v>
      </c>
      <c r="Q109" s="956">
        <v>1</v>
      </c>
      <c r="R109" s="233"/>
      <c r="S109" s="239"/>
      <c r="T109" s="239"/>
      <c r="U109" s="239"/>
      <c r="V109" s="239"/>
      <c r="W109" s="239"/>
      <c r="X109" s="76"/>
      <c r="Y109" s="76"/>
      <c r="Z109" s="76"/>
      <c r="AA109" s="76"/>
      <c r="AB109" s="12">
        <v>1</v>
      </c>
      <c r="AC109" s="13" t="s">
        <v>347</v>
      </c>
      <c r="AD109" s="14">
        <v>0.5</v>
      </c>
      <c r="AE109" s="22">
        <v>43115</v>
      </c>
      <c r="AF109" s="22">
        <v>43281</v>
      </c>
      <c r="AG109" s="15" t="s">
        <v>175</v>
      </c>
      <c r="AI109" s="245"/>
      <c r="AJ109" s="245"/>
    </row>
    <row r="110" spans="2:36" ht="51.75" hidden="1" thickBot="1" x14ac:dyDescent="0.3">
      <c r="B110" s="59" t="s">
        <v>391</v>
      </c>
      <c r="C110" s="58" t="s">
        <v>392</v>
      </c>
      <c r="D110" s="54" t="s">
        <v>130</v>
      </c>
      <c r="E110" s="229" t="s">
        <v>537</v>
      </c>
      <c r="F110" s="54" t="s">
        <v>131</v>
      </c>
      <c r="G110" s="794"/>
      <c r="H110" s="955"/>
      <c r="I110" s="960"/>
      <c r="J110" s="961"/>
      <c r="K110" s="785"/>
      <c r="L110" s="955"/>
      <c r="M110" s="785"/>
      <c r="N110" s="785"/>
      <c r="O110" s="785"/>
      <c r="P110" s="785"/>
      <c r="Q110" s="956"/>
      <c r="R110" s="233"/>
      <c r="S110" s="239"/>
      <c r="T110" s="239"/>
      <c r="U110" s="239"/>
      <c r="V110" s="239"/>
      <c r="W110" s="239"/>
      <c r="X110" s="76"/>
      <c r="Y110" s="76"/>
      <c r="Z110" s="76"/>
      <c r="AA110" s="76"/>
      <c r="AB110" s="213">
        <v>2</v>
      </c>
      <c r="AC110" s="13" t="s">
        <v>348</v>
      </c>
      <c r="AD110" s="14">
        <v>0.5</v>
      </c>
      <c r="AE110" s="22">
        <v>43282</v>
      </c>
      <c r="AF110" s="22">
        <v>43465</v>
      </c>
      <c r="AG110" s="15" t="s">
        <v>175</v>
      </c>
      <c r="AI110" s="245"/>
      <c r="AJ110" s="245"/>
    </row>
    <row r="111" spans="2:36" ht="45" hidden="1" customHeight="1" thickBot="1" x14ac:dyDescent="0.3">
      <c r="B111" s="57" t="s">
        <v>391</v>
      </c>
      <c r="C111" s="58" t="s">
        <v>392</v>
      </c>
      <c r="D111" s="52" t="s">
        <v>52</v>
      </c>
      <c r="E111" s="229" t="s">
        <v>539</v>
      </c>
      <c r="F111" s="53" t="s">
        <v>176</v>
      </c>
      <c r="G111" s="949">
        <v>1</v>
      </c>
      <c r="H111" s="1021" t="s">
        <v>480</v>
      </c>
      <c r="I111" s="1024">
        <v>7.6899999999999996E-2</v>
      </c>
      <c r="J111" s="1025">
        <v>100</v>
      </c>
      <c r="K111" s="1026" t="s">
        <v>481</v>
      </c>
      <c r="L111" s="1027" t="s">
        <v>482</v>
      </c>
      <c r="M111" s="1028" t="s">
        <v>483</v>
      </c>
      <c r="N111" s="927">
        <v>0.25</v>
      </c>
      <c r="O111" s="936">
        <v>0.5</v>
      </c>
      <c r="P111" s="936">
        <v>0.75</v>
      </c>
      <c r="Q111" s="936">
        <v>1</v>
      </c>
      <c r="R111" s="181"/>
      <c r="S111" s="240"/>
      <c r="T111" s="240"/>
      <c r="U111" s="240"/>
      <c r="V111" s="240"/>
      <c r="W111" s="240"/>
      <c r="X111" s="181"/>
      <c r="Y111" s="181"/>
      <c r="Z111" s="181"/>
      <c r="AB111" s="214">
        <v>1</v>
      </c>
      <c r="AC111" s="207" t="s">
        <v>484</v>
      </c>
      <c r="AD111" s="186">
        <v>0.25</v>
      </c>
      <c r="AE111" s="187">
        <v>43132</v>
      </c>
      <c r="AF111" s="187">
        <v>43190</v>
      </c>
      <c r="AG111" s="188" t="s">
        <v>483</v>
      </c>
      <c r="AI111" s="245"/>
      <c r="AJ111" s="245"/>
    </row>
    <row r="112" spans="2:36" ht="60.75" hidden="1" customHeight="1" thickBot="1" x14ac:dyDescent="0.3">
      <c r="B112" s="57" t="s">
        <v>391</v>
      </c>
      <c r="C112" s="58" t="s">
        <v>392</v>
      </c>
      <c r="D112" s="52" t="s">
        <v>52</v>
      </c>
      <c r="E112" s="229" t="s">
        <v>539</v>
      </c>
      <c r="F112" s="53" t="s">
        <v>176</v>
      </c>
      <c r="G112" s="950"/>
      <c r="H112" s="1022"/>
      <c r="I112" s="919"/>
      <c r="J112" s="940"/>
      <c r="K112" s="943"/>
      <c r="L112" s="946"/>
      <c r="M112" s="925"/>
      <c r="N112" s="934"/>
      <c r="O112" s="937"/>
      <c r="P112" s="937"/>
      <c r="Q112" s="937"/>
      <c r="R112" s="182"/>
      <c r="S112" s="241"/>
      <c r="T112" s="241"/>
      <c r="U112" s="241"/>
      <c r="V112" s="241"/>
      <c r="W112" s="241"/>
      <c r="X112" s="182"/>
      <c r="Y112" s="182"/>
      <c r="Z112" s="182"/>
      <c r="AB112" s="214">
        <v>2</v>
      </c>
      <c r="AC112" s="208" t="s">
        <v>485</v>
      </c>
      <c r="AD112" s="189">
        <v>0.65</v>
      </c>
      <c r="AE112" s="190">
        <v>43191</v>
      </c>
      <c r="AF112" s="190">
        <v>43373</v>
      </c>
      <c r="AG112" s="188" t="s">
        <v>483</v>
      </c>
      <c r="AI112" s="245"/>
      <c r="AJ112" s="245"/>
    </row>
    <row r="113" spans="2:36" ht="126.75" hidden="1" thickBot="1" x14ac:dyDescent="0.3">
      <c r="B113" s="57" t="s">
        <v>391</v>
      </c>
      <c r="C113" s="58" t="s">
        <v>392</v>
      </c>
      <c r="D113" s="52" t="s">
        <v>52</v>
      </c>
      <c r="E113" s="229" t="s">
        <v>539</v>
      </c>
      <c r="F113" s="53" t="s">
        <v>176</v>
      </c>
      <c r="G113" s="951"/>
      <c r="H113" s="1023"/>
      <c r="I113" s="920"/>
      <c r="J113" s="941"/>
      <c r="K113" s="944"/>
      <c r="L113" s="947"/>
      <c r="M113" s="926"/>
      <c r="N113" s="935"/>
      <c r="O113" s="938"/>
      <c r="P113" s="938"/>
      <c r="Q113" s="938"/>
      <c r="R113" s="182"/>
      <c r="S113" s="241"/>
      <c r="T113" s="241"/>
      <c r="U113" s="241"/>
      <c r="V113" s="241"/>
      <c r="W113" s="241"/>
      <c r="X113" s="182"/>
      <c r="Y113" s="182"/>
      <c r="Z113" s="182"/>
      <c r="AB113" s="214">
        <v>3</v>
      </c>
      <c r="AC113" s="209" t="s">
        <v>486</v>
      </c>
      <c r="AD113" s="191">
        <v>0.1</v>
      </c>
      <c r="AE113" s="192">
        <v>43374</v>
      </c>
      <c r="AF113" s="192">
        <v>43404</v>
      </c>
      <c r="AG113" s="188" t="s">
        <v>483</v>
      </c>
      <c r="AI113" s="245"/>
      <c r="AJ113" s="245"/>
    </row>
    <row r="114" spans="2:36" ht="74.25" hidden="1" customHeight="1" thickBot="1" x14ac:dyDescent="0.3">
      <c r="B114" s="57" t="s">
        <v>391</v>
      </c>
      <c r="C114" s="58" t="s">
        <v>392</v>
      </c>
      <c r="D114" s="52" t="s">
        <v>52</v>
      </c>
      <c r="E114" s="229" t="s">
        <v>540</v>
      </c>
      <c r="F114" s="53" t="s">
        <v>176</v>
      </c>
      <c r="G114" s="949">
        <v>2</v>
      </c>
      <c r="H114" s="952" t="s">
        <v>491</v>
      </c>
      <c r="I114" s="918">
        <v>7.6899999999999996E-2</v>
      </c>
      <c r="J114" s="939">
        <v>100</v>
      </c>
      <c r="K114" s="942" t="s">
        <v>481</v>
      </c>
      <c r="L114" s="1018" t="s">
        <v>492</v>
      </c>
      <c r="M114" s="924" t="s">
        <v>493</v>
      </c>
      <c r="N114" s="927">
        <v>0.25</v>
      </c>
      <c r="O114" s="936">
        <v>0.5</v>
      </c>
      <c r="P114" s="936">
        <v>0.75</v>
      </c>
      <c r="Q114" s="936">
        <v>1</v>
      </c>
      <c r="R114" s="181"/>
      <c r="S114" s="240"/>
      <c r="T114" s="240"/>
      <c r="U114" s="240"/>
      <c r="V114" s="240"/>
      <c r="W114" s="240"/>
      <c r="X114" s="181"/>
      <c r="Y114" s="181"/>
      <c r="Z114" s="181"/>
      <c r="AB114" s="214">
        <v>1</v>
      </c>
      <c r="AC114" s="207" t="s">
        <v>484</v>
      </c>
      <c r="AD114" s="186">
        <v>0.25</v>
      </c>
      <c r="AE114" s="187">
        <v>43132</v>
      </c>
      <c r="AF114" s="187">
        <v>43190</v>
      </c>
      <c r="AG114" s="188" t="s">
        <v>493</v>
      </c>
      <c r="AI114" s="245"/>
      <c r="AJ114" s="245"/>
    </row>
    <row r="115" spans="2:36" ht="74.25" hidden="1" customHeight="1" thickBot="1" x14ac:dyDescent="0.3">
      <c r="B115" s="57" t="s">
        <v>391</v>
      </c>
      <c r="C115" s="58" t="s">
        <v>392</v>
      </c>
      <c r="D115" s="52" t="s">
        <v>52</v>
      </c>
      <c r="E115" s="229" t="s">
        <v>540</v>
      </c>
      <c r="F115" s="53" t="s">
        <v>176</v>
      </c>
      <c r="G115" s="950"/>
      <c r="H115" s="953"/>
      <c r="I115" s="919"/>
      <c r="J115" s="940"/>
      <c r="K115" s="943"/>
      <c r="L115" s="1019"/>
      <c r="M115" s="925"/>
      <c r="N115" s="934"/>
      <c r="O115" s="937"/>
      <c r="P115" s="937"/>
      <c r="Q115" s="937"/>
      <c r="R115" s="182"/>
      <c r="S115" s="241"/>
      <c r="T115" s="241"/>
      <c r="U115" s="241"/>
      <c r="V115" s="241"/>
      <c r="W115" s="241"/>
      <c r="X115" s="182"/>
      <c r="Y115" s="182"/>
      <c r="Z115" s="182"/>
      <c r="AB115" s="214">
        <v>2</v>
      </c>
      <c r="AC115" s="216" t="s">
        <v>524</v>
      </c>
      <c r="AD115" s="189">
        <v>0.65</v>
      </c>
      <c r="AE115" s="190">
        <v>43191</v>
      </c>
      <c r="AF115" s="190">
        <v>43373</v>
      </c>
      <c r="AG115" s="188" t="s">
        <v>493</v>
      </c>
      <c r="AI115" s="245"/>
      <c r="AJ115" s="245"/>
    </row>
    <row r="116" spans="2:36" ht="74.25" hidden="1" customHeight="1" thickBot="1" x14ac:dyDescent="0.3">
      <c r="B116" s="57" t="s">
        <v>391</v>
      </c>
      <c r="C116" s="58" t="s">
        <v>392</v>
      </c>
      <c r="D116" s="52" t="s">
        <v>52</v>
      </c>
      <c r="E116" s="229" t="s">
        <v>540</v>
      </c>
      <c r="F116" s="53" t="s">
        <v>176</v>
      </c>
      <c r="G116" s="951"/>
      <c r="H116" s="954"/>
      <c r="I116" s="920"/>
      <c r="J116" s="941"/>
      <c r="K116" s="944"/>
      <c r="L116" s="1020"/>
      <c r="M116" s="926"/>
      <c r="N116" s="935"/>
      <c r="O116" s="938"/>
      <c r="P116" s="938"/>
      <c r="Q116" s="938"/>
      <c r="R116" s="182"/>
      <c r="S116" s="241"/>
      <c r="T116" s="241"/>
      <c r="U116" s="241"/>
      <c r="V116" s="241"/>
      <c r="W116" s="241"/>
      <c r="X116" s="182"/>
      <c r="Y116" s="182"/>
      <c r="Z116" s="182"/>
      <c r="AB116" s="214">
        <v>3</v>
      </c>
      <c r="AC116" s="209" t="s">
        <v>523</v>
      </c>
      <c r="AD116" s="191">
        <v>0.1</v>
      </c>
      <c r="AE116" s="193">
        <v>43374</v>
      </c>
      <c r="AF116" s="193">
        <v>43404</v>
      </c>
      <c r="AG116" s="188" t="s">
        <v>493</v>
      </c>
      <c r="AI116" s="245"/>
      <c r="AJ116" s="245"/>
    </row>
    <row r="117" spans="2:36" ht="74.25" hidden="1" customHeight="1" thickBot="1" x14ac:dyDescent="0.3">
      <c r="B117" s="57" t="s">
        <v>391</v>
      </c>
      <c r="C117" s="58" t="s">
        <v>392</v>
      </c>
      <c r="D117" s="52" t="s">
        <v>52</v>
      </c>
      <c r="E117" s="229" t="s">
        <v>540</v>
      </c>
      <c r="F117" s="53" t="s">
        <v>176</v>
      </c>
      <c r="G117" s="949">
        <v>3</v>
      </c>
      <c r="H117" s="952" t="s">
        <v>179</v>
      </c>
      <c r="I117" s="918">
        <v>7.6899999999999996E-2</v>
      </c>
      <c r="J117" s="939">
        <v>100</v>
      </c>
      <c r="K117" s="942" t="s">
        <v>481</v>
      </c>
      <c r="L117" s="942" t="s">
        <v>494</v>
      </c>
      <c r="M117" s="924" t="s">
        <v>495</v>
      </c>
      <c r="N117" s="927">
        <v>0.25</v>
      </c>
      <c r="O117" s="936">
        <v>0.5</v>
      </c>
      <c r="P117" s="936">
        <v>0.75</v>
      </c>
      <c r="Q117" s="936">
        <v>1</v>
      </c>
      <c r="R117" s="181"/>
      <c r="S117" s="240"/>
      <c r="T117" s="240"/>
      <c r="U117" s="240"/>
      <c r="V117" s="240"/>
      <c r="W117" s="240"/>
      <c r="X117" s="181"/>
      <c r="Y117" s="181"/>
      <c r="Z117" s="181"/>
      <c r="AB117" s="214">
        <v>1</v>
      </c>
      <c r="AC117" s="207" t="s">
        <v>484</v>
      </c>
      <c r="AD117" s="186">
        <v>0.25</v>
      </c>
      <c r="AE117" s="187">
        <v>43132</v>
      </c>
      <c r="AF117" s="187">
        <v>43190</v>
      </c>
      <c r="AG117" s="188" t="s">
        <v>495</v>
      </c>
      <c r="AI117" s="245"/>
      <c r="AJ117" s="245"/>
    </row>
    <row r="118" spans="2:36" ht="74.25" hidden="1" customHeight="1" thickBot="1" x14ac:dyDescent="0.3">
      <c r="B118" s="57" t="s">
        <v>391</v>
      </c>
      <c r="C118" s="58" t="s">
        <v>392</v>
      </c>
      <c r="D118" s="52" t="s">
        <v>52</v>
      </c>
      <c r="E118" s="229" t="s">
        <v>540</v>
      </c>
      <c r="F118" s="53" t="s">
        <v>176</v>
      </c>
      <c r="G118" s="950"/>
      <c r="H118" s="953"/>
      <c r="I118" s="919"/>
      <c r="J118" s="940"/>
      <c r="K118" s="943"/>
      <c r="L118" s="943"/>
      <c r="M118" s="925"/>
      <c r="N118" s="934"/>
      <c r="O118" s="937"/>
      <c r="P118" s="937"/>
      <c r="Q118" s="937"/>
      <c r="R118" s="182"/>
      <c r="S118" s="241"/>
      <c r="T118" s="241"/>
      <c r="U118" s="241"/>
      <c r="V118" s="241"/>
      <c r="W118" s="241"/>
      <c r="X118" s="182"/>
      <c r="Y118" s="182"/>
      <c r="Z118" s="182"/>
      <c r="AB118" s="214">
        <v>2</v>
      </c>
      <c r="AC118" s="208" t="s">
        <v>485</v>
      </c>
      <c r="AD118" s="189">
        <v>0.65</v>
      </c>
      <c r="AE118" s="190">
        <v>43191</v>
      </c>
      <c r="AF118" s="190">
        <v>43373</v>
      </c>
      <c r="AG118" s="188" t="s">
        <v>495</v>
      </c>
      <c r="AI118" s="245"/>
      <c r="AJ118" s="245"/>
    </row>
    <row r="119" spans="2:36" ht="74.25" hidden="1" customHeight="1" thickBot="1" x14ac:dyDescent="0.3">
      <c r="B119" s="57" t="s">
        <v>391</v>
      </c>
      <c r="C119" s="58" t="s">
        <v>392</v>
      </c>
      <c r="D119" s="52" t="s">
        <v>52</v>
      </c>
      <c r="E119" s="229" t="s">
        <v>540</v>
      </c>
      <c r="F119" s="53" t="s">
        <v>176</v>
      </c>
      <c r="G119" s="951"/>
      <c r="H119" s="954"/>
      <c r="I119" s="920"/>
      <c r="J119" s="941"/>
      <c r="K119" s="944"/>
      <c r="L119" s="944"/>
      <c r="M119" s="926"/>
      <c r="N119" s="935"/>
      <c r="O119" s="938"/>
      <c r="P119" s="938"/>
      <c r="Q119" s="938"/>
      <c r="R119" s="182"/>
      <c r="S119" s="241"/>
      <c r="T119" s="241"/>
      <c r="U119" s="241"/>
      <c r="V119" s="241"/>
      <c r="W119" s="241"/>
      <c r="X119" s="182"/>
      <c r="Y119" s="182"/>
      <c r="Z119" s="182"/>
      <c r="AB119" s="214">
        <v>3</v>
      </c>
      <c r="AC119" s="209" t="s">
        <v>486</v>
      </c>
      <c r="AD119" s="191">
        <v>0.1</v>
      </c>
      <c r="AE119" s="193">
        <v>43374</v>
      </c>
      <c r="AF119" s="193">
        <v>43404</v>
      </c>
      <c r="AG119" s="188" t="s">
        <v>495</v>
      </c>
      <c r="AI119" s="245"/>
      <c r="AJ119" s="245"/>
    </row>
    <row r="120" spans="2:36" ht="74.25" hidden="1" customHeight="1" thickBot="1" x14ac:dyDescent="0.3">
      <c r="B120" s="57" t="s">
        <v>391</v>
      </c>
      <c r="C120" s="58" t="s">
        <v>392</v>
      </c>
      <c r="D120" s="52" t="s">
        <v>52</v>
      </c>
      <c r="E120" s="229" t="s">
        <v>540</v>
      </c>
      <c r="F120" s="53" t="s">
        <v>176</v>
      </c>
      <c r="G120" s="949">
        <v>4</v>
      </c>
      <c r="H120" s="952" t="s">
        <v>180</v>
      </c>
      <c r="I120" s="918">
        <v>7.6899999999999996E-2</v>
      </c>
      <c r="J120" s="939">
        <v>100</v>
      </c>
      <c r="K120" s="942" t="s">
        <v>481</v>
      </c>
      <c r="L120" s="942" t="s">
        <v>496</v>
      </c>
      <c r="M120" s="924" t="s">
        <v>497</v>
      </c>
      <c r="N120" s="927">
        <v>0.25</v>
      </c>
      <c r="O120" s="936">
        <v>0.5</v>
      </c>
      <c r="P120" s="936">
        <v>0.75</v>
      </c>
      <c r="Q120" s="936">
        <v>1</v>
      </c>
      <c r="R120" s="181"/>
      <c r="S120" s="240"/>
      <c r="T120" s="240"/>
      <c r="U120" s="240"/>
      <c r="V120" s="240"/>
      <c r="W120" s="240"/>
      <c r="X120" s="181"/>
      <c r="Y120" s="181"/>
      <c r="Z120" s="181"/>
      <c r="AB120" s="214">
        <v>1</v>
      </c>
      <c r="AC120" s="207" t="s">
        <v>484</v>
      </c>
      <c r="AD120" s="186">
        <v>0.25</v>
      </c>
      <c r="AE120" s="187">
        <v>43132</v>
      </c>
      <c r="AF120" s="187">
        <v>43190</v>
      </c>
      <c r="AG120" s="188" t="s">
        <v>497</v>
      </c>
      <c r="AI120" s="245"/>
      <c r="AJ120" s="245"/>
    </row>
    <row r="121" spans="2:36" ht="74.25" hidden="1" customHeight="1" thickBot="1" x14ac:dyDescent="0.3">
      <c r="B121" s="57" t="s">
        <v>391</v>
      </c>
      <c r="C121" s="58" t="s">
        <v>392</v>
      </c>
      <c r="D121" s="52" t="s">
        <v>52</v>
      </c>
      <c r="E121" s="229" t="s">
        <v>540</v>
      </c>
      <c r="F121" s="53" t="s">
        <v>176</v>
      </c>
      <c r="G121" s="950"/>
      <c r="H121" s="953"/>
      <c r="I121" s="919"/>
      <c r="J121" s="940"/>
      <c r="K121" s="943"/>
      <c r="L121" s="943"/>
      <c r="M121" s="925"/>
      <c r="N121" s="934"/>
      <c r="O121" s="937"/>
      <c r="P121" s="937"/>
      <c r="Q121" s="937"/>
      <c r="R121" s="182"/>
      <c r="S121" s="241"/>
      <c r="T121" s="241"/>
      <c r="U121" s="241"/>
      <c r="V121" s="241"/>
      <c r="W121" s="241"/>
      <c r="X121" s="182"/>
      <c r="Y121" s="182"/>
      <c r="Z121" s="182"/>
      <c r="AB121" s="214">
        <v>2</v>
      </c>
      <c r="AC121" s="208" t="s">
        <v>485</v>
      </c>
      <c r="AD121" s="189">
        <v>0.65</v>
      </c>
      <c r="AE121" s="190">
        <v>43191</v>
      </c>
      <c r="AF121" s="190">
        <v>43373</v>
      </c>
      <c r="AG121" s="188" t="s">
        <v>497</v>
      </c>
      <c r="AI121" s="245"/>
      <c r="AJ121" s="245"/>
    </row>
    <row r="122" spans="2:36" ht="74.25" hidden="1" customHeight="1" thickBot="1" x14ac:dyDescent="0.3">
      <c r="B122" s="57" t="s">
        <v>391</v>
      </c>
      <c r="C122" s="58" t="s">
        <v>392</v>
      </c>
      <c r="D122" s="52" t="s">
        <v>52</v>
      </c>
      <c r="E122" s="229" t="s">
        <v>540</v>
      </c>
      <c r="F122" s="53" t="s">
        <v>176</v>
      </c>
      <c r="G122" s="951"/>
      <c r="H122" s="954"/>
      <c r="I122" s="920"/>
      <c r="J122" s="941"/>
      <c r="K122" s="944"/>
      <c r="L122" s="944"/>
      <c r="M122" s="926"/>
      <c r="N122" s="935"/>
      <c r="O122" s="938"/>
      <c r="P122" s="938"/>
      <c r="Q122" s="938"/>
      <c r="R122" s="182"/>
      <c r="S122" s="241"/>
      <c r="T122" s="241"/>
      <c r="U122" s="241"/>
      <c r="V122" s="241"/>
      <c r="W122" s="241"/>
      <c r="X122" s="182"/>
      <c r="Y122" s="182"/>
      <c r="Z122" s="182"/>
      <c r="AB122" s="214">
        <v>3</v>
      </c>
      <c r="AC122" s="209" t="s">
        <v>486</v>
      </c>
      <c r="AD122" s="191">
        <v>0.1</v>
      </c>
      <c r="AE122" s="193">
        <v>43374</v>
      </c>
      <c r="AF122" s="193">
        <v>43404</v>
      </c>
      <c r="AG122" s="188" t="s">
        <v>497</v>
      </c>
      <c r="AI122" s="245"/>
      <c r="AJ122" s="245"/>
    </row>
    <row r="123" spans="2:36" ht="74.25" hidden="1" customHeight="1" thickBot="1" x14ac:dyDescent="0.3">
      <c r="B123" s="57" t="s">
        <v>391</v>
      </c>
      <c r="C123" s="58" t="s">
        <v>392</v>
      </c>
      <c r="D123" s="52" t="s">
        <v>52</v>
      </c>
      <c r="E123" s="229" t="s">
        <v>540</v>
      </c>
      <c r="F123" s="53" t="s">
        <v>176</v>
      </c>
      <c r="G123" s="949">
        <v>5</v>
      </c>
      <c r="H123" s="952" t="s">
        <v>182</v>
      </c>
      <c r="I123" s="918">
        <v>7.6899999999999996E-2</v>
      </c>
      <c r="J123" s="939">
        <v>100</v>
      </c>
      <c r="K123" s="942" t="s">
        <v>498</v>
      </c>
      <c r="L123" s="942" t="s">
        <v>499</v>
      </c>
      <c r="M123" s="924" t="s">
        <v>500</v>
      </c>
      <c r="N123" s="927">
        <v>0.25</v>
      </c>
      <c r="O123" s="936">
        <v>0.5</v>
      </c>
      <c r="P123" s="936">
        <v>0.75</v>
      </c>
      <c r="Q123" s="936">
        <v>1</v>
      </c>
      <c r="R123" s="181"/>
      <c r="S123" s="240"/>
      <c r="T123" s="240"/>
      <c r="U123" s="240"/>
      <c r="V123" s="240"/>
      <c r="W123" s="240"/>
      <c r="X123" s="181"/>
      <c r="Y123" s="181"/>
      <c r="Z123" s="181"/>
      <c r="AB123" s="214">
        <v>1</v>
      </c>
      <c r="AC123" s="207" t="s">
        <v>484</v>
      </c>
      <c r="AD123" s="186">
        <v>0.25</v>
      </c>
      <c r="AE123" s="187">
        <v>43132</v>
      </c>
      <c r="AF123" s="187">
        <v>43190</v>
      </c>
      <c r="AG123" s="188" t="s">
        <v>500</v>
      </c>
      <c r="AI123" s="245"/>
      <c r="AJ123" s="245"/>
    </row>
    <row r="124" spans="2:36" ht="74.25" hidden="1" customHeight="1" thickBot="1" x14ac:dyDescent="0.3">
      <c r="B124" s="57" t="s">
        <v>391</v>
      </c>
      <c r="C124" s="58" t="s">
        <v>392</v>
      </c>
      <c r="D124" s="52" t="s">
        <v>52</v>
      </c>
      <c r="E124" s="229" t="s">
        <v>540</v>
      </c>
      <c r="F124" s="53" t="s">
        <v>176</v>
      </c>
      <c r="G124" s="950"/>
      <c r="H124" s="953"/>
      <c r="I124" s="919"/>
      <c r="J124" s="940"/>
      <c r="K124" s="943"/>
      <c r="L124" s="943"/>
      <c r="M124" s="925"/>
      <c r="N124" s="934"/>
      <c r="O124" s="937"/>
      <c r="P124" s="937"/>
      <c r="Q124" s="937"/>
      <c r="R124" s="182"/>
      <c r="S124" s="241"/>
      <c r="T124" s="241"/>
      <c r="U124" s="241"/>
      <c r="V124" s="241"/>
      <c r="W124" s="241"/>
      <c r="X124" s="182"/>
      <c r="Y124" s="182"/>
      <c r="Z124" s="182"/>
      <c r="AB124" s="214">
        <v>2</v>
      </c>
      <c r="AC124" s="216" t="s">
        <v>525</v>
      </c>
      <c r="AD124" s="189">
        <v>0.65</v>
      </c>
      <c r="AE124" s="190">
        <v>43191</v>
      </c>
      <c r="AF124" s="190">
        <v>43373</v>
      </c>
      <c r="AG124" s="188" t="s">
        <v>500</v>
      </c>
      <c r="AI124" s="245"/>
      <c r="AJ124" s="245"/>
    </row>
    <row r="125" spans="2:36" ht="74.25" hidden="1" customHeight="1" thickBot="1" x14ac:dyDescent="0.3">
      <c r="B125" s="57" t="s">
        <v>391</v>
      </c>
      <c r="C125" s="58" t="s">
        <v>392</v>
      </c>
      <c r="D125" s="52" t="s">
        <v>52</v>
      </c>
      <c r="E125" s="229" t="s">
        <v>540</v>
      </c>
      <c r="F125" s="53" t="s">
        <v>176</v>
      </c>
      <c r="G125" s="951"/>
      <c r="H125" s="954"/>
      <c r="I125" s="920"/>
      <c r="J125" s="941"/>
      <c r="K125" s="944"/>
      <c r="L125" s="944"/>
      <c r="M125" s="926"/>
      <c r="N125" s="935"/>
      <c r="O125" s="938"/>
      <c r="P125" s="938"/>
      <c r="Q125" s="938"/>
      <c r="R125" s="182"/>
      <c r="S125" s="241"/>
      <c r="T125" s="241"/>
      <c r="U125" s="241"/>
      <c r="V125" s="241"/>
      <c r="W125" s="241"/>
      <c r="X125" s="182"/>
      <c r="Y125" s="182"/>
      <c r="Z125" s="182"/>
      <c r="AB125" s="214">
        <v>3</v>
      </c>
      <c r="AC125" s="209" t="s">
        <v>486</v>
      </c>
      <c r="AD125" s="191">
        <v>0.1</v>
      </c>
      <c r="AE125" s="193">
        <v>43374</v>
      </c>
      <c r="AF125" s="193">
        <v>43404</v>
      </c>
      <c r="AG125" s="188" t="s">
        <v>500</v>
      </c>
      <c r="AI125" s="245"/>
      <c r="AJ125" s="245"/>
    </row>
    <row r="126" spans="2:36" ht="74.25" hidden="1" customHeight="1" thickBot="1" x14ac:dyDescent="0.3">
      <c r="B126" s="57" t="s">
        <v>391</v>
      </c>
      <c r="C126" s="58" t="s">
        <v>392</v>
      </c>
      <c r="D126" s="52" t="s">
        <v>52</v>
      </c>
      <c r="E126" s="229" t="s">
        <v>539</v>
      </c>
      <c r="F126" s="53" t="s">
        <v>176</v>
      </c>
      <c r="G126" s="949">
        <v>6</v>
      </c>
      <c r="H126" s="952" t="s">
        <v>501</v>
      </c>
      <c r="I126" s="918">
        <v>7.6899999999999996E-2</v>
      </c>
      <c r="J126" s="939">
        <v>100</v>
      </c>
      <c r="K126" s="942" t="s">
        <v>481</v>
      </c>
      <c r="L126" s="942" t="s">
        <v>502</v>
      </c>
      <c r="M126" s="924" t="s">
        <v>503</v>
      </c>
      <c r="N126" s="927">
        <v>0.25</v>
      </c>
      <c r="O126" s="936">
        <v>0.5</v>
      </c>
      <c r="P126" s="936">
        <v>0.75</v>
      </c>
      <c r="Q126" s="936">
        <v>1</v>
      </c>
      <c r="R126" s="181"/>
      <c r="S126" s="240"/>
      <c r="T126" s="240"/>
      <c r="U126" s="240"/>
      <c r="V126" s="240"/>
      <c r="W126" s="240"/>
      <c r="X126" s="181"/>
      <c r="Y126" s="181"/>
      <c r="Z126" s="181"/>
      <c r="AB126" s="214">
        <v>1</v>
      </c>
      <c r="AC126" s="207" t="s">
        <v>484</v>
      </c>
      <c r="AD126" s="186">
        <v>0.25</v>
      </c>
      <c r="AE126" s="187">
        <v>43132</v>
      </c>
      <c r="AF126" s="187">
        <v>43190</v>
      </c>
      <c r="AG126" s="194" t="s">
        <v>503</v>
      </c>
      <c r="AI126" s="245"/>
      <c r="AJ126" s="245"/>
    </row>
    <row r="127" spans="2:36" ht="74.25" hidden="1" customHeight="1" thickBot="1" x14ac:dyDescent="0.3">
      <c r="B127" s="57" t="s">
        <v>391</v>
      </c>
      <c r="C127" s="58" t="s">
        <v>392</v>
      </c>
      <c r="D127" s="52" t="s">
        <v>52</v>
      </c>
      <c r="E127" s="229" t="s">
        <v>539</v>
      </c>
      <c r="F127" s="53" t="s">
        <v>176</v>
      </c>
      <c r="G127" s="950"/>
      <c r="H127" s="953"/>
      <c r="I127" s="919"/>
      <c r="J127" s="940"/>
      <c r="K127" s="943"/>
      <c r="L127" s="943"/>
      <c r="M127" s="925"/>
      <c r="N127" s="934"/>
      <c r="O127" s="937"/>
      <c r="P127" s="937"/>
      <c r="Q127" s="937"/>
      <c r="R127" s="182"/>
      <c r="S127" s="241"/>
      <c r="T127" s="241"/>
      <c r="U127" s="241"/>
      <c r="V127" s="241"/>
      <c r="W127" s="241"/>
      <c r="X127" s="182"/>
      <c r="Y127" s="182"/>
      <c r="Z127" s="182"/>
      <c r="AB127" s="214">
        <v>2</v>
      </c>
      <c r="AC127" s="208" t="s">
        <v>485</v>
      </c>
      <c r="AD127" s="189">
        <v>0.65</v>
      </c>
      <c r="AE127" s="190">
        <v>43191</v>
      </c>
      <c r="AF127" s="190">
        <v>43373</v>
      </c>
      <c r="AG127" s="194" t="s">
        <v>503</v>
      </c>
      <c r="AI127" s="245"/>
      <c r="AJ127" s="245"/>
    </row>
    <row r="128" spans="2:36" ht="74.25" hidden="1" customHeight="1" thickBot="1" x14ac:dyDescent="0.3">
      <c r="B128" s="57" t="s">
        <v>391</v>
      </c>
      <c r="C128" s="58" t="s">
        <v>392</v>
      </c>
      <c r="D128" s="52" t="s">
        <v>52</v>
      </c>
      <c r="E128" s="229" t="s">
        <v>539</v>
      </c>
      <c r="F128" s="53" t="s">
        <v>176</v>
      </c>
      <c r="G128" s="951"/>
      <c r="H128" s="954"/>
      <c r="I128" s="920"/>
      <c r="J128" s="941"/>
      <c r="K128" s="944"/>
      <c r="L128" s="944"/>
      <c r="M128" s="926"/>
      <c r="N128" s="935"/>
      <c r="O128" s="938"/>
      <c r="P128" s="938"/>
      <c r="Q128" s="938"/>
      <c r="R128" s="182"/>
      <c r="S128" s="241"/>
      <c r="T128" s="241"/>
      <c r="U128" s="241"/>
      <c r="V128" s="241"/>
      <c r="W128" s="241"/>
      <c r="X128" s="182"/>
      <c r="Y128" s="182"/>
      <c r="Z128" s="182"/>
      <c r="AB128" s="214">
        <v>3</v>
      </c>
      <c r="AC128" s="209" t="s">
        <v>486</v>
      </c>
      <c r="AD128" s="191">
        <v>0.1</v>
      </c>
      <c r="AE128" s="193">
        <v>43374</v>
      </c>
      <c r="AF128" s="193">
        <v>43404</v>
      </c>
      <c r="AG128" s="194" t="s">
        <v>503</v>
      </c>
      <c r="AI128" s="245"/>
      <c r="AJ128" s="245"/>
    </row>
    <row r="129" spans="2:36" ht="84" hidden="1" customHeight="1" thickBot="1" x14ac:dyDescent="0.3">
      <c r="B129" s="57" t="s">
        <v>391</v>
      </c>
      <c r="C129" s="58" t="s">
        <v>392</v>
      </c>
      <c r="D129" s="52" t="s">
        <v>52</v>
      </c>
      <c r="E129" s="229" t="s">
        <v>540</v>
      </c>
      <c r="F129" s="53" t="s">
        <v>176</v>
      </c>
      <c r="G129" s="949">
        <v>7</v>
      </c>
      <c r="H129" s="952" t="s">
        <v>178</v>
      </c>
      <c r="I129" s="918">
        <v>7.6899999999999996E-2</v>
      </c>
      <c r="J129" s="939">
        <v>100</v>
      </c>
      <c r="K129" s="942" t="s">
        <v>481</v>
      </c>
      <c r="L129" s="1030" t="s">
        <v>487</v>
      </c>
      <c r="M129" s="924" t="s">
        <v>488</v>
      </c>
      <c r="N129" s="927">
        <v>0.25</v>
      </c>
      <c r="O129" s="936">
        <v>0.5</v>
      </c>
      <c r="P129" s="936">
        <v>0.75</v>
      </c>
      <c r="Q129" s="936">
        <v>1</v>
      </c>
      <c r="R129" s="181"/>
      <c r="S129" s="240"/>
      <c r="T129" s="240"/>
      <c r="U129" s="240"/>
      <c r="V129" s="240"/>
      <c r="W129" s="240"/>
      <c r="X129" s="181"/>
      <c r="Y129" s="181"/>
      <c r="Z129" s="181"/>
      <c r="AB129" s="214">
        <v>1</v>
      </c>
      <c r="AC129" s="207" t="s">
        <v>489</v>
      </c>
      <c r="AD129" s="186">
        <v>0.3</v>
      </c>
      <c r="AE129" s="187">
        <v>43132</v>
      </c>
      <c r="AF129" s="187">
        <v>43159</v>
      </c>
      <c r="AG129" s="188" t="s">
        <v>488</v>
      </c>
      <c r="AI129" s="245"/>
      <c r="AJ129" s="245"/>
    </row>
    <row r="130" spans="2:36" ht="126.75" hidden="1" thickBot="1" x14ac:dyDescent="0.3">
      <c r="B130" s="57" t="s">
        <v>391</v>
      </c>
      <c r="C130" s="58" t="s">
        <v>392</v>
      </c>
      <c r="D130" s="52" t="s">
        <v>52</v>
      </c>
      <c r="E130" s="229" t="s">
        <v>540</v>
      </c>
      <c r="F130" s="53" t="s">
        <v>176</v>
      </c>
      <c r="G130" s="951"/>
      <c r="H130" s="954"/>
      <c r="I130" s="920"/>
      <c r="J130" s="941"/>
      <c r="K130" s="944"/>
      <c r="L130" s="1031"/>
      <c r="M130" s="926"/>
      <c r="N130" s="935"/>
      <c r="O130" s="938"/>
      <c r="P130" s="938"/>
      <c r="Q130" s="938"/>
      <c r="R130" s="182"/>
      <c r="S130" s="241"/>
      <c r="T130" s="241"/>
      <c r="U130" s="241"/>
      <c r="V130" s="241"/>
      <c r="W130" s="241"/>
      <c r="X130" s="182"/>
      <c r="Y130" s="182"/>
      <c r="Z130" s="182"/>
      <c r="AB130" s="214">
        <v>2</v>
      </c>
      <c r="AC130" s="215" t="s">
        <v>490</v>
      </c>
      <c r="AD130" s="195">
        <v>0.7</v>
      </c>
      <c r="AE130" s="193">
        <v>43160</v>
      </c>
      <c r="AF130" s="193">
        <v>43281</v>
      </c>
      <c r="AG130" s="188" t="s">
        <v>488</v>
      </c>
      <c r="AI130" s="245"/>
      <c r="AJ130" s="245"/>
    </row>
    <row r="131" spans="2:36" ht="36.75" hidden="1" customHeight="1" thickBot="1" x14ac:dyDescent="0.3">
      <c r="B131" s="57" t="s">
        <v>391</v>
      </c>
      <c r="C131" s="58" t="s">
        <v>392</v>
      </c>
      <c r="D131" s="52" t="s">
        <v>52</v>
      </c>
      <c r="E131" s="229" t="s">
        <v>539</v>
      </c>
      <c r="F131" s="53" t="s">
        <v>176</v>
      </c>
      <c r="G131" s="949">
        <v>8</v>
      </c>
      <c r="H131" s="1029" t="s">
        <v>177</v>
      </c>
      <c r="I131" s="918">
        <v>7.6899999999999996E-2</v>
      </c>
      <c r="J131" s="939">
        <v>17</v>
      </c>
      <c r="K131" s="942" t="s">
        <v>472</v>
      </c>
      <c r="L131" s="945" t="s">
        <v>473</v>
      </c>
      <c r="M131" s="924" t="s">
        <v>474</v>
      </c>
      <c r="N131" s="933">
        <v>1</v>
      </c>
      <c r="O131" s="948">
        <v>7</v>
      </c>
      <c r="P131" s="948">
        <v>13</v>
      </c>
      <c r="Q131" s="948">
        <v>17</v>
      </c>
      <c r="R131" s="182"/>
      <c r="S131" s="241"/>
      <c r="T131" s="241"/>
      <c r="U131" s="241"/>
      <c r="V131" s="241"/>
      <c r="W131" s="241"/>
      <c r="X131" s="182"/>
      <c r="Y131" s="182"/>
      <c r="Z131" s="182"/>
      <c r="AB131" s="214">
        <v>1</v>
      </c>
      <c r="AC131" s="210" t="s">
        <v>475</v>
      </c>
      <c r="AD131" s="186">
        <v>0.15</v>
      </c>
      <c r="AE131" s="187">
        <v>43132</v>
      </c>
      <c r="AF131" s="187">
        <v>43174</v>
      </c>
      <c r="AG131" s="188" t="s">
        <v>474</v>
      </c>
      <c r="AI131" s="245"/>
      <c r="AJ131" s="245"/>
    </row>
    <row r="132" spans="2:36" ht="126.75" hidden="1" thickBot="1" x14ac:dyDescent="0.3">
      <c r="B132" s="57" t="s">
        <v>391</v>
      </c>
      <c r="C132" s="58" t="s">
        <v>392</v>
      </c>
      <c r="D132" s="52" t="s">
        <v>52</v>
      </c>
      <c r="E132" s="229" t="s">
        <v>539</v>
      </c>
      <c r="F132" s="53" t="s">
        <v>176</v>
      </c>
      <c r="G132" s="950"/>
      <c r="H132" s="1022"/>
      <c r="I132" s="919"/>
      <c r="J132" s="940"/>
      <c r="K132" s="943"/>
      <c r="L132" s="946"/>
      <c r="M132" s="925"/>
      <c r="N132" s="934"/>
      <c r="O132" s="937"/>
      <c r="P132" s="937"/>
      <c r="Q132" s="937"/>
      <c r="R132" s="182"/>
      <c r="S132" s="241"/>
      <c r="T132" s="241"/>
      <c r="U132" s="241"/>
      <c r="V132" s="241"/>
      <c r="W132" s="241"/>
      <c r="X132" s="182"/>
      <c r="Y132" s="182"/>
      <c r="Z132" s="182"/>
      <c r="AB132" s="214">
        <v>2</v>
      </c>
      <c r="AC132" s="211" t="s">
        <v>476</v>
      </c>
      <c r="AD132" s="189">
        <v>0.15</v>
      </c>
      <c r="AE132" s="190">
        <v>43175</v>
      </c>
      <c r="AF132" s="190">
        <v>43190</v>
      </c>
      <c r="AG132" s="188" t="s">
        <v>474</v>
      </c>
      <c r="AI132" s="245"/>
      <c r="AJ132" s="245"/>
    </row>
    <row r="133" spans="2:36" ht="126.75" hidden="1" thickBot="1" x14ac:dyDescent="0.3">
      <c r="B133" s="57" t="s">
        <v>391</v>
      </c>
      <c r="C133" s="58" t="s">
        <v>392</v>
      </c>
      <c r="D133" s="52" t="s">
        <v>52</v>
      </c>
      <c r="E133" s="229" t="s">
        <v>539</v>
      </c>
      <c r="F133" s="53" t="s">
        <v>176</v>
      </c>
      <c r="G133" s="950"/>
      <c r="H133" s="1022"/>
      <c r="I133" s="919"/>
      <c r="J133" s="940"/>
      <c r="K133" s="943"/>
      <c r="L133" s="946"/>
      <c r="M133" s="925"/>
      <c r="N133" s="934"/>
      <c r="O133" s="937"/>
      <c r="P133" s="937"/>
      <c r="Q133" s="937"/>
      <c r="R133" s="182"/>
      <c r="S133" s="241"/>
      <c r="T133" s="241"/>
      <c r="U133" s="241"/>
      <c r="V133" s="241"/>
      <c r="W133" s="241"/>
      <c r="X133" s="182"/>
      <c r="Y133" s="182"/>
      <c r="Z133" s="182"/>
      <c r="AB133" s="214">
        <v>3</v>
      </c>
      <c r="AC133" s="211" t="s">
        <v>477</v>
      </c>
      <c r="AD133" s="189">
        <v>0.6</v>
      </c>
      <c r="AE133" s="190">
        <v>43191</v>
      </c>
      <c r="AF133" s="190">
        <v>43434</v>
      </c>
      <c r="AG133" s="188" t="s">
        <v>474</v>
      </c>
      <c r="AI133" s="245"/>
      <c r="AJ133" s="245"/>
    </row>
    <row r="134" spans="2:36" ht="39" hidden="1" customHeight="1" thickBot="1" x14ac:dyDescent="0.3">
      <c r="B134" s="57" t="s">
        <v>391</v>
      </c>
      <c r="C134" s="58" t="s">
        <v>392</v>
      </c>
      <c r="D134" s="52" t="s">
        <v>52</v>
      </c>
      <c r="E134" s="229" t="s">
        <v>539</v>
      </c>
      <c r="F134" s="53" t="s">
        <v>176</v>
      </c>
      <c r="G134" s="951"/>
      <c r="H134" s="1023"/>
      <c r="I134" s="920"/>
      <c r="J134" s="941"/>
      <c r="K134" s="944"/>
      <c r="L134" s="947"/>
      <c r="M134" s="926"/>
      <c r="N134" s="935"/>
      <c r="O134" s="938"/>
      <c r="P134" s="938"/>
      <c r="Q134" s="938"/>
      <c r="R134" s="182"/>
      <c r="S134" s="241"/>
      <c r="T134" s="241"/>
      <c r="U134" s="241"/>
      <c r="V134" s="241"/>
      <c r="W134" s="241"/>
      <c r="X134" s="182"/>
      <c r="Y134" s="182"/>
      <c r="Z134" s="182"/>
      <c r="AB134" s="214">
        <v>4</v>
      </c>
      <c r="AC134" s="209" t="s">
        <v>478</v>
      </c>
      <c r="AD134" s="191">
        <v>0.1</v>
      </c>
      <c r="AE134" s="196">
        <v>43435</v>
      </c>
      <c r="AF134" s="192" t="s">
        <v>479</v>
      </c>
      <c r="AG134" s="188" t="s">
        <v>474</v>
      </c>
      <c r="AI134" s="245"/>
      <c r="AJ134" s="245"/>
    </row>
    <row r="135" spans="2:36" ht="54" hidden="1" customHeight="1" thickBot="1" x14ac:dyDescent="0.3">
      <c r="B135" s="57" t="s">
        <v>391</v>
      </c>
      <c r="C135" s="58" t="s">
        <v>392</v>
      </c>
      <c r="D135" s="52" t="s">
        <v>52</v>
      </c>
      <c r="E135" s="229" t="s">
        <v>540</v>
      </c>
      <c r="F135" s="53" t="s">
        <v>176</v>
      </c>
      <c r="G135" s="949">
        <v>9</v>
      </c>
      <c r="H135" s="952" t="s">
        <v>181</v>
      </c>
      <c r="I135" s="918">
        <v>7.6899999999999996E-2</v>
      </c>
      <c r="J135" s="939">
        <v>100</v>
      </c>
      <c r="K135" s="942" t="s">
        <v>481</v>
      </c>
      <c r="L135" s="1030" t="s">
        <v>504</v>
      </c>
      <c r="M135" s="924" t="s">
        <v>505</v>
      </c>
      <c r="N135" s="927">
        <v>0.25</v>
      </c>
      <c r="O135" s="930">
        <v>0.5</v>
      </c>
      <c r="P135" s="930">
        <v>0.75</v>
      </c>
      <c r="Q135" s="930">
        <v>1</v>
      </c>
      <c r="R135" s="183"/>
      <c r="S135" s="240"/>
      <c r="T135" s="240"/>
      <c r="U135" s="240"/>
      <c r="V135" s="240"/>
      <c r="W135" s="240"/>
      <c r="X135" s="183"/>
      <c r="Y135" s="183"/>
      <c r="Z135" s="183"/>
      <c r="AB135" s="214">
        <v>1</v>
      </c>
      <c r="AC135" s="207" t="s">
        <v>506</v>
      </c>
      <c r="AD135" s="197">
        <v>0.3</v>
      </c>
      <c r="AE135" s="187">
        <v>43132</v>
      </c>
      <c r="AF135" s="187">
        <v>43190</v>
      </c>
      <c r="AG135" s="194" t="s">
        <v>505</v>
      </c>
      <c r="AI135" s="245"/>
      <c r="AJ135" s="245"/>
    </row>
    <row r="136" spans="2:36" ht="54" hidden="1" customHeight="1" thickBot="1" x14ac:dyDescent="0.3">
      <c r="B136" s="57" t="s">
        <v>391</v>
      </c>
      <c r="C136" s="58" t="s">
        <v>392</v>
      </c>
      <c r="D136" s="52" t="s">
        <v>52</v>
      </c>
      <c r="E136" s="229" t="s">
        <v>540</v>
      </c>
      <c r="F136" s="53" t="s">
        <v>176</v>
      </c>
      <c r="G136" s="950"/>
      <c r="H136" s="953"/>
      <c r="I136" s="919"/>
      <c r="J136" s="940"/>
      <c r="K136" s="943"/>
      <c r="L136" s="1032"/>
      <c r="M136" s="925"/>
      <c r="N136" s="928"/>
      <c r="O136" s="931"/>
      <c r="P136" s="931"/>
      <c r="Q136" s="931"/>
      <c r="R136" s="183"/>
      <c r="S136" s="240"/>
      <c r="T136" s="240"/>
      <c r="U136" s="240"/>
      <c r="V136" s="240"/>
      <c r="W136" s="240"/>
      <c r="X136" s="183"/>
      <c r="Y136" s="183"/>
      <c r="Z136" s="183"/>
      <c r="AB136" s="214">
        <v>2</v>
      </c>
      <c r="AC136" s="208" t="s">
        <v>507</v>
      </c>
      <c r="AD136" s="198">
        <v>0.5</v>
      </c>
      <c r="AE136" s="190">
        <v>43191</v>
      </c>
      <c r="AF136" s="190">
        <v>43373</v>
      </c>
      <c r="AG136" s="194" t="s">
        <v>505</v>
      </c>
      <c r="AI136" s="245"/>
      <c r="AJ136" s="245"/>
    </row>
    <row r="137" spans="2:36" ht="126.75" hidden="1" thickBot="1" x14ac:dyDescent="0.3">
      <c r="B137" s="57" t="s">
        <v>391</v>
      </c>
      <c r="C137" s="58" t="s">
        <v>392</v>
      </c>
      <c r="D137" s="52" t="s">
        <v>52</v>
      </c>
      <c r="E137" s="229" t="s">
        <v>540</v>
      </c>
      <c r="F137" s="53" t="s">
        <v>176</v>
      </c>
      <c r="G137" s="951"/>
      <c r="H137" s="954"/>
      <c r="I137" s="920"/>
      <c r="J137" s="941"/>
      <c r="K137" s="944"/>
      <c r="L137" s="1031"/>
      <c r="M137" s="926"/>
      <c r="N137" s="929"/>
      <c r="O137" s="932"/>
      <c r="P137" s="932"/>
      <c r="Q137" s="932"/>
      <c r="R137" s="183"/>
      <c r="S137" s="240"/>
      <c r="T137" s="240"/>
      <c r="U137" s="240"/>
      <c r="V137" s="240"/>
      <c r="W137" s="240"/>
      <c r="X137" s="183"/>
      <c r="Y137" s="183"/>
      <c r="Z137" s="183"/>
      <c r="AB137" s="214">
        <v>3</v>
      </c>
      <c r="AC137" s="212" t="s">
        <v>508</v>
      </c>
      <c r="AD137" s="199">
        <v>0.2</v>
      </c>
      <c r="AE137" s="193">
        <v>43374</v>
      </c>
      <c r="AF137" s="193">
        <v>43404</v>
      </c>
      <c r="AG137" s="194" t="s">
        <v>505</v>
      </c>
      <c r="AI137" s="245"/>
      <c r="AJ137" s="245"/>
    </row>
    <row r="138" spans="2:36" ht="148.5" hidden="1" customHeight="1" thickBot="1" x14ac:dyDescent="0.3">
      <c r="B138" s="57" t="s">
        <v>391</v>
      </c>
      <c r="C138" s="58" t="s">
        <v>392</v>
      </c>
      <c r="D138" s="52" t="s">
        <v>52</v>
      </c>
      <c r="E138" s="229" t="s">
        <v>539</v>
      </c>
      <c r="F138" s="53" t="s">
        <v>176</v>
      </c>
      <c r="G138" s="949">
        <v>10</v>
      </c>
      <c r="H138" s="952" t="s">
        <v>509</v>
      </c>
      <c r="I138" s="918">
        <v>7.6899999999999996E-2</v>
      </c>
      <c r="J138" s="939">
        <v>20</v>
      </c>
      <c r="K138" s="942" t="s">
        <v>91</v>
      </c>
      <c r="L138" s="921" t="s">
        <v>510</v>
      </c>
      <c r="M138" s="924" t="s">
        <v>511</v>
      </c>
      <c r="N138" s="933">
        <v>5</v>
      </c>
      <c r="O138" s="933">
        <v>10</v>
      </c>
      <c r="P138" s="933">
        <v>15</v>
      </c>
      <c r="Q138" s="933">
        <v>20</v>
      </c>
      <c r="R138" s="184"/>
      <c r="S138" s="241"/>
      <c r="T138" s="241"/>
      <c r="U138" s="241"/>
      <c r="V138" s="241"/>
      <c r="W138" s="241"/>
      <c r="X138" s="184"/>
      <c r="Y138" s="184"/>
      <c r="Z138" s="184"/>
      <c r="AB138" s="214">
        <v>1</v>
      </c>
      <c r="AC138" s="207" t="s">
        <v>512</v>
      </c>
      <c r="AD138" s="197">
        <v>0.7</v>
      </c>
      <c r="AE138" s="200">
        <v>43160</v>
      </c>
      <c r="AF138" s="200">
        <v>43434</v>
      </c>
      <c r="AG138" s="194" t="s">
        <v>511</v>
      </c>
      <c r="AI138" s="245"/>
      <c r="AJ138" s="245"/>
    </row>
    <row r="139" spans="2:36" ht="126.75" hidden="1" thickBot="1" x14ac:dyDescent="0.3">
      <c r="B139" s="57" t="s">
        <v>391</v>
      </c>
      <c r="C139" s="58" t="s">
        <v>392</v>
      </c>
      <c r="D139" s="52" t="s">
        <v>52</v>
      </c>
      <c r="E139" s="229" t="s">
        <v>539</v>
      </c>
      <c r="F139" s="53" t="s">
        <v>176</v>
      </c>
      <c r="G139" s="951"/>
      <c r="H139" s="954"/>
      <c r="I139" s="920"/>
      <c r="J139" s="941"/>
      <c r="K139" s="944"/>
      <c r="L139" s="923"/>
      <c r="M139" s="926"/>
      <c r="N139" s="935"/>
      <c r="O139" s="935"/>
      <c r="P139" s="935"/>
      <c r="Q139" s="935"/>
      <c r="R139" s="184"/>
      <c r="S139" s="241"/>
      <c r="T139" s="241"/>
      <c r="U139" s="241"/>
      <c r="V139" s="241"/>
      <c r="W139" s="241"/>
      <c r="X139" s="184"/>
      <c r="Y139" s="184"/>
      <c r="Z139" s="184"/>
      <c r="AB139" s="214">
        <v>2</v>
      </c>
      <c r="AC139" s="209" t="s">
        <v>513</v>
      </c>
      <c r="AD139" s="201">
        <v>0.3</v>
      </c>
      <c r="AE139" s="202">
        <v>43435</v>
      </c>
      <c r="AF139" s="202">
        <v>43444</v>
      </c>
      <c r="AG139" s="194" t="s">
        <v>511</v>
      </c>
      <c r="AI139" s="245"/>
      <c r="AJ139" s="245"/>
    </row>
    <row r="140" spans="2:36" ht="42" hidden="1" customHeight="1" thickBot="1" x14ac:dyDescent="0.3">
      <c r="B140" s="57" t="s">
        <v>391</v>
      </c>
      <c r="C140" s="58" t="s">
        <v>392</v>
      </c>
      <c r="D140" s="52" t="s">
        <v>52</v>
      </c>
      <c r="E140" s="229" t="s">
        <v>539</v>
      </c>
      <c r="F140" s="53" t="s">
        <v>176</v>
      </c>
      <c r="G140" s="949">
        <v>11</v>
      </c>
      <c r="H140" s="952" t="s">
        <v>514</v>
      </c>
      <c r="I140" s="918">
        <v>7.6899999999999996E-2</v>
      </c>
      <c r="J140" s="939">
        <v>98</v>
      </c>
      <c r="K140" s="942" t="s">
        <v>481</v>
      </c>
      <c r="L140" s="921" t="s">
        <v>515</v>
      </c>
      <c r="M140" s="924" t="s">
        <v>505</v>
      </c>
      <c r="N140" s="927">
        <v>0.25</v>
      </c>
      <c r="O140" s="927">
        <v>0.5</v>
      </c>
      <c r="P140" s="927">
        <v>0.75</v>
      </c>
      <c r="Q140" s="927">
        <v>0.98</v>
      </c>
      <c r="R140" s="185"/>
      <c r="S140" s="240"/>
      <c r="T140" s="240"/>
      <c r="U140" s="240"/>
      <c r="V140" s="240"/>
      <c r="W140" s="240"/>
      <c r="X140" s="185"/>
      <c r="Y140" s="185"/>
      <c r="Z140" s="185"/>
      <c r="AB140" s="214">
        <v>1</v>
      </c>
      <c r="AC140" s="207" t="s">
        <v>516</v>
      </c>
      <c r="AD140" s="197">
        <v>0.4</v>
      </c>
      <c r="AE140" s="200">
        <v>43132</v>
      </c>
      <c r="AF140" s="200">
        <v>43454</v>
      </c>
      <c r="AG140" s="203" t="s">
        <v>505</v>
      </c>
      <c r="AI140" s="245"/>
      <c r="AJ140" s="245"/>
    </row>
    <row r="141" spans="2:36" ht="42" hidden="1" customHeight="1" thickBot="1" x14ac:dyDescent="0.3">
      <c r="B141" s="57" t="s">
        <v>391</v>
      </c>
      <c r="C141" s="58" t="s">
        <v>392</v>
      </c>
      <c r="D141" s="52" t="s">
        <v>52</v>
      </c>
      <c r="E141" s="229" t="s">
        <v>539</v>
      </c>
      <c r="F141" s="53" t="s">
        <v>176</v>
      </c>
      <c r="G141" s="950"/>
      <c r="H141" s="953"/>
      <c r="I141" s="919"/>
      <c r="J141" s="940"/>
      <c r="K141" s="943"/>
      <c r="L141" s="922"/>
      <c r="M141" s="925"/>
      <c r="N141" s="928"/>
      <c r="O141" s="928"/>
      <c r="P141" s="928"/>
      <c r="Q141" s="928"/>
      <c r="R141" s="185"/>
      <c r="S141" s="240"/>
      <c r="T141" s="240"/>
      <c r="U141" s="240"/>
      <c r="V141" s="240"/>
      <c r="W141" s="240"/>
      <c r="X141" s="185"/>
      <c r="Y141" s="185"/>
      <c r="Z141" s="185"/>
      <c r="AB141" s="214">
        <v>2</v>
      </c>
      <c r="AC141" s="208" t="s">
        <v>517</v>
      </c>
      <c r="AD141" s="198">
        <v>0.48</v>
      </c>
      <c r="AE141" s="204">
        <v>43132</v>
      </c>
      <c r="AF141" s="204">
        <v>43454</v>
      </c>
      <c r="AG141" s="203" t="s">
        <v>505</v>
      </c>
      <c r="AI141" s="245"/>
      <c r="AJ141" s="245"/>
    </row>
    <row r="142" spans="2:36" ht="42.75" hidden="1" customHeight="1" thickBot="1" x14ac:dyDescent="0.3">
      <c r="B142" s="57" t="s">
        <v>391</v>
      </c>
      <c r="C142" s="58" t="s">
        <v>392</v>
      </c>
      <c r="D142" s="52" t="s">
        <v>52</v>
      </c>
      <c r="E142" s="229" t="s">
        <v>539</v>
      </c>
      <c r="F142" s="53" t="s">
        <v>176</v>
      </c>
      <c r="G142" s="950"/>
      <c r="H142" s="954"/>
      <c r="I142" s="920"/>
      <c r="J142" s="941"/>
      <c r="K142" s="944"/>
      <c r="L142" s="923"/>
      <c r="M142" s="926"/>
      <c r="N142" s="929"/>
      <c r="O142" s="929"/>
      <c r="P142" s="929"/>
      <c r="Q142" s="929"/>
      <c r="R142" s="185"/>
      <c r="S142" s="240"/>
      <c r="T142" s="240"/>
      <c r="U142" s="240"/>
      <c r="V142" s="240"/>
      <c r="W142" s="240"/>
      <c r="X142" s="185"/>
      <c r="Y142" s="185"/>
      <c r="Z142" s="185"/>
      <c r="AB142" s="214">
        <v>3</v>
      </c>
      <c r="AC142" s="209" t="s">
        <v>518</v>
      </c>
      <c r="AD142" s="201">
        <v>0.1</v>
      </c>
      <c r="AE142" s="202">
        <v>43132</v>
      </c>
      <c r="AF142" s="202">
        <v>43454</v>
      </c>
      <c r="AG142" s="203" t="s">
        <v>505</v>
      </c>
      <c r="AI142" s="245"/>
      <c r="AJ142" s="245"/>
    </row>
    <row r="143" spans="2:36" ht="36.75" hidden="1" customHeight="1" thickBot="1" x14ac:dyDescent="0.3">
      <c r="B143" s="57" t="s">
        <v>391</v>
      </c>
      <c r="C143" s="58" t="s">
        <v>392</v>
      </c>
      <c r="D143" s="52" t="s">
        <v>52</v>
      </c>
      <c r="E143" s="229" t="s">
        <v>539</v>
      </c>
      <c r="F143" s="53" t="s">
        <v>176</v>
      </c>
      <c r="G143" s="949">
        <v>12</v>
      </c>
      <c r="H143" s="952" t="s">
        <v>519</v>
      </c>
      <c r="I143" s="918">
        <v>7.6899999999999996E-2</v>
      </c>
      <c r="J143" s="939">
        <v>26</v>
      </c>
      <c r="K143" s="942" t="s">
        <v>91</v>
      </c>
      <c r="L143" s="1036" t="s">
        <v>520</v>
      </c>
      <c r="M143" s="924" t="s">
        <v>505</v>
      </c>
      <c r="N143" s="933">
        <v>0</v>
      </c>
      <c r="O143" s="933">
        <v>13</v>
      </c>
      <c r="P143" s="933">
        <v>0</v>
      </c>
      <c r="Q143" s="933">
        <v>26</v>
      </c>
      <c r="R143" s="184"/>
      <c r="S143" s="241"/>
      <c r="T143" s="241"/>
      <c r="U143" s="241"/>
      <c r="V143" s="241"/>
      <c r="W143" s="241"/>
      <c r="X143" s="184"/>
      <c r="Y143" s="184"/>
      <c r="Z143" s="184"/>
      <c r="AB143" s="214">
        <v>1</v>
      </c>
      <c r="AC143" s="207" t="s">
        <v>521</v>
      </c>
      <c r="AD143" s="197">
        <v>0.1</v>
      </c>
      <c r="AE143" s="200">
        <v>43246</v>
      </c>
      <c r="AF143" s="200">
        <v>43258</v>
      </c>
      <c r="AG143" s="194" t="s">
        <v>505</v>
      </c>
      <c r="AI143" s="245"/>
      <c r="AJ143" s="245"/>
    </row>
    <row r="144" spans="2:36" ht="36.75" hidden="1" customHeight="1" thickBot="1" x14ac:dyDescent="0.3">
      <c r="B144" s="57" t="s">
        <v>391</v>
      </c>
      <c r="C144" s="58" t="s">
        <v>392</v>
      </c>
      <c r="D144" s="52" t="s">
        <v>52</v>
      </c>
      <c r="E144" s="229" t="s">
        <v>539</v>
      </c>
      <c r="F144" s="53" t="s">
        <v>176</v>
      </c>
      <c r="G144" s="950"/>
      <c r="H144" s="953"/>
      <c r="I144" s="919"/>
      <c r="J144" s="940"/>
      <c r="K144" s="943"/>
      <c r="L144" s="1037"/>
      <c r="M144" s="925"/>
      <c r="N144" s="934"/>
      <c r="O144" s="934"/>
      <c r="P144" s="934"/>
      <c r="Q144" s="934"/>
      <c r="R144" s="184"/>
      <c r="S144" s="241"/>
      <c r="T144" s="241"/>
      <c r="U144" s="241"/>
      <c r="V144" s="241"/>
      <c r="W144" s="241"/>
      <c r="X144" s="184"/>
      <c r="Y144" s="184"/>
      <c r="Z144" s="184"/>
      <c r="AB144" s="214">
        <v>2</v>
      </c>
      <c r="AC144" s="208" t="s">
        <v>485</v>
      </c>
      <c r="AD144" s="198">
        <v>0.3</v>
      </c>
      <c r="AE144" s="204">
        <v>43269</v>
      </c>
      <c r="AF144" s="204">
        <v>43280</v>
      </c>
      <c r="AG144" s="194" t="s">
        <v>505</v>
      </c>
      <c r="AI144" s="245"/>
      <c r="AJ144" s="245"/>
    </row>
    <row r="145" spans="2:36" ht="36.75" hidden="1" customHeight="1" thickBot="1" x14ac:dyDescent="0.3">
      <c r="B145" s="57" t="s">
        <v>391</v>
      </c>
      <c r="C145" s="58" t="s">
        <v>392</v>
      </c>
      <c r="D145" s="52" t="s">
        <v>52</v>
      </c>
      <c r="E145" s="229" t="s">
        <v>539</v>
      </c>
      <c r="F145" s="53" t="s">
        <v>176</v>
      </c>
      <c r="G145" s="950"/>
      <c r="H145" s="953"/>
      <c r="I145" s="919"/>
      <c r="J145" s="940"/>
      <c r="K145" s="943"/>
      <c r="L145" s="1037"/>
      <c r="M145" s="925"/>
      <c r="N145" s="934"/>
      <c r="O145" s="934"/>
      <c r="P145" s="934"/>
      <c r="Q145" s="934"/>
      <c r="R145" s="184"/>
      <c r="S145" s="241"/>
      <c r="T145" s="241"/>
      <c r="U145" s="241"/>
      <c r="V145" s="241"/>
      <c r="W145" s="241"/>
      <c r="X145" s="184"/>
      <c r="Y145" s="184"/>
      <c r="Z145" s="184"/>
      <c r="AB145" s="214">
        <v>3</v>
      </c>
      <c r="AC145" s="212" t="s">
        <v>522</v>
      </c>
      <c r="AD145" s="199">
        <v>0.1</v>
      </c>
      <c r="AE145" s="205">
        <v>43281</v>
      </c>
      <c r="AF145" s="205">
        <v>43296</v>
      </c>
      <c r="AG145" s="194" t="s">
        <v>505</v>
      </c>
      <c r="AI145" s="245"/>
      <c r="AJ145" s="245"/>
    </row>
    <row r="146" spans="2:36" ht="21" hidden="1" customHeight="1" thickBot="1" x14ac:dyDescent="0.3">
      <c r="B146" s="57" t="s">
        <v>391</v>
      </c>
      <c r="C146" s="58" t="s">
        <v>392</v>
      </c>
      <c r="D146" s="52" t="s">
        <v>52</v>
      </c>
      <c r="E146" s="229" t="s">
        <v>539</v>
      </c>
      <c r="F146" s="53" t="s">
        <v>176</v>
      </c>
      <c r="G146" s="950"/>
      <c r="H146" s="953"/>
      <c r="I146" s="919"/>
      <c r="J146" s="940"/>
      <c r="K146" s="943"/>
      <c r="L146" s="1037"/>
      <c r="M146" s="925"/>
      <c r="N146" s="934"/>
      <c r="O146" s="934"/>
      <c r="P146" s="934"/>
      <c r="Q146" s="934"/>
      <c r="R146" s="184"/>
      <c r="S146" s="241"/>
      <c r="T146" s="241"/>
      <c r="U146" s="241"/>
      <c r="V146" s="241"/>
      <c r="W146" s="241"/>
      <c r="X146" s="184"/>
      <c r="Y146" s="184"/>
      <c r="Z146" s="184"/>
      <c r="AB146" s="214">
        <v>4</v>
      </c>
      <c r="AC146" s="207" t="s">
        <v>521</v>
      </c>
      <c r="AD146" s="197">
        <v>0.1</v>
      </c>
      <c r="AE146" s="206">
        <v>43414</v>
      </c>
      <c r="AF146" s="206">
        <v>43421</v>
      </c>
      <c r="AG146" s="194" t="s">
        <v>505</v>
      </c>
      <c r="AI146" s="245"/>
      <c r="AJ146" s="245"/>
    </row>
    <row r="147" spans="2:36" ht="21" hidden="1" customHeight="1" thickBot="1" x14ac:dyDescent="0.3">
      <c r="B147" s="57" t="s">
        <v>391</v>
      </c>
      <c r="C147" s="58" t="s">
        <v>392</v>
      </c>
      <c r="D147" s="52" t="s">
        <v>52</v>
      </c>
      <c r="E147" s="229" t="s">
        <v>539</v>
      </c>
      <c r="F147" s="53" t="s">
        <v>176</v>
      </c>
      <c r="G147" s="950"/>
      <c r="H147" s="953"/>
      <c r="I147" s="919"/>
      <c r="J147" s="940"/>
      <c r="K147" s="943"/>
      <c r="L147" s="1037"/>
      <c r="M147" s="925"/>
      <c r="N147" s="934"/>
      <c r="O147" s="934"/>
      <c r="P147" s="934"/>
      <c r="Q147" s="934"/>
      <c r="R147" s="184"/>
      <c r="S147" s="241"/>
      <c r="T147" s="241"/>
      <c r="U147" s="241"/>
      <c r="V147" s="241"/>
      <c r="W147" s="241"/>
      <c r="X147" s="184"/>
      <c r="Y147" s="184"/>
      <c r="Z147" s="184"/>
      <c r="AB147" s="214">
        <v>5</v>
      </c>
      <c r="AC147" s="208" t="s">
        <v>485</v>
      </c>
      <c r="AD147" s="198">
        <v>0.3</v>
      </c>
      <c r="AE147" s="204">
        <v>43430</v>
      </c>
      <c r="AF147" s="204">
        <v>43441</v>
      </c>
      <c r="AG147" s="194" t="s">
        <v>505</v>
      </c>
      <c r="AI147" s="245"/>
      <c r="AJ147" s="245"/>
    </row>
    <row r="148" spans="2:36" ht="44.25" hidden="1" customHeight="1" thickBot="1" x14ac:dyDescent="0.3">
      <c r="B148" s="57" t="s">
        <v>391</v>
      </c>
      <c r="C148" s="58" t="s">
        <v>392</v>
      </c>
      <c r="D148" s="52" t="s">
        <v>52</v>
      </c>
      <c r="E148" s="229" t="s">
        <v>539</v>
      </c>
      <c r="F148" s="53" t="s">
        <v>176</v>
      </c>
      <c r="G148" s="951"/>
      <c r="H148" s="954"/>
      <c r="I148" s="920"/>
      <c r="J148" s="941"/>
      <c r="K148" s="944"/>
      <c r="L148" s="1038"/>
      <c r="M148" s="926"/>
      <c r="N148" s="935"/>
      <c r="O148" s="935"/>
      <c r="P148" s="935"/>
      <c r="Q148" s="935"/>
      <c r="R148" s="184"/>
      <c r="S148" s="241"/>
      <c r="T148" s="241"/>
      <c r="U148" s="241"/>
      <c r="V148" s="241"/>
      <c r="W148" s="241"/>
      <c r="X148" s="184"/>
      <c r="Y148" s="184"/>
      <c r="Z148" s="184"/>
      <c r="AB148" s="214">
        <v>6</v>
      </c>
      <c r="AC148" s="212" t="s">
        <v>522</v>
      </c>
      <c r="AD148" s="199">
        <v>0.1</v>
      </c>
      <c r="AE148" s="205">
        <v>43442</v>
      </c>
      <c r="AF148" s="205">
        <v>43449</v>
      </c>
      <c r="AG148" s="194" t="s">
        <v>505</v>
      </c>
      <c r="AI148" s="245"/>
      <c r="AJ148" s="245"/>
    </row>
    <row r="149" spans="2:36" ht="158.25" hidden="1" customHeight="1" thickBot="1" x14ac:dyDescent="0.3">
      <c r="B149" s="57" t="s">
        <v>388</v>
      </c>
      <c r="C149" s="58" t="s">
        <v>390</v>
      </c>
      <c r="D149" s="52" t="s">
        <v>23</v>
      </c>
      <c r="E149" s="229" t="s">
        <v>541</v>
      </c>
      <c r="F149" s="53" t="s">
        <v>183</v>
      </c>
      <c r="G149" s="798">
        <v>1</v>
      </c>
      <c r="H149" s="913" t="s">
        <v>349</v>
      </c>
      <c r="I149" s="768">
        <v>0.5</v>
      </c>
      <c r="J149" s="781">
        <v>100</v>
      </c>
      <c r="K149" s="768" t="s">
        <v>184</v>
      </c>
      <c r="L149" s="910" t="s">
        <v>350</v>
      </c>
      <c r="M149" s="796" t="s">
        <v>351</v>
      </c>
      <c r="N149" s="858">
        <v>30</v>
      </c>
      <c r="O149" s="858">
        <v>60</v>
      </c>
      <c r="P149" s="858">
        <v>90</v>
      </c>
      <c r="Q149" s="859">
        <v>100</v>
      </c>
      <c r="R149" s="231"/>
      <c r="S149" s="236"/>
      <c r="T149" s="236"/>
      <c r="U149" s="236"/>
      <c r="V149" s="236"/>
      <c r="W149" s="236"/>
      <c r="X149" s="168"/>
      <c r="Y149" s="61"/>
      <c r="Z149" s="61"/>
      <c r="AA149" s="61"/>
      <c r="AB149" s="12">
        <v>1</v>
      </c>
      <c r="AC149" s="25" t="s">
        <v>352</v>
      </c>
      <c r="AD149" s="14">
        <v>0.3</v>
      </c>
      <c r="AE149" s="26">
        <v>43131</v>
      </c>
      <c r="AF149" s="22">
        <v>43220</v>
      </c>
      <c r="AG149" s="15" t="s">
        <v>351</v>
      </c>
      <c r="AI149" s="245"/>
      <c r="AJ149" s="245"/>
    </row>
    <row r="150" spans="2:36" ht="75.75" hidden="1" thickBot="1" x14ac:dyDescent="0.3">
      <c r="B150" s="57" t="s">
        <v>388</v>
      </c>
      <c r="C150" s="58" t="s">
        <v>390</v>
      </c>
      <c r="D150" s="52" t="s">
        <v>23</v>
      </c>
      <c r="E150" s="229" t="s">
        <v>541</v>
      </c>
      <c r="F150" s="53" t="s">
        <v>183</v>
      </c>
      <c r="G150" s="799"/>
      <c r="H150" s="914"/>
      <c r="I150" s="784"/>
      <c r="J150" s="783"/>
      <c r="K150" s="784"/>
      <c r="L150" s="911"/>
      <c r="M150" s="797"/>
      <c r="N150" s="775"/>
      <c r="O150" s="775"/>
      <c r="P150" s="775"/>
      <c r="Q150" s="776"/>
      <c r="R150" s="231"/>
      <c r="S150" s="236"/>
      <c r="T150" s="236"/>
      <c r="U150" s="236"/>
      <c r="V150" s="236"/>
      <c r="W150" s="236"/>
      <c r="X150" s="168"/>
      <c r="Y150" s="61"/>
      <c r="Z150" s="61"/>
      <c r="AA150" s="61"/>
      <c r="AB150" s="12">
        <v>2</v>
      </c>
      <c r="AC150" s="226" t="s">
        <v>353</v>
      </c>
      <c r="AD150" s="14">
        <v>0.3</v>
      </c>
      <c r="AE150" s="22">
        <v>43222</v>
      </c>
      <c r="AF150" s="22">
        <v>43314</v>
      </c>
      <c r="AG150" s="15" t="s">
        <v>351</v>
      </c>
      <c r="AI150" s="245"/>
      <c r="AJ150" s="245"/>
    </row>
    <row r="151" spans="2:36" ht="63.75" hidden="1" thickBot="1" x14ac:dyDescent="0.3">
      <c r="B151" s="57" t="s">
        <v>388</v>
      </c>
      <c r="C151" s="58" t="s">
        <v>390</v>
      </c>
      <c r="D151" s="52" t="s">
        <v>23</v>
      </c>
      <c r="E151" s="229" t="s">
        <v>541</v>
      </c>
      <c r="F151" s="53" t="s">
        <v>183</v>
      </c>
      <c r="G151" s="799"/>
      <c r="H151" s="914"/>
      <c r="I151" s="784"/>
      <c r="J151" s="783"/>
      <c r="K151" s="784"/>
      <c r="L151" s="911"/>
      <c r="M151" s="797"/>
      <c r="N151" s="775"/>
      <c r="O151" s="775"/>
      <c r="P151" s="775"/>
      <c r="Q151" s="776"/>
      <c r="R151" s="231"/>
      <c r="S151" s="236"/>
      <c r="T151" s="236"/>
      <c r="U151" s="236"/>
      <c r="V151" s="236"/>
      <c r="W151" s="236"/>
      <c r="X151" s="168"/>
      <c r="Y151" s="61"/>
      <c r="Z151" s="61"/>
      <c r="AA151" s="61"/>
      <c r="AB151" s="12">
        <v>3</v>
      </c>
      <c r="AC151" s="27" t="s">
        <v>354</v>
      </c>
      <c r="AD151" s="14">
        <v>0.3</v>
      </c>
      <c r="AE151" s="22">
        <v>43315</v>
      </c>
      <c r="AF151" s="22">
        <v>43403</v>
      </c>
      <c r="AG151" s="15" t="s">
        <v>351</v>
      </c>
      <c r="AI151" s="245"/>
      <c r="AJ151" s="245"/>
    </row>
    <row r="152" spans="2:36" ht="90.75" hidden="1" thickBot="1" x14ac:dyDescent="0.3">
      <c r="B152" s="57" t="s">
        <v>388</v>
      </c>
      <c r="C152" s="58" t="s">
        <v>390</v>
      </c>
      <c r="D152" s="52" t="s">
        <v>23</v>
      </c>
      <c r="E152" s="229" t="s">
        <v>541</v>
      </c>
      <c r="F152" s="53" t="s">
        <v>183</v>
      </c>
      <c r="G152" s="800"/>
      <c r="H152" s="915"/>
      <c r="I152" s="769"/>
      <c r="J152" s="782"/>
      <c r="K152" s="769"/>
      <c r="L152" s="912"/>
      <c r="M152" s="804"/>
      <c r="N152" s="826"/>
      <c r="O152" s="826"/>
      <c r="P152" s="826"/>
      <c r="Q152" s="827"/>
      <c r="R152" s="231"/>
      <c r="S152" s="236"/>
      <c r="T152" s="236"/>
      <c r="U152" s="236"/>
      <c r="V152" s="236"/>
      <c r="W152" s="236"/>
      <c r="X152" s="169"/>
      <c r="Y152" s="62"/>
      <c r="Z152" s="62"/>
      <c r="AA152" s="62"/>
      <c r="AB152" s="12">
        <v>4</v>
      </c>
      <c r="AC152" s="25" t="s">
        <v>355</v>
      </c>
      <c r="AD152" s="14">
        <v>0.1</v>
      </c>
      <c r="AE152" s="22">
        <v>43405</v>
      </c>
      <c r="AF152" s="22">
        <v>43464</v>
      </c>
      <c r="AG152" s="15" t="s">
        <v>351</v>
      </c>
      <c r="AI152" s="245"/>
      <c r="AJ152" s="245"/>
    </row>
    <row r="153" spans="2:36" ht="79.5" hidden="1" customHeight="1" thickBot="1" x14ac:dyDescent="0.3">
      <c r="B153" s="57" t="s">
        <v>388</v>
      </c>
      <c r="C153" s="58" t="s">
        <v>389</v>
      </c>
      <c r="D153" s="52" t="s">
        <v>23</v>
      </c>
      <c r="E153" s="229" t="s">
        <v>541</v>
      </c>
      <c r="F153" s="53" t="s">
        <v>183</v>
      </c>
      <c r="G153" s="798">
        <v>2</v>
      </c>
      <c r="H153" s="801" t="s">
        <v>356</v>
      </c>
      <c r="I153" s="768">
        <v>0.5</v>
      </c>
      <c r="J153" s="781">
        <v>100</v>
      </c>
      <c r="K153" s="768" t="s">
        <v>184</v>
      </c>
      <c r="L153" s="779" t="s">
        <v>357</v>
      </c>
      <c r="M153" s="796" t="s">
        <v>351</v>
      </c>
      <c r="N153" s="808">
        <v>0.25</v>
      </c>
      <c r="O153" s="808">
        <v>0.5</v>
      </c>
      <c r="P153" s="808">
        <v>0.75</v>
      </c>
      <c r="Q153" s="810">
        <v>1</v>
      </c>
      <c r="R153" s="231"/>
      <c r="S153" s="236"/>
      <c r="T153" s="236"/>
      <c r="U153" s="236"/>
      <c r="V153" s="236"/>
      <c r="W153" s="236"/>
      <c r="X153" s="168"/>
      <c r="Y153" s="61"/>
      <c r="Z153" s="61"/>
      <c r="AA153" s="61"/>
      <c r="AB153" s="12">
        <v>1</v>
      </c>
      <c r="AC153" s="13" t="s">
        <v>185</v>
      </c>
      <c r="AD153" s="14">
        <v>0.25</v>
      </c>
      <c r="AE153" s="26">
        <v>43131</v>
      </c>
      <c r="AF153" s="22">
        <v>43220</v>
      </c>
      <c r="AG153" s="15" t="s">
        <v>351</v>
      </c>
      <c r="AI153" s="245"/>
      <c r="AJ153" s="245"/>
    </row>
    <row r="154" spans="2:36" ht="63.75" hidden="1" thickBot="1" x14ac:dyDescent="0.3">
      <c r="B154" s="57" t="s">
        <v>388</v>
      </c>
      <c r="C154" s="58" t="s">
        <v>389</v>
      </c>
      <c r="D154" s="52" t="s">
        <v>23</v>
      </c>
      <c r="E154" s="229" t="s">
        <v>541</v>
      </c>
      <c r="F154" s="53" t="s">
        <v>183</v>
      </c>
      <c r="G154" s="799"/>
      <c r="H154" s="802"/>
      <c r="I154" s="784"/>
      <c r="J154" s="783"/>
      <c r="K154" s="784"/>
      <c r="L154" s="795"/>
      <c r="M154" s="797"/>
      <c r="N154" s="775"/>
      <c r="O154" s="775"/>
      <c r="P154" s="775"/>
      <c r="Q154" s="776"/>
      <c r="R154" s="231"/>
      <c r="S154" s="236"/>
      <c r="T154" s="236"/>
      <c r="U154" s="236"/>
      <c r="V154" s="236"/>
      <c r="W154" s="236"/>
      <c r="X154" s="168"/>
      <c r="Y154" s="61"/>
      <c r="Z154" s="61"/>
      <c r="AA154" s="61"/>
      <c r="AB154" s="12">
        <v>2</v>
      </c>
      <c r="AC154" s="13" t="s">
        <v>358</v>
      </c>
      <c r="AD154" s="14">
        <v>0.25</v>
      </c>
      <c r="AE154" s="22">
        <v>43222</v>
      </c>
      <c r="AF154" s="22">
        <v>43314</v>
      </c>
      <c r="AG154" s="15" t="s">
        <v>351</v>
      </c>
      <c r="AI154" s="245"/>
      <c r="AJ154" s="245"/>
    </row>
    <row r="155" spans="2:36" ht="63.75" hidden="1" thickBot="1" x14ac:dyDescent="0.3">
      <c r="B155" s="57" t="s">
        <v>388</v>
      </c>
      <c r="C155" s="58" t="s">
        <v>389</v>
      </c>
      <c r="D155" s="52" t="s">
        <v>23</v>
      </c>
      <c r="E155" s="229" t="s">
        <v>541</v>
      </c>
      <c r="F155" s="53" t="s">
        <v>183</v>
      </c>
      <c r="G155" s="799"/>
      <c r="H155" s="802"/>
      <c r="I155" s="784"/>
      <c r="J155" s="783"/>
      <c r="K155" s="784"/>
      <c r="L155" s="795"/>
      <c r="M155" s="797"/>
      <c r="N155" s="775"/>
      <c r="O155" s="775"/>
      <c r="P155" s="775"/>
      <c r="Q155" s="776"/>
      <c r="R155" s="231"/>
      <c r="S155" s="236"/>
      <c r="T155" s="236"/>
      <c r="U155" s="236"/>
      <c r="V155" s="236"/>
      <c r="W155" s="236"/>
      <c r="X155" s="168"/>
      <c r="Y155" s="61"/>
      <c r="Z155" s="61"/>
      <c r="AA155" s="61"/>
      <c r="AB155" s="12">
        <v>3</v>
      </c>
      <c r="AC155" s="13" t="s">
        <v>359</v>
      </c>
      <c r="AD155" s="14">
        <v>0.25</v>
      </c>
      <c r="AE155" s="22">
        <v>43315</v>
      </c>
      <c r="AF155" s="22">
        <v>43403</v>
      </c>
      <c r="AG155" s="15" t="s">
        <v>351</v>
      </c>
      <c r="AI155" s="245"/>
      <c r="AJ155" s="245"/>
    </row>
    <row r="156" spans="2:36" ht="63.75" hidden="1" thickBot="1" x14ac:dyDescent="0.3">
      <c r="B156" s="57" t="s">
        <v>388</v>
      </c>
      <c r="C156" s="58" t="s">
        <v>389</v>
      </c>
      <c r="D156" s="52" t="s">
        <v>23</v>
      </c>
      <c r="E156" s="229" t="s">
        <v>541</v>
      </c>
      <c r="F156" s="53" t="s">
        <v>183</v>
      </c>
      <c r="G156" s="800"/>
      <c r="H156" s="907"/>
      <c r="I156" s="908"/>
      <c r="J156" s="909"/>
      <c r="K156" s="908"/>
      <c r="L156" s="916"/>
      <c r="M156" s="917"/>
      <c r="N156" s="826"/>
      <c r="O156" s="826"/>
      <c r="P156" s="826"/>
      <c r="Q156" s="827"/>
      <c r="R156" s="231"/>
      <c r="S156" s="236"/>
      <c r="T156" s="236"/>
      <c r="U156" s="236"/>
      <c r="V156" s="236"/>
      <c r="W156" s="236"/>
      <c r="X156" s="169"/>
      <c r="Y156" s="62"/>
      <c r="Z156" s="62"/>
      <c r="AA156" s="62"/>
      <c r="AB156" s="12">
        <v>4</v>
      </c>
      <c r="AC156" s="13" t="s">
        <v>360</v>
      </c>
      <c r="AD156" s="14">
        <v>0.25</v>
      </c>
      <c r="AE156" s="22">
        <v>43405</v>
      </c>
      <c r="AF156" s="22">
        <v>43462</v>
      </c>
      <c r="AG156" s="15" t="s">
        <v>351</v>
      </c>
      <c r="AI156" s="245"/>
      <c r="AJ156" s="245"/>
    </row>
    <row r="157" spans="2:36" ht="79.5" customHeight="1" thickBot="1" x14ac:dyDescent="0.3">
      <c r="B157" s="57" t="s">
        <v>388</v>
      </c>
      <c r="C157" s="58" t="s">
        <v>389</v>
      </c>
      <c r="D157" s="52" t="s">
        <v>23</v>
      </c>
      <c r="E157" s="229" t="s">
        <v>542</v>
      </c>
      <c r="F157" s="53" t="s">
        <v>186</v>
      </c>
      <c r="G157" s="886">
        <v>1</v>
      </c>
      <c r="H157" s="906" t="s">
        <v>361</v>
      </c>
      <c r="I157" s="853">
        <v>5.8799999999999998E-2</v>
      </c>
      <c r="J157" s="847">
        <v>100</v>
      </c>
      <c r="K157" s="848" t="s">
        <v>184</v>
      </c>
      <c r="L157" s="905" t="s">
        <v>187</v>
      </c>
      <c r="M157" s="28" t="s">
        <v>188</v>
      </c>
      <c r="N157" s="808">
        <v>0.3</v>
      </c>
      <c r="O157" s="808">
        <v>1</v>
      </c>
      <c r="P157" s="858"/>
      <c r="Q157" s="859"/>
      <c r="R157" s="231"/>
      <c r="S157" s="236"/>
      <c r="T157" s="236"/>
      <c r="U157" s="236"/>
      <c r="V157" s="236"/>
      <c r="W157" s="236"/>
      <c r="X157" s="172"/>
      <c r="Y157" s="60"/>
      <c r="Z157" s="60"/>
      <c r="AA157" s="60"/>
      <c r="AB157" s="29">
        <v>1</v>
      </c>
      <c r="AC157" s="25" t="s">
        <v>362</v>
      </c>
      <c r="AD157" s="14">
        <v>0.5</v>
      </c>
      <c r="AE157" s="30">
        <v>43115</v>
      </c>
      <c r="AF157" s="30">
        <v>43205</v>
      </c>
      <c r="AG157" s="31" t="s">
        <v>189</v>
      </c>
      <c r="AI157" s="245"/>
      <c r="AJ157" s="245"/>
    </row>
    <row r="158" spans="2:36" ht="79.5" thickBot="1" x14ac:dyDescent="0.3">
      <c r="B158" s="57" t="s">
        <v>388</v>
      </c>
      <c r="C158" s="58" t="s">
        <v>389</v>
      </c>
      <c r="D158" s="52" t="s">
        <v>23</v>
      </c>
      <c r="E158" s="229" t="s">
        <v>542</v>
      </c>
      <c r="F158" s="53" t="s">
        <v>186</v>
      </c>
      <c r="G158" s="888"/>
      <c r="H158" s="901"/>
      <c r="I158" s="832"/>
      <c r="J158" s="835"/>
      <c r="K158" s="822"/>
      <c r="L158" s="898"/>
      <c r="M158" s="32" t="s">
        <v>188</v>
      </c>
      <c r="N158" s="775"/>
      <c r="O158" s="775"/>
      <c r="P158" s="775"/>
      <c r="Q158" s="776"/>
      <c r="R158" s="231"/>
      <c r="S158" s="236"/>
      <c r="T158" s="236"/>
      <c r="U158" s="236"/>
      <c r="V158" s="236"/>
      <c r="W158" s="236"/>
      <c r="X158" s="168"/>
      <c r="Y158" s="61"/>
      <c r="Z158" s="61"/>
      <c r="AA158" s="61"/>
      <c r="AB158" s="29">
        <v>2</v>
      </c>
      <c r="AC158" s="25" t="s">
        <v>190</v>
      </c>
      <c r="AD158" s="14">
        <v>0.5</v>
      </c>
      <c r="AE158" s="30">
        <v>43206</v>
      </c>
      <c r="AF158" s="30">
        <v>43266</v>
      </c>
      <c r="AG158" s="31" t="s">
        <v>189</v>
      </c>
      <c r="AI158" s="245"/>
      <c r="AJ158" s="245"/>
    </row>
    <row r="159" spans="2:36" ht="79.5" customHeight="1" thickBot="1" x14ac:dyDescent="0.3">
      <c r="B159" s="57" t="s">
        <v>388</v>
      </c>
      <c r="C159" s="58" t="s">
        <v>389</v>
      </c>
      <c r="D159" s="52" t="s">
        <v>23</v>
      </c>
      <c r="E159" s="229" t="s">
        <v>542</v>
      </c>
      <c r="F159" s="53" t="s">
        <v>186</v>
      </c>
      <c r="G159" s="886">
        <v>2</v>
      </c>
      <c r="H159" s="903" t="s">
        <v>191</v>
      </c>
      <c r="I159" s="831">
        <v>5.8799999999999998E-2</v>
      </c>
      <c r="J159" s="770">
        <v>1</v>
      </c>
      <c r="K159" s="820" t="s">
        <v>184</v>
      </c>
      <c r="L159" s="854" t="s">
        <v>192</v>
      </c>
      <c r="M159" s="33" t="s">
        <v>193</v>
      </c>
      <c r="N159" s="788">
        <v>0.1</v>
      </c>
      <c r="O159" s="788">
        <v>0.35</v>
      </c>
      <c r="P159" s="788">
        <v>0.7</v>
      </c>
      <c r="Q159" s="790">
        <v>1</v>
      </c>
      <c r="R159" s="232"/>
      <c r="S159" s="238"/>
      <c r="T159" s="238"/>
      <c r="U159" s="238"/>
      <c r="V159" s="238"/>
      <c r="W159" s="238"/>
      <c r="X159" s="173"/>
      <c r="Y159" s="65"/>
      <c r="Z159" s="65"/>
      <c r="AA159" s="65"/>
      <c r="AB159" s="29">
        <v>1</v>
      </c>
      <c r="AC159" s="25" t="s">
        <v>194</v>
      </c>
      <c r="AD159" s="14">
        <v>0.5</v>
      </c>
      <c r="AE159" s="30">
        <v>43132</v>
      </c>
      <c r="AF159" s="30">
        <v>43311</v>
      </c>
      <c r="AG159" s="34" t="s">
        <v>193</v>
      </c>
      <c r="AI159" s="245"/>
      <c r="AJ159" s="245"/>
    </row>
    <row r="160" spans="2:36" ht="79.5" thickBot="1" x14ac:dyDescent="0.3">
      <c r="B160" s="57" t="s">
        <v>388</v>
      </c>
      <c r="C160" s="58" t="s">
        <v>389</v>
      </c>
      <c r="D160" s="52" t="s">
        <v>23</v>
      </c>
      <c r="E160" s="229" t="s">
        <v>542</v>
      </c>
      <c r="F160" s="53" t="s">
        <v>186</v>
      </c>
      <c r="G160" s="888"/>
      <c r="H160" s="904"/>
      <c r="I160" s="833"/>
      <c r="J160" s="771"/>
      <c r="K160" s="822"/>
      <c r="L160" s="855"/>
      <c r="M160" s="33" t="s">
        <v>193</v>
      </c>
      <c r="N160" s="874"/>
      <c r="O160" s="874"/>
      <c r="P160" s="874"/>
      <c r="Q160" s="865"/>
      <c r="R160" s="232"/>
      <c r="S160" s="238"/>
      <c r="T160" s="238"/>
      <c r="U160" s="238"/>
      <c r="V160" s="238"/>
      <c r="W160" s="238"/>
      <c r="X160" s="174"/>
      <c r="Y160" s="66"/>
      <c r="Z160" s="66"/>
      <c r="AA160" s="66"/>
      <c r="AB160" s="29">
        <v>2</v>
      </c>
      <c r="AC160" s="25" t="s">
        <v>195</v>
      </c>
      <c r="AD160" s="14">
        <v>0.5</v>
      </c>
      <c r="AE160" s="30">
        <v>43132</v>
      </c>
      <c r="AF160" s="30">
        <v>43311</v>
      </c>
      <c r="AG160" s="34" t="s">
        <v>193</v>
      </c>
      <c r="AI160" s="245"/>
      <c r="AJ160" s="245"/>
    </row>
    <row r="161" spans="2:36" ht="79.5" customHeight="1" thickBot="1" x14ac:dyDescent="0.3">
      <c r="B161" s="57" t="s">
        <v>388</v>
      </c>
      <c r="C161" s="58" t="s">
        <v>389</v>
      </c>
      <c r="D161" s="52" t="s">
        <v>23</v>
      </c>
      <c r="E161" s="229" t="s">
        <v>543</v>
      </c>
      <c r="F161" s="53" t="s">
        <v>186</v>
      </c>
      <c r="G161" s="860">
        <v>3</v>
      </c>
      <c r="H161" s="861" t="s">
        <v>196</v>
      </c>
      <c r="I161" s="831">
        <v>5.8799999999999998E-2</v>
      </c>
      <c r="J161" s="770">
        <v>1</v>
      </c>
      <c r="K161" s="863" t="s">
        <v>184</v>
      </c>
      <c r="L161" s="854" t="s">
        <v>197</v>
      </c>
      <c r="M161" s="35" t="s">
        <v>198</v>
      </c>
      <c r="N161" s="788">
        <v>0.25</v>
      </c>
      <c r="O161" s="788">
        <v>0.5</v>
      </c>
      <c r="P161" s="788">
        <v>0.75</v>
      </c>
      <c r="Q161" s="790">
        <v>1</v>
      </c>
      <c r="R161" s="232"/>
      <c r="S161" s="238"/>
      <c r="T161" s="238"/>
      <c r="U161" s="238"/>
      <c r="V161" s="238"/>
      <c r="W161" s="238"/>
      <c r="X161" s="173"/>
      <c r="Y161" s="65"/>
      <c r="Z161" s="65"/>
      <c r="AA161" s="65"/>
      <c r="AB161" s="29">
        <v>1</v>
      </c>
      <c r="AC161" s="25" t="s">
        <v>199</v>
      </c>
      <c r="AD161" s="14">
        <v>0.25</v>
      </c>
      <c r="AE161" s="30">
        <v>43102</v>
      </c>
      <c r="AF161" s="30">
        <v>43189</v>
      </c>
      <c r="AG161" s="34" t="s">
        <v>200</v>
      </c>
      <c r="AI161" s="245"/>
      <c r="AJ161" s="245"/>
    </row>
    <row r="162" spans="2:36" ht="79.5" thickBot="1" x14ac:dyDescent="0.3">
      <c r="B162" s="57" t="s">
        <v>388</v>
      </c>
      <c r="C162" s="58" t="s">
        <v>389</v>
      </c>
      <c r="D162" s="52" t="s">
        <v>23</v>
      </c>
      <c r="E162" s="229" t="s">
        <v>543</v>
      </c>
      <c r="F162" s="53" t="s">
        <v>186</v>
      </c>
      <c r="G162" s="860"/>
      <c r="H162" s="901"/>
      <c r="I162" s="832"/>
      <c r="J162" s="897"/>
      <c r="K162" s="897"/>
      <c r="L162" s="898"/>
      <c r="M162" s="35" t="s">
        <v>198</v>
      </c>
      <c r="N162" s="789"/>
      <c r="O162" s="789"/>
      <c r="P162" s="789"/>
      <c r="Q162" s="791"/>
      <c r="R162" s="232"/>
      <c r="S162" s="238"/>
      <c r="T162" s="238"/>
      <c r="U162" s="238"/>
      <c r="V162" s="238"/>
      <c r="W162" s="238"/>
      <c r="X162" s="175"/>
      <c r="Y162" s="67"/>
      <c r="Z162" s="67"/>
      <c r="AA162" s="67"/>
      <c r="AB162" s="29">
        <v>2</v>
      </c>
      <c r="AC162" s="25" t="s">
        <v>201</v>
      </c>
      <c r="AD162" s="14">
        <v>0.25</v>
      </c>
      <c r="AE162" s="30">
        <v>43102</v>
      </c>
      <c r="AF162" s="30">
        <v>43465</v>
      </c>
      <c r="AG162" s="34" t="s">
        <v>200</v>
      </c>
      <c r="AI162" s="245"/>
      <c r="AJ162" s="245"/>
    </row>
    <row r="163" spans="2:36" ht="79.5" thickBot="1" x14ac:dyDescent="0.3">
      <c r="B163" s="57" t="s">
        <v>388</v>
      </c>
      <c r="C163" s="58" t="s">
        <v>389</v>
      </c>
      <c r="D163" s="52" t="s">
        <v>23</v>
      </c>
      <c r="E163" s="229" t="s">
        <v>543</v>
      </c>
      <c r="F163" s="53" t="s">
        <v>186</v>
      </c>
      <c r="G163" s="860"/>
      <c r="H163" s="901"/>
      <c r="I163" s="832"/>
      <c r="J163" s="897"/>
      <c r="K163" s="897"/>
      <c r="L163" s="898"/>
      <c r="M163" s="35" t="s">
        <v>198</v>
      </c>
      <c r="N163" s="789"/>
      <c r="O163" s="789"/>
      <c r="P163" s="789"/>
      <c r="Q163" s="791"/>
      <c r="R163" s="232"/>
      <c r="S163" s="238"/>
      <c r="T163" s="238"/>
      <c r="U163" s="238"/>
      <c r="V163" s="238"/>
      <c r="W163" s="238"/>
      <c r="X163" s="175"/>
      <c r="Y163" s="67"/>
      <c r="Z163" s="67"/>
      <c r="AA163" s="67"/>
      <c r="AB163" s="29">
        <v>3</v>
      </c>
      <c r="AC163" s="25" t="s">
        <v>202</v>
      </c>
      <c r="AD163" s="14">
        <v>0.25</v>
      </c>
      <c r="AE163" s="30">
        <v>43102</v>
      </c>
      <c r="AF163" s="30">
        <v>43465</v>
      </c>
      <c r="AG163" s="34" t="s">
        <v>200</v>
      </c>
      <c r="AI163" s="245"/>
      <c r="AJ163" s="245"/>
    </row>
    <row r="164" spans="2:36" ht="79.5" thickBot="1" x14ac:dyDescent="0.3">
      <c r="B164" s="57" t="s">
        <v>388</v>
      </c>
      <c r="C164" s="58" t="s">
        <v>389</v>
      </c>
      <c r="D164" s="52" t="s">
        <v>23</v>
      </c>
      <c r="E164" s="229" t="s">
        <v>543</v>
      </c>
      <c r="F164" s="53" t="s">
        <v>186</v>
      </c>
      <c r="G164" s="860"/>
      <c r="H164" s="862"/>
      <c r="I164" s="833"/>
      <c r="J164" s="864"/>
      <c r="K164" s="864"/>
      <c r="L164" s="855"/>
      <c r="M164" s="35" t="s">
        <v>198</v>
      </c>
      <c r="N164" s="874"/>
      <c r="O164" s="874"/>
      <c r="P164" s="874"/>
      <c r="Q164" s="865"/>
      <c r="R164" s="232"/>
      <c r="S164" s="238"/>
      <c r="T164" s="238"/>
      <c r="U164" s="238"/>
      <c r="V164" s="238"/>
      <c r="W164" s="238"/>
      <c r="X164" s="174"/>
      <c r="Y164" s="66"/>
      <c r="Z164" s="66"/>
      <c r="AA164" s="66"/>
      <c r="AB164" s="29">
        <v>4</v>
      </c>
      <c r="AC164" s="25" t="s">
        <v>203</v>
      </c>
      <c r="AD164" s="14">
        <v>0.25</v>
      </c>
      <c r="AE164" s="30">
        <v>43102</v>
      </c>
      <c r="AF164" s="30">
        <v>43281</v>
      </c>
      <c r="AG164" s="34" t="s">
        <v>200</v>
      </c>
      <c r="AI164" s="245"/>
      <c r="AJ164" s="245"/>
    </row>
    <row r="165" spans="2:36" ht="79.5" customHeight="1" thickBot="1" x14ac:dyDescent="0.3">
      <c r="B165" s="57" t="s">
        <v>388</v>
      </c>
      <c r="C165" s="58" t="s">
        <v>389</v>
      </c>
      <c r="D165" s="52" t="s">
        <v>23</v>
      </c>
      <c r="E165" s="229" t="s">
        <v>543</v>
      </c>
      <c r="F165" s="53" t="s">
        <v>186</v>
      </c>
      <c r="G165" s="860">
        <v>4</v>
      </c>
      <c r="H165" s="894" t="s">
        <v>204</v>
      </c>
      <c r="I165" s="831">
        <v>5.8799999999999998E-2</v>
      </c>
      <c r="J165" s="770">
        <v>0.02</v>
      </c>
      <c r="K165" s="854" t="s">
        <v>184</v>
      </c>
      <c r="L165" s="854" t="s">
        <v>205</v>
      </c>
      <c r="M165" s="36" t="s">
        <v>198</v>
      </c>
      <c r="N165" s="902">
        <v>5.0000000000000001E-3</v>
      </c>
      <c r="O165" s="808">
        <v>0.01</v>
      </c>
      <c r="P165" s="902">
        <v>1.4999999999999999E-2</v>
      </c>
      <c r="Q165" s="810">
        <v>0.02</v>
      </c>
      <c r="R165" s="231"/>
      <c r="S165" s="236"/>
      <c r="T165" s="236"/>
      <c r="U165" s="236"/>
      <c r="V165" s="236"/>
      <c r="W165" s="236"/>
      <c r="X165" s="172"/>
      <c r="Y165" s="60"/>
      <c r="Z165" s="60"/>
      <c r="AA165" s="60"/>
      <c r="AB165" s="29">
        <v>1</v>
      </c>
      <c r="AC165" s="25" t="s">
        <v>206</v>
      </c>
      <c r="AD165" s="14">
        <v>0.25</v>
      </c>
      <c r="AE165" s="30">
        <v>43102</v>
      </c>
      <c r="AF165" s="30">
        <v>43281</v>
      </c>
      <c r="AG165" s="34" t="s">
        <v>200</v>
      </c>
      <c r="AI165" s="245"/>
      <c r="AJ165" s="245"/>
    </row>
    <row r="166" spans="2:36" ht="79.5" thickBot="1" x14ac:dyDescent="0.3">
      <c r="B166" s="57" t="s">
        <v>388</v>
      </c>
      <c r="C166" s="58" t="s">
        <v>389</v>
      </c>
      <c r="D166" s="52" t="s">
        <v>23</v>
      </c>
      <c r="E166" s="229" t="s">
        <v>543</v>
      </c>
      <c r="F166" s="53" t="s">
        <v>186</v>
      </c>
      <c r="G166" s="860"/>
      <c r="H166" s="896"/>
      <c r="I166" s="833"/>
      <c r="J166" s="864"/>
      <c r="K166" s="855"/>
      <c r="L166" s="855"/>
      <c r="M166" s="36" t="s">
        <v>198</v>
      </c>
      <c r="N166" s="826"/>
      <c r="O166" s="826"/>
      <c r="P166" s="826"/>
      <c r="Q166" s="827"/>
      <c r="R166" s="231"/>
      <c r="S166" s="236"/>
      <c r="T166" s="236"/>
      <c r="U166" s="236"/>
      <c r="V166" s="236"/>
      <c r="W166" s="236"/>
      <c r="X166" s="169"/>
      <c r="Y166" s="62"/>
      <c r="Z166" s="62"/>
      <c r="AA166" s="62"/>
      <c r="AB166" s="29">
        <v>2</v>
      </c>
      <c r="AC166" s="225" t="s">
        <v>207</v>
      </c>
      <c r="AD166" s="14">
        <v>0.75</v>
      </c>
      <c r="AE166" s="30">
        <v>43102</v>
      </c>
      <c r="AF166" s="30">
        <v>43465</v>
      </c>
      <c r="AG166" s="34" t="s">
        <v>200</v>
      </c>
      <c r="AI166" s="245"/>
      <c r="AJ166" s="245"/>
    </row>
    <row r="167" spans="2:36" ht="79.5" customHeight="1" thickBot="1" x14ac:dyDescent="0.3">
      <c r="B167" s="57" t="s">
        <v>388</v>
      </c>
      <c r="C167" s="58" t="s">
        <v>389</v>
      </c>
      <c r="D167" s="52" t="s">
        <v>23</v>
      </c>
      <c r="E167" s="229" t="s">
        <v>543</v>
      </c>
      <c r="F167" s="53" t="s">
        <v>186</v>
      </c>
      <c r="G167" s="860">
        <v>5</v>
      </c>
      <c r="H167" s="894" t="s">
        <v>363</v>
      </c>
      <c r="I167" s="831">
        <v>5.8799999999999998E-2</v>
      </c>
      <c r="J167" s="770">
        <v>0.2</v>
      </c>
      <c r="K167" s="854" t="s">
        <v>184</v>
      </c>
      <c r="L167" s="854" t="s">
        <v>208</v>
      </c>
      <c r="M167" s="36" t="s">
        <v>198</v>
      </c>
      <c r="N167" s="788">
        <v>0.05</v>
      </c>
      <c r="O167" s="788">
        <v>0.1</v>
      </c>
      <c r="P167" s="788">
        <v>0.15</v>
      </c>
      <c r="Q167" s="790">
        <v>0.2</v>
      </c>
      <c r="R167" s="234"/>
      <c r="S167" s="242"/>
      <c r="T167" s="242"/>
      <c r="U167" s="242"/>
      <c r="V167" s="242"/>
      <c r="W167" s="242"/>
      <c r="X167" s="176"/>
      <c r="Y167" s="68"/>
      <c r="Z167" s="68"/>
      <c r="AA167" s="68"/>
      <c r="AB167" s="29">
        <v>1</v>
      </c>
      <c r="AC167" s="225" t="s">
        <v>209</v>
      </c>
      <c r="AD167" s="14">
        <v>0.5</v>
      </c>
      <c r="AE167" s="30">
        <v>43102</v>
      </c>
      <c r="AF167" s="30">
        <v>43465</v>
      </c>
      <c r="AG167" s="34" t="s">
        <v>200</v>
      </c>
      <c r="AI167" s="245"/>
      <c r="AJ167" s="245"/>
    </row>
    <row r="168" spans="2:36" ht="79.5" customHeight="1" thickBot="1" x14ac:dyDescent="0.3">
      <c r="B168" s="57" t="s">
        <v>388</v>
      </c>
      <c r="C168" s="58" t="s">
        <v>389</v>
      </c>
      <c r="D168" s="52" t="s">
        <v>23</v>
      </c>
      <c r="E168" s="229" t="s">
        <v>543</v>
      </c>
      <c r="F168" s="53" t="s">
        <v>186</v>
      </c>
      <c r="G168" s="860"/>
      <c r="H168" s="895"/>
      <c r="I168" s="832"/>
      <c r="J168" s="897"/>
      <c r="K168" s="898"/>
      <c r="L168" s="898"/>
      <c r="M168" s="36" t="s">
        <v>198</v>
      </c>
      <c r="N168" s="899"/>
      <c r="O168" s="899"/>
      <c r="P168" s="899"/>
      <c r="Q168" s="892"/>
      <c r="R168" s="234"/>
      <c r="S168" s="242"/>
      <c r="T168" s="242"/>
      <c r="U168" s="242"/>
      <c r="V168" s="242"/>
      <c r="W168" s="242"/>
      <c r="X168" s="177"/>
      <c r="Y168" s="69"/>
      <c r="Z168" s="69"/>
      <c r="AA168" s="69"/>
      <c r="AB168" s="29">
        <v>2</v>
      </c>
      <c r="AC168" s="25" t="s">
        <v>210</v>
      </c>
      <c r="AD168" s="14">
        <v>0.25</v>
      </c>
      <c r="AE168" s="30">
        <v>43102</v>
      </c>
      <c r="AF168" s="30">
        <v>43465</v>
      </c>
      <c r="AG168" s="34" t="s">
        <v>200</v>
      </c>
      <c r="AI168" s="245"/>
      <c r="AJ168" s="245"/>
    </row>
    <row r="169" spans="2:36" ht="79.5" thickBot="1" x14ac:dyDescent="0.3">
      <c r="B169" s="57" t="s">
        <v>388</v>
      </c>
      <c r="C169" s="58" t="s">
        <v>389</v>
      </c>
      <c r="D169" s="52" t="s">
        <v>23</v>
      </c>
      <c r="E169" s="229" t="s">
        <v>543</v>
      </c>
      <c r="F169" s="53" t="s">
        <v>186</v>
      </c>
      <c r="G169" s="860"/>
      <c r="H169" s="896"/>
      <c r="I169" s="833"/>
      <c r="J169" s="864"/>
      <c r="K169" s="855"/>
      <c r="L169" s="855"/>
      <c r="M169" s="36" t="s">
        <v>198</v>
      </c>
      <c r="N169" s="900"/>
      <c r="O169" s="900"/>
      <c r="P169" s="900"/>
      <c r="Q169" s="893"/>
      <c r="R169" s="234"/>
      <c r="S169" s="242"/>
      <c r="T169" s="242"/>
      <c r="U169" s="242"/>
      <c r="V169" s="242"/>
      <c r="W169" s="242"/>
      <c r="X169" s="178"/>
      <c r="Y169" s="70"/>
      <c r="Z169" s="70"/>
      <c r="AA169" s="70"/>
      <c r="AB169" s="29">
        <v>3</v>
      </c>
      <c r="AC169" s="25" t="s">
        <v>364</v>
      </c>
      <c r="AD169" s="14">
        <v>0.25</v>
      </c>
      <c r="AE169" s="30">
        <v>43102</v>
      </c>
      <c r="AF169" s="30">
        <v>43465</v>
      </c>
      <c r="AG169" s="34" t="s">
        <v>200</v>
      </c>
      <c r="AI169" s="245"/>
      <c r="AJ169" s="245"/>
    </row>
    <row r="170" spans="2:36" ht="79.5" customHeight="1" thickBot="1" x14ac:dyDescent="0.3">
      <c r="B170" s="57" t="s">
        <v>388</v>
      </c>
      <c r="C170" s="58" t="s">
        <v>389</v>
      </c>
      <c r="D170" s="52" t="s">
        <v>23</v>
      </c>
      <c r="E170" s="229" t="s">
        <v>544</v>
      </c>
      <c r="F170" s="53" t="s">
        <v>186</v>
      </c>
      <c r="G170" s="886">
        <v>6</v>
      </c>
      <c r="H170" s="894" t="s">
        <v>211</v>
      </c>
      <c r="I170" s="831">
        <v>5.8799999999999998E-2</v>
      </c>
      <c r="J170" s="879">
        <v>2</v>
      </c>
      <c r="K170" s="872" t="s">
        <v>212</v>
      </c>
      <c r="L170" s="869" t="s">
        <v>213</v>
      </c>
      <c r="M170" s="883" t="s">
        <v>214</v>
      </c>
      <c r="N170" s="858">
        <v>0</v>
      </c>
      <c r="O170" s="858">
        <v>1</v>
      </c>
      <c r="P170" s="858">
        <v>0</v>
      </c>
      <c r="Q170" s="859">
        <v>2</v>
      </c>
      <c r="R170" s="231"/>
      <c r="S170" s="236"/>
      <c r="T170" s="236"/>
      <c r="U170" s="236"/>
      <c r="V170" s="236"/>
      <c r="W170" s="236"/>
      <c r="X170" s="172"/>
      <c r="Y170" s="60"/>
      <c r="Z170" s="60"/>
      <c r="AA170" s="60"/>
      <c r="AB170" s="29">
        <v>1</v>
      </c>
      <c r="AC170" s="25" t="s">
        <v>579</v>
      </c>
      <c r="AD170" s="14">
        <v>0.2</v>
      </c>
      <c r="AE170" s="30">
        <v>43146</v>
      </c>
      <c r="AF170" s="30">
        <v>43190</v>
      </c>
      <c r="AG170" s="31" t="s">
        <v>215</v>
      </c>
      <c r="AI170" s="245"/>
      <c r="AJ170" s="245"/>
    </row>
    <row r="171" spans="2:36" ht="79.5" customHeight="1" thickBot="1" x14ac:dyDescent="0.3">
      <c r="B171" s="57" t="s">
        <v>388</v>
      </c>
      <c r="C171" s="58" t="s">
        <v>389</v>
      </c>
      <c r="D171" s="52" t="s">
        <v>23</v>
      </c>
      <c r="E171" s="229" t="s">
        <v>544</v>
      </c>
      <c r="F171" s="53" t="s">
        <v>186</v>
      </c>
      <c r="G171" s="887"/>
      <c r="H171" s="895"/>
      <c r="I171" s="832"/>
      <c r="J171" s="880"/>
      <c r="K171" s="882"/>
      <c r="L171" s="870"/>
      <c r="M171" s="884"/>
      <c r="N171" s="775"/>
      <c r="O171" s="775"/>
      <c r="P171" s="775"/>
      <c r="Q171" s="776"/>
      <c r="R171" s="266"/>
      <c r="S171" s="263"/>
      <c r="T171" s="263"/>
      <c r="U171" s="263"/>
      <c r="V171" s="263"/>
      <c r="W171" s="263"/>
      <c r="X171" s="168"/>
      <c r="Y171" s="264"/>
      <c r="Z171" s="264"/>
      <c r="AA171" s="264"/>
      <c r="AB171" s="29">
        <v>2</v>
      </c>
      <c r="AC171" s="267" t="s">
        <v>580</v>
      </c>
      <c r="AD171" s="14">
        <v>0.4</v>
      </c>
      <c r="AE171" s="30">
        <v>43191</v>
      </c>
      <c r="AF171" s="30">
        <v>43465</v>
      </c>
      <c r="AG171" s="31" t="s">
        <v>215</v>
      </c>
      <c r="AI171" s="245"/>
      <c r="AJ171" s="245"/>
    </row>
    <row r="172" spans="2:36" ht="79.5" thickBot="1" x14ac:dyDescent="0.3">
      <c r="B172" s="57" t="s">
        <v>388</v>
      </c>
      <c r="C172" s="58" t="s">
        <v>389</v>
      </c>
      <c r="D172" s="52" t="s">
        <v>23</v>
      </c>
      <c r="E172" s="229" t="s">
        <v>544</v>
      </c>
      <c r="F172" s="53" t="s">
        <v>186</v>
      </c>
      <c r="G172" s="888"/>
      <c r="H172" s="896"/>
      <c r="I172" s="833"/>
      <c r="J172" s="881"/>
      <c r="K172" s="873"/>
      <c r="L172" s="871"/>
      <c r="M172" s="885"/>
      <c r="N172" s="826"/>
      <c r="O172" s="826"/>
      <c r="P172" s="826"/>
      <c r="Q172" s="827"/>
      <c r="R172" s="231"/>
      <c r="S172" s="236"/>
      <c r="T172" s="236"/>
      <c r="U172" s="236"/>
      <c r="V172" s="236"/>
      <c r="W172" s="236"/>
      <c r="X172" s="169"/>
      <c r="Y172" s="62"/>
      <c r="Z172" s="62"/>
      <c r="AA172" s="62"/>
      <c r="AB172" s="29">
        <v>3</v>
      </c>
      <c r="AC172" s="25" t="s">
        <v>581</v>
      </c>
      <c r="AD172" s="14">
        <v>0.4</v>
      </c>
      <c r="AE172" s="30">
        <v>43191</v>
      </c>
      <c r="AF172" s="30">
        <v>43465</v>
      </c>
      <c r="AG172" s="31" t="s">
        <v>215</v>
      </c>
      <c r="AI172" s="245"/>
      <c r="AJ172" s="245"/>
    </row>
    <row r="173" spans="2:36" ht="72.75" customHeight="1" thickBot="1" x14ac:dyDescent="0.3">
      <c r="B173" s="57" t="s">
        <v>388</v>
      </c>
      <c r="C173" s="58" t="s">
        <v>389</v>
      </c>
      <c r="D173" s="52" t="s">
        <v>23</v>
      </c>
      <c r="E173" s="229" t="s">
        <v>544</v>
      </c>
      <c r="F173" s="53" t="s">
        <v>186</v>
      </c>
      <c r="G173" s="886">
        <v>7</v>
      </c>
      <c r="H173" s="889" t="s">
        <v>582</v>
      </c>
      <c r="I173" s="831">
        <v>5.8799999999999998E-2</v>
      </c>
      <c r="J173" s="879">
        <v>7</v>
      </c>
      <c r="K173" s="872" t="s">
        <v>216</v>
      </c>
      <c r="L173" s="869" t="s">
        <v>217</v>
      </c>
      <c r="M173" s="883" t="s">
        <v>218</v>
      </c>
      <c r="N173" s="858">
        <v>0</v>
      </c>
      <c r="O173" s="858">
        <v>0</v>
      </c>
      <c r="P173" s="858">
        <v>7</v>
      </c>
      <c r="Q173" s="859">
        <v>0</v>
      </c>
      <c r="R173" s="231"/>
      <c r="S173" s="236"/>
      <c r="T173" s="236"/>
      <c r="U173" s="236"/>
      <c r="V173" s="236"/>
      <c r="W173" s="236"/>
      <c r="X173" s="172"/>
      <c r="Y173" s="60"/>
      <c r="Z173" s="60"/>
      <c r="AA173" s="60"/>
      <c r="AB173" s="29">
        <v>1</v>
      </c>
      <c r="AC173" s="25" t="s">
        <v>583</v>
      </c>
      <c r="AD173" s="14">
        <v>0.4</v>
      </c>
      <c r="AE173" s="30">
        <v>43132</v>
      </c>
      <c r="AF173" s="30">
        <v>43250</v>
      </c>
      <c r="AG173" s="31" t="s">
        <v>215</v>
      </c>
      <c r="AI173" s="245"/>
      <c r="AJ173" s="245"/>
    </row>
    <row r="174" spans="2:36" ht="79.5" thickBot="1" x14ac:dyDescent="0.3">
      <c r="B174" s="57" t="s">
        <v>388</v>
      </c>
      <c r="C174" s="58" t="s">
        <v>389</v>
      </c>
      <c r="D174" s="52" t="s">
        <v>23</v>
      </c>
      <c r="E174" s="229" t="s">
        <v>544</v>
      </c>
      <c r="F174" s="53" t="s">
        <v>186</v>
      </c>
      <c r="G174" s="887"/>
      <c r="H174" s="890"/>
      <c r="I174" s="832"/>
      <c r="J174" s="880"/>
      <c r="K174" s="882"/>
      <c r="L174" s="870"/>
      <c r="M174" s="884"/>
      <c r="N174" s="775"/>
      <c r="O174" s="775"/>
      <c r="P174" s="775"/>
      <c r="Q174" s="776"/>
      <c r="R174" s="266"/>
      <c r="S174" s="263"/>
      <c r="T174" s="263"/>
      <c r="U174" s="263"/>
      <c r="V174" s="263"/>
      <c r="W174" s="263"/>
      <c r="X174" s="168"/>
      <c r="Y174" s="264"/>
      <c r="Z174" s="264"/>
      <c r="AA174" s="264"/>
      <c r="AB174" s="29">
        <v>2</v>
      </c>
      <c r="AC174" s="37" t="s">
        <v>584</v>
      </c>
      <c r="AD174" s="14">
        <v>0.2</v>
      </c>
      <c r="AE174" s="30">
        <v>43252</v>
      </c>
      <c r="AF174" s="30">
        <v>43281</v>
      </c>
      <c r="AG174" s="31" t="s">
        <v>215</v>
      </c>
      <c r="AI174" s="245"/>
      <c r="AJ174" s="245"/>
    </row>
    <row r="175" spans="2:36" ht="79.5" thickBot="1" x14ac:dyDescent="0.3">
      <c r="B175" s="57" t="s">
        <v>388</v>
      </c>
      <c r="C175" s="58" t="s">
        <v>389</v>
      </c>
      <c r="D175" s="52" t="s">
        <v>23</v>
      </c>
      <c r="E175" s="229" t="s">
        <v>544</v>
      </c>
      <c r="F175" s="53" t="s">
        <v>186</v>
      </c>
      <c r="G175" s="888"/>
      <c r="H175" s="891"/>
      <c r="I175" s="833"/>
      <c r="J175" s="881"/>
      <c r="K175" s="873"/>
      <c r="L175" s="871"/>
      <c r="M175" s="885"/>
      <c r="N175" s="826"/>
      <c r="O175" s="826"/>
      <c r="P175" s="826"/>
      <c r="Q175" s="827"/>
      <c r="R175" s="231"/>
      <c r="S175" s="236"/>
      <c r="T175" s="236"/>
      <c r="U175" s="236"/>
      <c r="V175" s="236"/>
      <c r="W175" s="236"/>
      <c r="X175" s="169"/>
      <c r="Y175" s="62"/>
      <c r="Z175" s="62"/>
      <c r="AA175" s="62"/>
      <c r="AB175" s="29">
        <v>3</v>
      </c>
      <c r="AC175" s="37" t="s">
        <v>585</v>
      </c>
      <c r="AD175" s="14">
        <v>0.4</v>
      </c>
      <c r="AE175" s="30">
        <v>43282</v>
      </c>
      <c r="AF175" s="30">
        <v>43373</v>
      </c>
      <c r="AG175" s="31" t="s">
        <v>215</v>
      </c>
      <c r="AI175" s="245"/>
      <c r="AJ175" s="245"/>
    </row>
    <row r="176" spans="2:36" ht="79.5" customHeight="1" thickBot="1" x14ac:dyDescent="0.3">
      <c r="B176" s="57" t="s">
        <v>388</v>
      </c>
      <c r="C176" s="58" t="s">
        <v>389</v>
      </c>
      <c r="D176" s="52" t="s">
        <v>23</v>
      </c>
      <c r="E176" s="229" t="s">
        <v>542</v>
      </c>
      <c r="F176" s="53" t="s">
        <v>186</v>
      </c>
      <c r="G176" s="860">
        <v>8</v>
      </c>
      <c r="H176" s="875" t="s">
        <v>365</v>
      </c>
      <c r="I176" s="831">
        <v>5.8799999999999998E-2</v>
      </c>
      <c r="J176" s="877">
        <v>20</v>
      </c>
      <c r="K176" s="820" t="s">
        <v>220</v>
      </c>
      <c r="L176" s="872" t="s">
        <v>221</v>
      </c>
      <c r="M176" s="872" t="s">
        <v>222</v>
      </c>
      <c r="N176" s="788">
        <v>0.25</v>
      </c>
      <c r="O176" s="788">
        <v>0.5</v>
      </c>
      <c r="P176" s="788">
        <v>0.75</v>
      </c>
      <c r="Q176" s="790">
        <v>1</v>
      </c>
      <c r="R176" s="232"/>
      <c r="S176" s="238"/>
      <c r="T176" s="238"/>
      <c r="U176" s="238"/>
      <c r="V176" s="238"/>
      <c r="W176" s="238"/>
      <c r="X176" s="173"/>
      <c r="Y176" s="65"/>
      <c r="Z176" s="65"/>
      <c r="AA176" s="65"/>
      <c r="AB176" s="29">
        <v>1</v>
      </c>
      <c r="AC176" s="38" t="s">
        <v>223</v>
      </c>
      <c r="AD176" s="14">
        <v>0.5</v>
      </c>
      <c r="AE176" s="30">
        <v>43115</v>
      </c>
      <c r="AF176" s="30">
        <v>43465</v>
      </c>
      <c r="AG176" s="31" t="s">
        <v>222</v>
      </c>
      <c r="AI176" s="245"/>
      <c r="AJ176" s="245"/>
    </row>
    <row r="177" spans="2:36" ht="79.5" thickBot="1" x14ac:dyDescent="0.3">
      <c r="B177" s="57" t="s">
        <v>388</v>
      </c>
      <c r="C177" s="58" t="s">
        <v>389</v>
      </c>
      <c r="D177" s="52" t="s">
        <v>23</v>
      </c>
      <c r="E177" s="229" t="s">
        <v>542</v>
      </c>
      <c r="F177" s="53" t="s">
        <v>186</v>
      </c>
      <c r="G177" s="860"/>
      <c r="H177" s="876"/>
      <c r="I177" s="833"/>
      <c r="J177" s="878"/>
      <c r="K177" s="822"/>
      <c r="L177" s="873"/>
      <c r="M177" s="873"/>
      <c r="N177" s="874"/>
      <c r="O177" s="874">
        <v>0.5</v>
      </c>
      <c r="P177" s="874">
        <v>0.75</v>
      </c>
      <c r="Q177" s="865">
        <v>1</v>
      </c>
      <c r="R177" s="232"/>
      <c r="S177" s="238"/>
      <c r="T177" s="238"/>
      <c r="U177" s="238"/>
      <c r="V177" s="238"/>
      <c r="W177" s="238"/>
      <c r="X177" s="174"/>
      <c r="Y177" s="66"/>
      <c r="Z177" s="66"/>
      <c r="AA177" s="66"/>
      <c r="AB177" s="29">
        <v>2</v>
      </c>
      <c r="AC177" s="38" t="s">
        <v>224</v>
      </c>
      <c r="AD177" s="14">
        <v>0.5</v>
      </c>
      <c r="AE177" s="30">
        <v>43115</v>
      </c>
      <c r="AF177" s="30">
        <v>43465</v>
      </c>
      <c r="AG177" s="31" t="s">
        <v>222</v>
      </c>
      <c r="AI177" s="245"/>
      <c r="AJ177" s="245"/>
    </row>
    <row r="178" spans="2:36" ht="79.5" customHeight="1" thickBot="1" x14ac:dyDescent="0.3">
      <c r="B178" s="57" t="s">
        <v>388</v>
      </c>
      <c r="C178" s="58" t="s">
        <v>389</v>
      </c>
      <c r="D178" s="52" t="s">
        <v>23</v>
      </c>
      <c r="E178" s="229" t="s">
        <v>545</v>
      </c>
      <c r="F178" s="53" t="s">
        <v>186</v>
      </c>
      <c r="G178" s="860">
        <v>9</v>
      </c>
      <c r="H178" s="866" t="s">
        <v>225</v>
      </c>
      <c r="I178" s="831">
        <v>5.8799999999999998E-2</v>
      </c>
      <c r="J178" s="834">
        <v>4</v>
      </c>
      <c r="K178" s="820" t="s">
        <v>220</v>
      </c>
      <c r="L178" s="869" t="s">
        <v>226</v>
      </c>
      <c r="M178" s="39" t="s">
        <v>227</v>
      </c>
      <c r="N178" s="858">
        <v>1</v>
      </c>
      <c r="O178" s="858">
        <v>2</v>
      </c>
      <c r="P178" s="858">
        <v>3</v>
      </c>
      <c r="Q178" s="859">
        <v>4</v>
      </c>
      <c r="R178" s="231"/>
      <c r="S178" s="236"/>
      <c r="T178" s="236"/>
      <c r="U178" s="236"/>
      <c r="V178" s="236"/>
      <c r="W178" s="236"/>
      <c r="X178" s="172"/>
      <c r="Y178" s="60"/>
      <c r="Z178" s="60"/>
      <c r="AA178" s="60"/>
      <c r="AB178" s="29">
        <v>1</v>
      </c>
      <c r="AC178" s="40" t="s">
        <v>228</v>
      </c>
      <c r="AD178" s="14">
        <v>0.25</v>
      </c>
      <c r="AE178" s="30">
        <v>43102</v>
      </c>
      <c r="AF178" s="30">
        <v>43159</v>
      </c>
      <c r="AG178" s="31" t="s">
        <v>229</v>
      </c>
      <c r="AI178" s="245"/>
      <c r="AJ178" s="245"/>
    </row>
    <row r="179" spans="2:36" ht="79.5" thickBot="1" x14ac:dyDescent="0.3">
      <c r="B179" s="57" t="s">
        <v>388</v>
      </c>
      <c r="C179" s="58" t="s">
        <v>389</v>
      </c>
      <c r="D179" s="52" t="s">
        <v>23</v>
      </c>
      <c r="E179" s="229" t="s">
        <v>545</v>
      </c>
      <c r="F179" s="53" t="s">
        <v>186</v>
      </c>
      <c r="G179" s="860"/>
      <c r="H179" s="867"/>
      <c r="I179" s="832"/>
      <c r="J179" s="835"/>
      <c r="K179" s="821"/>
      <c r="L179" s="870"/>
      <c r="M179" s="39" t="s">
        <v>227</v>
      </c>
      <c r="N179" s="775"/>
      <c r="O179" s="775"/>
      <c r="P179" s="775"/>
      <c r="Q179" s="776"/>
      <c r="R179" s="231"/>
      <c r="S179" s="236"/>
      <c r="T179" s="236"/>
      <c r="U179" s="236"/>
      <c r="V179" s="236"/>
      <c r="W179" s="236"/>
      <c r="X179" s="168"/>
      <c r="Y179" s="61"/>
      <c r="Z179" s="61"/>
      <c r="AA179" s="61"/>
      <c r="AB179" s="29">
        <v>2</v>
      </c>
      <c r="AC179" s="40" t="s">
        <v>230</v>
      </c>
      <c r="AD179" s="14">
        <v>0.25</v>
      </c>
      <c r="AE179" s="30">
        <v>43102</v>
      </c>
      <c r="AF179" s="30">
        <v>43190</v>
      </c>
      <c r="AG179" s="31" t="s">
        <v>229</v>
      </c>
      <c r="AI179" s="245"/>
      <c r="AJ179" s="245"/>
    </row>
    <row r="180" spans="2:36" ht="79.5" thickBot="1" x14ac:dyDescent="0.3">
      <c r="B180" s="57" t="s">
        <v>388</v>
      </c>
      <c r="C180" s="58" t="s">
        <v>389</v>
      </c>
      <c r="D180" s="52" t="s">
        <v>23</v>
      </c>
      <c r="E180" s="229" t="s">
        <v>545</v>
      </c>
      <c r="F180" s="53" t="s">
        <v>186</v>
      </c>
      <c r="G180" s="860"/>
      <c r="H180" s="868"/>
      <c r="I180" s="833"/>
      <c r="J180" s="836"/>
      <c r="K180" s="822"/>
      <c r="L180" s="871"/>
      <c r="M180" s="39" t="s">
        <v>227</v>
      </c>
      <c r="N180" s="826"/>
      <c r="O180" s="826"/>
      <c r="P180" s="826"/>
      <c r="Q180" s="827"/>
      <c r="R180" s="231"/>
      <c r="S180" s="236"/>
      <c r="T180" s="236"/>
      <c r="U180" s="236"/>
      <c r="V180" s="236"/>
      <c r="W180" s="236"/>
      <c r="X180" s="169"/>
      <c r="Y180" s="62"/>
      <c r="Z180" s="62"/>
      <c r="AA180" s="62"/>
      <c r="AB180" s="29">
        <v>3</v>
      </c>
      <c r="AC180" s="40" t="s">
        <v>231</v>
      </c>
      <c r="AD180" s="14">
        <v>0.5</v>
      </c>
      <c r="AE180" s="30">
        <v>43191</v>
      </c>
      <c r="AF180" s="30">
        <v>43465</v>
      </c>
      <c r="AG180" s="31" t="s">
        <v>229</v>
      </c>
      <c r="AI180" s="245"/>
      <c r="AJ180" s="245"/>
    </row>
    <row r="181" spans="2:36" ht="79.5" customHeight="1" thickBot="1" x14ac:dyDescent="0.3">
      <c r="B181" s="57" t="s">
        <v>388</v>
      </c>
      <c r="C181" s="58" t="s">
        <v>389</v>
      </c>
      <c r="D181" s="52" t="s">
        <v>23</v>
      </c>
      <c r="E181" s="229" t="s">
        <v>543</v>
      </c>
      <c r="F181" s="53" t="s">
        <v>186</v>
      </c>
      <c r="G181" s="860">
        <v>10</v>
      </c>
      <c r="H181" s="861" t="s">
        <v>232</v>
      </c>
      <c r="I181" s="831">
        <v>5.8799999999999998E-2</v>
      </c>
      <c r="J181" s="820">
        <v>1</v>
      </c>
      <c r="K181" s="820" t="s">
        <v>233</v>
      </c>
      <c r="L181" s="854" t="s">
        <v>234</v>
      </c>
      <c r="M181" s="854" t="s">
        <v>235</v>
      </c>
      <c r="N181" s="808">
        <v>0.5</v>
      </c>
      <c r="O181" s="808">
        <v>1</v>
      </c>
      <c r="P181" s="858"/>
      <c r="Q181" s="859"/>
      <c r="R181" s="231"/>
      <c r="S181" s="236"/>
      <c r="T181" s="236"/>
      <c r="U181" s="236"/>
      <c r="V181" s="236"/>
      <c r="W181" s="236"/>
      <c r="X181" s="172"/>
      <c r="Y181" s="60"/>
      <c r="Z181" s="60"/>
      <c r="AA181" s="60"/>
      <c r="AB181" s="29">
        <v>1</v>
      </c>
      <c r="AC181" s="40" t="s">
        <v>236</v>
      </c>
      <c r="AD181" s="14">
        <v>0.5</v>
      </c>
      <c r="AE181" s="30">
        <v>43133</v>
      </c>
      <c r="AF181" s="30">
        <v>43222</v>
      </c>
      <c r="AG181" s="31" t="s">
        <v>235</v>
      </c>
      <c r="AI181" s="245"/>
      <c r="AJ181" s="245"/>
    </row>
    <row r="182" spans="2:36" ht="79.5" thickBot="1" x14ac:dyDescent="0.3">
      <c r="B182" s="57" t="s">
        <v>388</v>
      </c>
      <c r="C182" s="58" t="s">
        <v>389</v>
      </c>
      <c r="D182" s="52" t="s">
        <v>23</v>
      </c>
      <c r="E182" s="229" t="s">
        <v>543</v>
      </c>
      <c r="F182" s="53" t="s">
        <v>186</v>
      </c>
      <c r="G182" s="860"/>
      <c r="H182" s="862"/>
      <c r="I182" s="833"/>
      <c r="J182" s="836"/>
      <c r="K182" s="822"/>
      <c r="L182" s="855"/>
      <c r="M182" s="855"/>
      <c r="N182" s="826"/>
      <c r="O182" s="826"/>
      <c r="P182" s="826"/>
      <c r="Q182" s="827"/>
      <c r="R182" s="231"/>
      <c r="S182" s="236"/>
      <c r="T182" s="236"/>
      <c r="U182" s="236"/>
      <c r="V182" s="236"/>
      <c r="W182" s="236"/>
      <c r="X182" s="169"/>
      <c r="Y182" s="62"/>
      <c r="Z182" s="62"/>
      <c r="AA182" s="62"/>
      <c r="AB182" s="29">
        <v>2</v>
      </c>
      <c r="AC182" s="40" t="s">
        <v>219</v>
      </c>
      <c r="AD182" s="14">
        <v>0.5</v>
      </c>
      <c r="AE182" s="30">
        <v>43133</v>
      </c>
      <c r="AF182" s="30">
        <v>43222</v>
      </c>
      <c r="AG182" s="31" t="s">
        <v>235</v>
      </c>
      <c r="AI182" s="245"/>
      <c r="AJ182" s="245"/>
    </row>
    <row r="183" spans="2:36" ht="105.75" thickBot="1" x14ac:dyDescent="0.3">
      <c r="B183" s="57" t="s">
        <v>388</v>
      </c>
      <c r="C183" s="58" t="s">
        <v>389</v>
      </c>
      <c r="D183" s="52" t="s">
        <v>23</v>
      </c>
      <c r="E183" s="229" t="s">
        <v>543</v>
      </c>
      <c r="F183" s="53" t="s">
        <v>186</v>
      </c>
      <c r="G183" s="860">
        <v>11</v>
      </c>
      <c r="H183" s="861" t="s">
        <v>237</v>
      </c>
      <c r="I183" s="831">
        <v>5.8799999999999998E-2</v>
      </c>
      <c r="J183" s="820">
        <v>1</v>
      </c>
      <c r="K183" s="863" t="s">
        <v>233</v>
      </c>
      <c r="L183" s="854" t="s">
        <v>366</v>
      </c>
      <c r="M183" s="856" t="s">
        <v>235</v>
      </c>
      <c r="N183" s="808">
        <v>0.5</v>
      </c>
      <c r="O183" s="808">
        <v>1</v>
      </c>
      <c r="P183" s="858"/>
      <c r="Q183" s="859"/>
      <c r="R183" s="231"/>
      <c r="S183" s="236"/>
      <c r="T183" s="236"/>
      <c r="U183" s="236"/>
      <c r="V183" s="236"/>
      <c r="W183" s="236"/>
      <c r="X183" s="172"/>
      <c r="Y183" s="60"/>
      <c r="Z183" s="60"/>
      <c r="AA183" s="60"/>
      <c r="AB183" s="29">
        <v>1</v>
      </c>
      <c r="AC183" s="40" t="s">
        <v>238</v>
      </c>
      <c r="AD183" s="14">
        <v>0.5</v>
      </c>
      <c r="AE183" s="30">
        <v>43133</v>
      </c>
      <c r="AF183" s="30">
        <v>43222</v>
      </c>
      <c r="AG183" s="31" t="s">
        <v>235</v>
      </c>
      <c r="AI183" s="245"/>
      <c r="AJ183" s="245"/>
    </row>
    <row r="184" spans="2:36" ht="79.5" thickBot="1" x14ac:dyDescent="0.3">
      <c r="B184" s="57" t="s">
        <v>388</v>
      </c>
      <c r="C184" s="58" t="s">
        <v>389</v>
      </c>
      <c r="D184" s="52" t="s">
        <v>23</v>
      </c>
      <c r="E184" s="229" t="s">
        <v>543</v>
      </c>
      <c r="F184" s="53" t="s">
        <v>186</v>
      </c>
      <c r="G184" s="860"/>
      <c r="H184" s="862"/>
      <c r="I184" s="833"/>
      <c r="J184" s="836"/>
      <c r="K184" s="864"/>
      <c r="L184" s="855"/>
      <c r="M184" s="857"/>
      <c r="N184" s="826"/>
      <c r="O184" s="826">
        <v>1</v>
      </c>
      <c r="P184" s="826"/>
      <c r="Q184" s="827"/>
      <c r="R184" s="231"/>
      <c r="S184" s="236"/>
      <c r="T184" s="236"/>
      <c r="U184" s="236"/>
      <c r="V184" s="236"/>
      <c r="W184" s="236"/>
      <c r="X184" s="168"/>
      <c r="Y184" s="61"/>
      <c r="Z184" s="61"/>
      <c r="AA184" s="61"/>
      <c r="AB184" s="41">
        <v>2</v>
      </c>
      <c r="AC184" s="40" t="s">
        <v>239</v>
      </c>
      <c r="AD184" s="14">
        <v>0.5</v>
      </c>
      <c r="AE184" s="30">
        <v>43133</v>
      </c>
      <c r="AF184" s="30">
        <v>43222</v>
      </c>
      <c r="AG184" s="31" t="s">
        <v>235</v>
      </c>
      <c r="AI184" s="245"/>
      <c r="AJ184" s="245"/>
    </row>
    <row r="185" spans="2:36" ht="79.5" customHeight="1" thickBot="1" x14ac:dyDescent="0.3">
      <c r="B185" s="57" t="s">
        <v>391</v>
      </c>
      <c r="C185" s="57" t="s">
        <v>395</v>
      </c>
      <c r="D185" s="52" t="s">
        <v>23</v>
      </c>
      <c r="E185" s="229" t="s">
        <v>546</v>
      </c>
      <c r="F185" s="53" t="s">
        <v>186</v>
      </c>
      <c r="G185" s="798">
        <v>12</v>
      </c>
      <c r="H185" s="850" t="s">
        <v>240</v>
      </c>
      <c r="I185" s="853">
        <v>5.8799999999999998E-2</v>
      </c>
      <c r="J185" s="847">
        <v>100</v>
      </c>
      <c r="K185" s="848" t="s">
        <v>184</v>
      </c>
      <c r="L185" s="849" t="s">
        <v>241</v>
      </c>
      <c r="M185" s="846" t="s">
        <v>242</v>
      </c>
      <c r="N185" s="808">
        <v>0.2</v>
      </c>
      <c r="O185" s="808">
        <v>0.5</v>
      </c>
      <c r="P185" s="808">
        <v>0.9</v>
      </c>
      <c r="Q185" s="810">
        <v>1</v>
      </c>
      <c r="R185" s="230"/>
      <c r="S185" s="237"/>
      <c r="T185" s="237"/>
      <c r="U185" s="237"/>
      <c r="V185" s="237"/>
      <c r="W185" s="237"/>
      <c r="X185" s="74"/>
      <c r="Y185" s="74"/>
      <c r="Z185" s="74"/>
      <c r="AA185" s="74"/>
      <c r="AB185" s="42">
        <v>1</v>
      </c>
      <c r="AC185" s="220" t="s">
        <v>243</v>
      </c>
      <c r="AD185" s="14">
        <v>0.2</v>
      </c>
      <c r="AE185" s="23">
        <v>43101</v>
      </c>
      <c r="AF185" s="23">
        <v>43190</v>
      </c>
      <c r="AG185" s="43" t="s">
        <v>244</v>
      </c>
      <c r="AI185" s="245"/>
      <c r="AJ185" s="245"/>
    </row>
    <row r="186" spans="2:36" ht="79.5" thickBot="1" x14ac:dyDescent="0.3">
      <c r="B186" s="57" t="s">
        <v>391</v>
      </c>
      <c r="C186" s="57" t="s">
        <v>395</v>
      </c>
      <c r="D186" s="52" t="s">
        <v>23</v>
      </c>
      <c r="E186" s="229" t="s">
        <v>546</v>
      </c>
      <c r="F186" s="53" t="s">
        <v>186</v>
      </c>
      <c r="G186" s="799"/>
      <c r="H186" s="851"/>
      <c r="I186" s="832"/>
      <c r="J186" s="835"/>
      <c r="K186" s="821"/>
      <c r="L186" s="841"/>
      <c r="M186" s="824"/>
      <c r="N186" s="774"/>
      <c r="O186" s="774"/>
      <c r="P186" s="774"/>
      <c r="Q186" s="811"/>
      <c r="R186" s="230"/>
      <c r="S186" s="237"/>
      <c r="T186" s="237"/>
      <c r="U186" s="237"/>
      <c r="V186" s="237"/>
      <c r="W186" s="237"/>
      <c r="X186" s="74"/>
      <c r="Y186" s="74"/>
      <c r="Z186" s="74"/>
      <c r="AA186" s="74"/>
      <c r="AB186" s="42">
        <v>2</v>
      </c>
      <c r="AC186" s="217" t="s">
        <v>245</v>
      </c>
      <c r="AD186" s="14">
        <v>0.3</v>
      </c>
      <c r="AE186" s="23">
        <v>43191</v>
      </c>
      <c r="AF186" s="23">
        <v>43281</v>
      </c>
      <c r="AG186" s="43" t="s">
        <v>246</v>
      </c>
      <c r="AI186" s="245"/>
      <c r="AJ186" s="245"/>
    </row>
    <row r="187" spans="2:36" ht="79.5" thickBot="1" x14ac:dyDescent="0.3">
      <c r="B187" s="57" t="s">
        <v>391</v>
      </c>
      <c r="C187" s="57" t="s">
        <v>395</v>
      </c>
      <c r="D187" s="52" t="s">
        <v>23</v>
      </c>
      <c r="E187" s="229" t="s">
        <v>546</v>
      </c>
      <c r="F187" s="53" t="s">
        <v>186</v>
      </c>
      <c r="G187" s="799"/>
      <c r="H187" s="851"/>
      <c r="I187" s="832"/>
      <c r="J187" s="835"/>
      <c r="K187" s="821"/>
      <c r="L187" s="841"/>
      <c r="M187" s="824"/>
      <c r="N187" s="774"/>
      <c r="O187" s="774"/>
      <c r="P187" s="774"/>
      <c r="Q187" s="811"/>
      <c r="R187" s="230"/>
      <c r="S187" s="237"/>
      <c r="T187" s="237"/>
      <c r="U187" s="237"/>
      <c r="V187" s="237"/>
      <c r="W187" s="237"/>
      <c r="X187" s="74"/>
      <c r="Y187" s="74"/>
      <c r="Z187" s="74"/>
      <c r="AA187" s="74"/>
      <c r="AB187" s="42">
        <v>3</v>
      </c>
      <c r="AC187" s="217" t="s">
        <v>247</v>
      </c>
      <c r="AD187" s="14">
        <v>0.4</v>
      </c>
      <c r="AE187" s="23">
        <v>43282</v>
      </c>
      <c r="AF187" s="23">
        <v>43373</v>
      </c>
      <c r="AG187" s="43" t="s">
        <v>248</v>
      </c>
      <c r="AI187" s="245"/>
      <c r="AJ187" s="245"/>
    </row>
    <row r="188" spans="2:36" ht="79.5" thickBot="1" x14ac:dyDescent="0.3">
      <c r="B188" s="57" t="s">
        <v>391</v>
      </c>
      <c r="C188" s="57" t="s">
        <v>395</v>
      </c>
      <c r="D188" s="52" t="s">
        <v>23</v>
      </c>
      <c r="E188" s="229" t="s">
        <v>546</v>
      </c>
      <c r="F188" s="53" t="s">
        <v>186</v>
      </c>
      <c r="G188" s="800"/>
      <c r="H188" s="852"/>
      <c r="I188" s="833"/>
      <c r="J188" s="836"/>
      <c r="K188" s="822"/>
      <c r="L188" s="842"/>
      <c r="M188" s="825"/>
      <c r="N188" s="809"/>
      <c r="O188" s="809"/>
      <c r="P188" s="809"/>
      <c r="Q188" s="812"/>
      <c r="R188" s="230"/>
      <c r="S188" s="237"/>
      <c r="T188" s="237"/>
      <c r="U188" s="237"/>
      <c r="V188" s="237"/>
      <c r="W188" s="237"/>
      <c r="X188" s="74"/>
      <c r="Y188" s="74"/>
      <c r="Z188" s="74"/>
      <c r="AA188" s="74"/>
      <c r="AB188" s="42">
        <v>4</v>
      </c>
      <c r="AC188" s="217" t="s">
        <v>249</v>
      </c>
      <c r="AD188" s="14">
        <v>0.1</v>
      </c>
      <c r="AE188" s="23">
        <v>43374</v>
      </c>
      <c r="AF188" s="23">
        <v>43465</v>
      </c>
      <c r="AG188" s="43" t="s">
        <v>248</v>
      </c>
      <c r="AI188" s="245"/>
      <c r="AJ188" s="245"/>
    </row>
    <row r="189" spans="2:36" ht="79.5" customHeight="1" thickBot="1" x14ac:dyDescent="0.3">
      <c r="B189" s="57" t="s">
        <v>391</v>
      </c>
      <c r="C189" s="58" t="s">
        <v>392</v>
      </c>
      <c r="D189" s="52" t="s">
        <v>23</v>
      </c>
      <c r="E189" s="229" t="s">
        <v>546</v>
      </c>
      <c r="F189" s="53" t="s">
        <v>186</v>
      </c>
      <c r="G189" s="798">
        <v>13</v>
      </c>
      <c r="H189" s="843" t="s">
        <v>250</v>
      </c>
      <c r="I189" s="831">
        <v>5.8799999999999998E-2</v>
      </c>
      <c r="J189" s="834">
        <v>100</v>
      </c>
      <c r="K189" s="820" t="s">
        <v>184</v>
      </c>
      <c r="L189" s="840" t="s">
        <v>251</v>
      </c>
      <c r="M189" s="846" t="s">
        <v>242</v>
      </c>
      <c r="N189" s="808">
        <v>0.25</v>
      </c>
      <c r="O189" s="808">
        <v>0.5</v>
      </c>
      <c r="P189" s="808">
        <v>0.9</v>
      </c>
      <c r="Q189" s="810">
        <v>1</v>
      </c>
      <c r="R189" s="230"/>
      <c r="S189" s="237"/>
      <c r="T189" s="237"/>
      <c r="U189" s="237"/>
      <c r="V189" s="237"/>
      <c r="W189" s="237"/>
      <c r="X189" s="74"/>
      <c r="Y189" s="74"/>
      <c r="Z189" s="74"/>
      <c r="AA189" s="74"/>
      <c r="AB189" s="42">
        <v>1</v>
      </c>
      <c r="AC189" s="44" t="s">
        <v>252</v>
      </c>
      <c r="AD189" s="14">
        <v>0.25</v>
      </c>
      <c r="AE189" s="23">
        <v>43101</v>
      </c>
      <c r="AF189" s="23">
        <v>43190</v>
      </c>
      <c r="AG189" s="43" t="s">
        <v>253</v>
      </c>
      <c r="AI189" s="245"/>
      <c r="AJ189" s="245"/>
    </row>
    <row r="190" spans="2:36" ht="79.5" thickBot="1" x14ac:dyDescent="0.3">
      <c r="B190" s="57" t="s">
        <v>391</v>
      </c>
      <c r="C190" s="58" t="s">
        <v>392</v>
      </c>
      <c r="D190" s="52" t="s">
        <v>23</v>
      </c>
      <c r="E190" s="229" t="s">
        <v>546</v>
      </c>
      <c r="F190" s="53" t="s">
        <v>186</v>
      </c>
      <c r="G190" s="799"/>
      <c r="H190" s="844"/>
      <c r="I190" s="832"/>
      <c r="J190" s="835"/>
      <c r="K190" s="821"/>
      <c r="L190" s="841"/>
      <c r="M190" s="824"/>
      <c r="N190" s="774"/>
      <c r="O190" s="774"/>
      <c r="P190" s="774"/>
      <c r="Q190" s="811"/>
      <c r="R190" s="230"/>
      <c r="S190" s="237"/>
      <c r="T190" s="237"/>
      <c r="U190" s="237"/>
      <c r="V190" s="237"/>
      <c r="W190" s="237"/>
      <c r="X190" s="74"/>
      <c r="Y190" s="74"/>
      <c r="Z190" s="74"/>
      <c r="AA190" s="74"/>
      <c r="AB190" s="42">
        <v>2</v>
      </c>
      <c r="AC190" s="44" t="s">
        <v>254</v>
      </c>
      <c r="AD190" s="14">
        <v>0.25</v>
      </c>
      <c r="AE190" s="23">
        <v>43191</v>
      </c>
      <c r="AF190" s="23">
        <v>43281</v>
      </c>
      <c r="AG190" s="43" t="s">
        <v>253</v>
      </c>
      <c r="AI190" s="245"/>
      <c r="AJ190" s="245"/>
    </row>
    <row r="191" spans="2:36" ht="90.75" thickBot="1" x14ac:dyDescent="0.3">
      <c r="B191" s="57" t="s">
        <v>391</v>
      </c>
      <c r="C191" s="58" t="s">
        <v>392</v>
      </c>
      <c r="D191" s="52" t="s">
        <v>23</v>
      </c>
      <c r="E191" s="229" t="s">
        <v>546</v>
      </c>
      <c r="F191" s="53" t="s">
        <v>186</v>
      </c>
      <c r="G191" s="799"/>
      <c r="H191" s="844"/>
      <c r="I191" s="832"/>
      <c r="J191" s="835"/>
      <c r="K191" s="821"/>
      <c r="L191" s="841"/>
      <c r="M191" s="824"/>
      <c r="N191" s="774"/>
      <c r="O191" s="774"/>
      <c r="P191" s="774"/>
      <c r="Q191" s="811"/>
      <c r="R191" s="230"/>
      <c r="S191" s="237"/>
      <c r="T191" s="237"/>
      <c r="U191" s="237"/>
      <c r="V191" s="237"/>
      <c r="W191" s="237"/>
      <c r="X191" s="74"/>
      <c r="Y191" s="74"/>
      <c r="Z191" s="74"/>
      <c r="AA191" s="74"/>
      <c r="AB191" s="42">
        <v>3</v>
      </c>
      <c r="AC191" s="44" t="s">
        <v>367</v>
      </c>
      <c r="AD191" s="14">
        <v>0.4</v>
      </c>
      <c r="AE191" s="23">
        <v>43282</v>
      </c>
      <c r="AF191" s="23">
        <v>43373</v>
      </c>
      <c r="AG191" s="43" t="s">
        <v>368</v>
      </c>
      <c r="AI191" s="245"/>
      <c r="AJ191" s="245"/>
    </row>
    <row r="192" spans="2:36" ht="79.5" thickBot="1" x14ac:dyDescent="0.3">
      <c r="B192" s="57" t="s">
        <v>391</v>
      </c>
      <c r="C192" s="58" t="s">
        <v>392</v>
      </c>
      <c r="D192" s="52" t="s">
        <v>23</v>
      </c>
      <c r="E192" s="229" t="s">
        <v>546</v>
      </c>
      <c r="F192" s="53" t="s">
        <v>186</v>
      </c>
      <c r="G192" s="800"/>
      <c r="H192" s="845"/>
      <c r="I192" s="833"/>
      <c r="J192" s="836"/>
      <c r="K192" s="822"/>
      <c r="L192" s="842"/>
      <c r="M192" s="825"/>
      <c r="N192" s="809"/>
      <c r="O192" s="809"/>
      <c r="P192" s="809"/>
      <c r="Q192" s="812"/>
      <c r="R192" s="230"/>
      <c r="S192" s="237"/>
      <c r="T192" s="237"/>
      <c r="U192" s="237"/>
      <c r="V192" s="237"/>
      <c r="W192" s="237"/>
      <c r="X192" s="74"/>
      <c r="Y192" s="74"/>
      <c r="Z192" s="74"/>
      <c r="AA192" s="74"/>
      <c r="AB192" s="42">
        <v>4</v>
      </c>
      <c r="AC192" s="44" t="s">
        <v>255</v>
      </c>
      <c r="AD192" s="14">
        <v>0.1</v>
      </c>
      <c r="AE192" s="23">
        <v>43374</v>
      </c>
      <c r="AF192" s="23">
        <v>43465</v>
      </c>
      <c r="AG192" s="43" t="s">
        <v>248</v>
      </c>
      <c r="AI192" s="245"/>
      <c r="AJ192" s="245"/>
    </row>
    <row r="193" spans="2:36" ht="79.5" customHeight="1" thickBot="1" x14ac:dyDescent="0.3">
      <c r="B193" s="57" t="s">
        <v>391</v>
      </c>
      <c r="C193" s="58" t="s">
        <v>392</v>
      </c>
      <c r="D193" s="52" t="s">
        <v>23</v>
      </c>
      <c r="E193" s="229" t="s">
        <v>546</v>
      </c>
      <c r="F193" s="53" t="s">
        <v>186</v>
      </c>
      <c r="G193" s="798">
        <v>14</v>
      </c>
      <c r="H193" s="843" t="s">
        <v>369</v>
      </c>
      <c r="I193" s="831">
        <v>5.8799999999999998E-2</v>
      </c>
      <c r="J193" s="834">
        <v>100</v>
      </c>
      <c r="K193" s="820" t="s">
        <v>184</v>
      </c>
      <c r="L193" s="840" t="s">
        <v>370</v>
      </c>
      <c r="M193" s="823" t="s">
        <v>242</v>
      </c>
      <c r="N193" s="808">
        <v>0.25</v>
      </c>
      <c r="O193" s="808">
        <v>0.5</v>
      </c>
      <c r="P193" s="808">
        <v>0.75</v>
      </c>
      <c r="Q193" s="810">
        <v>1</v>
      </c>
      <c r="R193" s="230"/>
      <c r="S193" s="237"/>
      <c r="T193" s="237"/>
      <c r="U193" s="237"/>
      <c r="V193" s="237"/>
      <c r="W193" s="237"/>
      <c r="X193" s="74"/>
      <c r="Y193" s="74"/>
      <c r="Z193" s="74"/>
      <c r="AA193" s="74"/>
      <c r="AB193" s="42">
        <v>1</v>
      </c>
      <c r="AC193" s="217" t="s">
        <v>371</v>
      </c>
      <c r="AD193" s="14">
        <v>0.25</v>
      </c>
      <c r="AE193" s="23">
        <v>43101</v>
      </c>
      <c r="AF193" s="23">
        <v>43190</v>
      </c>
      <c r="AG193" s="43" t="s">
        <v>244</v>
      </c>
      <c r="AI193" s="245"/>
      <c r="AJ193" s="245"/>
    </row>
    <row r="194" spans="2:36" ht="79.5" thickBot="1" x14ac:dyDescent="0.3">
      <c r="B194" s="57" t="s">
        <v>391</v>
      </c>
      <c r="C194" s="58" t="s">
        <v>392</v>
      </c>
      <c r="D194" s="52" t="s">
        <v>23</v>
      </c>
      <c r="E194" s="229" t="s">
        <v>546</v>
      </c>
      <c r="F194" s="53" t="s">
        <v>186</v>
      </c>
      <c r="G194" s="799"/>
      <c r="H194" s="844"/>
      <c r="I194" s="832"/>
      <c r="J194" s="835"/>
      <c r="K194" s="821"/>
      <c r="L194" s="841"/>
      <c r="M194" s="824"/>
      <c r="N194" s="774"/>
      <c r="O194" s="774"/>
      <c r="P194" s="774"/>
      <c r="Q194" s="811"/>
      <c r="R194" s="230"/>
      <c r="S194" s="237"/>
      <c r="T194" s="237"/>
      <c r="U194" s="237"/>
      <c r="V194" s="237"/>
      <c r="W194" s="237"/>
      <c r="X194" s="74"/>
      <c r="Y194" s="74"/>
      <c r="Z194" s="74"/>
      <c r="AA194" s="74"/>
      <c r="AB194" s="42">
        <v>2</v>
      </c>
      <c r="AC194" s="217" t="s">
        <v>371</v>
      </c>
      <c r="AD194" s="14">
        <v>0.25</v>
      </c>
      <c r="AE194" s="23">
        <v>43191</v>
      </c>
      <c r="AF194" s="23">
        <v>43281</v>
      </c>
      <c r="AG194" s="43" t="s">
        <v>244</v>
      </c>
      <c r="AI194" s="245"/>
      <c r="AJ194" s="245"/>
    </row>
    <row r="195" spans="2:36" ht="79.5" thickBot="1" x14ac:dyDescent="0.3">
      <c r="B195" s="57" t="s">
        <v>391</v>
      </c>
      <c r="C195" s="58" t="s">
        <v>392</v>
      </c>
      <c r="D195" s="52" t="s">
        <v>23</v>
      </c>
      <c r="E195" s="229" t="s">
        <v>546</v>
      </c>
      <c r="F195" s="53" t="s">
        <v>186</v>
      </c>
      <c r="G195" s="799"/>
      <c r="H195" s="844"/>
      <c r="I195" s="832"/>
      <c r="J195" s="835"/>
      <c r="K195" s="821"/>
      <c r="L195" s="841"/>
      <c r="M195" s="824"/>
      <c r="N195" s="774"/>
      <c r="O195" s="774"/>
      <c r="P195" s="774"/>
      <c r="Q195" s="811"/>
      <c r="R195" s="230"/>
      <c r="S195" s="237"/>
      <c r="T195" s="237"/>
      <c r="U195" s="237"/>
      <c r="V195" s="237"/>
      <c r="W195" s="237"/>
      <c r="X195" s="74"/>
      <c r="Y195" s="74"/>
      <c r="Z195" s="74"/>
      <c r="AA195" s="74"/>
      <c r="AB195" s="42">
        <v>3</v>
      </c>
      <c r="AC195" s="217" t="s">
        <v>372</v>
      </c>
      <c r="AD195" s="14">
        <v>0.25</v>
      </c>
      <c r="AE195" s="23">
        <v>43282</v>
      </c>
      <c r="AF195" s="23">
        <v>43373</v>
      </c>
      <c r="AG195" s="43" t="s">
        <v>244</v>
      </c>
      <c r="AI195" s="245"/>
      <c r="AJ195" s="245"/>
    </row>
    <row r="196" spans="2:36" ht="79.5" thickBot="1" x14ac:dyDescent="0.3">
      <c r="B196" s="57" t="s">
        <v>391</v>
      </c>
      <c r="C196" s="58" t="s">
        <v>392</v>
      </c>
      <c r="D196" s="52" t="s">
        <v>23</v>
      </c>
      <c r="E196" s="229" t="s">
        <v>546</v>
      </c>
      <c r="F196" s="53" t="s">
        <v>186</v>
      </c>
      <c r="G196" s="800"/>
      <c r="H196" s="845"/>
      <c r="I196" s="833"/>
      <c r="J196" s="836"/>
      <c r="K196" s="822"/>
      <c r="L196" s="842"/>
      <c r="M196" s="825"/>
      <c r="N196" s="809"/>
      <c r="O196" s="809"/>
      <c r="P196" s="809"/>
      <c r="Q196" s="812"/>
      <c r="R196" s="230"/>
      <c r="S196" s="237"/>
      <c r="T196" s="237"/>
      <c r="U196" s="237"/>
      <c r="V196" s="237"/>
      <c r="W196" s="237"/>
      <c r="X196" s="74"/>
      <c r="Y196" s="74"/>
      <c r="Z196" s="74"/>
      <c r="AA196" s="74"/>
      <c r="AB196" s="42">
        <v>4</v>
      </c>
      <c r="AC196" s="217" t="s">
        <v>371</v>
      </c>
      <c r="AD196" s="14">
        <v>0.25</v>
      </c>
      <c r="AE196" s="23">
        <v>43374</v>
      </c>
      <c r="AF196" s="23">
        <v>43465</v>
      </c>
      <c r="AG196" s="43" t="s">
        <v>244</v>
      </c>
      <c r="AI196" s="245"/>
      <c r="AJ196" s="245"/>
    </row>
    <row r="197" spans="2:36" ht="79.5" customHeight="1" thickBot="1" x14ac:dyDescent="0.3">
      <c r="B197" s="57" t="s">
        <v>391</v>
      </c>
      <c r="C197" s="57" t="s">
        <v>393</v>
      </c>
      <c r="D197" s="52" t="s">
        <v>23</v>
      </c>
      <c r="E197" s="229" t="s">
        <v>546</v>
      </c>
      <c r="F197" s="53" t="s">
        <v>186</v>
      </c>
      <c r="G197" s="798">
        <v>15</v>
      </c>
      <c r="H197" s="837" t="s">
        <v>256</v>
      </c>
      <c r="I197" s="831">
        <v>5.8799999999999998E-2</v>
      </c>
      <c r="J197" s="834">
        <v>100</v>
      </c>
      <c r="K197" s="820" t="s">
        <v>184</v>
      </c>
      <c r="L197" s="820" t="s">
        <v>373</v>
      </c>
      <c r="M197" s="823" t="s">
        <v>242</v>
      </c>
      <c r="N197" s="808">
        <v>0.2</v>
      </c>
      <c r="O197" s="808">
        <v>0.4</v>
      </c>
      <c r="P197" s="808">
        <v>0.8</v>
      </c>
      <c r="Q197" s="810">
        <v>1</v>
      </c>
      <c r="R197" s="230"/>
      <c r="S197" s="237"/>
      <c r="T197" s="237"/>
      <c r="U197" s="237"/>
      <c r="V197" s="237"/>
      <c r="W197" s="237"/>
      <c r="X197" s="74"/>
      <c r="Y197" s="74"/>
      <c r="Z197" s="74"/>
      <c r="AA197" s="74"/>
      <c r="AB197" s="42">
        <v>1</v>
      </c>
      <c r="AC197" s="44" t="s">
        <v>257</v>
      </c>
      <c r="AD197" s="14">
        <v>0.2</v>
      </c>
      <c r="AE197" s="23">
        <v>43101</v>
      </c>
      <c r="AF197" s="23">
        <v>43190</v>
      </c>
      <c r="AG197" s="43" t="s">
        <v>244</v>
      </c>
      <c r="AI197" s="245"/>
      <c r="AJ197" s="245"/>
    </row>
    <row r="198" spans="2:36" ht="79.5" thickBot="1" x14ac:dyDescent="0.3">
      <c r="B198" s="57" t="s">
        <v>391</v>
      </c>
      <c r="C198" s="57" t="s">
        <v>393</v>
      </c>
      <c r="D198" s="52" t="s">
        <v>23</v>
      </c>
      <c r="E198" s="229" t="s">
        <v>546</v>
      </c>
      <c r="F198" s="53" t="s">
        <v>186</v>
      </c>
      <c r="G198" s="799"/>
      <c r="H198" s="838"/>
      <c r="I198" s="832"/>
      <c r="J198" s="835"/>
      <c r="K198" s="821"/>
      <c r="L198" s="821"/>
      <c r="M198" s="824"/>
      <c r="N198" s="775"/>
      <c r="O198" s="775"/>
      <c r="P198" s="775"/>
      <c r="Q198" s="776"/>
      <c r="R198" s="231"/>
      <c r="S198" s="236"/>
      <c r="T198" s="236"/>
      <c r="U198" s="236"/>
      <c r="V198" s="236"/>
      <c r="W198" s="236"/>
      <c r="X198" s="73"/>
      <c r="Y198" s="73"/>
      <c r="Z198" s="73"/>
      <c r="AA198" s="73"/>
      <c r="AB198" s="42">
        <v>2</v>
      </c>
      <c r="AC198" s="44" t="s">
        <v>258</v>
      </c>
      <c r="AD198" s="14">
        <v>0.2</v>
      </c>
      <c r="AE198" s="23">
        <v>43191</v>
      </c>
      <c r="AF198" s="23">
        <v>43281</v>
      </c>
      <c r="AG198" s="43" t="s">
        <v>244</v>
      </c>
      <c r="AI198" s="245"/>
      <c r="AJ198" s="245"/>
    </row>
    <row r="199" spans="2:36" ht="79.5" thickBot="1" x14ac:dyDescent="0.3">
      <c r="B199" s="57" t="s">
        <v>391</v>
      </c>
      <c r="C199" s="57" t="s">
        <v>393</v>
      </c>
      <c r="D199" s="52" t="s">
        <v>23</v>
      </c>
      <c r="E199" s="229" t="s">
        <v>546</v>
      </c>
      <c r="F199" s="53" t="s">
        <v>186</v>
      </c>
      <c r="G199" s="799"/>
      <c r="H199" s="838"/>
      <c r="I199" s="832"/>
      <c r="J199" s="835"/>
      <c r="K199" s="821"/>
      <c r="L199" s="821"/>
      <c r="M199" s="824"/>
      <c r="N199" s="775"/>
      <c r="O199" s="775"/>
      <c r="P199" s="775"/>
      <c r="Q199" s="776"/>
      <c r="R199" s="231"/>
      <c r="S199" s="236"/>
      <c r="T199" s="236"/>
      <c r="U199" s="236"/>
      <c r="V199" s="236"/>
      <c r="W199" s="236"/>
      <c r="X199" s="73"/>
      <c r="Y199" s="73"/>
      <c r="Z199" s="73"/>
      <c r="AA199" s="73"/>
      <c r="AB199" s="42">
        <v>3</v>
      </c>
      <c r="AC199" s="44" t="s">
        <v>259</v>
      </c>
      <c r="AD199" s="14">
        <v>0.4</v>
      </c>
      <c r="AE199" s="23">
        <v>43282</v>
      </c>
      <c r="AF199" s="23">
        <v>43373</v>
      </c>
      <c r="AG199" s="43" t="s">
        <v>244</v>
      </c>
      <c r="AI199" s="245"/>
      <c r="AJ199" s="245"/>
    </row>
    <row r="200" spans="2:36" ht="79.5" thickBot="1" x14ac:dyDescent="0.3">
      <c r="B200" s="57" t="s">
        <v>391</v>
      </c>
      <c r="C200" s="57" t="s">
        <v>393</v>
      </c>
      <c r="D200" s="52" t="s">
        <v>23</v>
      </c>
      <c r="E200" s="229" t="s">
        <v>546</v>
      </c>
      <c r="F200" s="53" t="s">
        <v>186</v>
      </c>
      <c r="G200" s="800"/>
      <c r="H200" s="839"/>
      <c r="I200" s="833"/>
      <c r="J200" s="836"/>
      <c r="K200" s="822"/>
      <c r="L200" s="822"/>
      <c r="M200" s="825"/>
      <c r="N200" s="826"/>
      <c r="O200" s="826"/>
      <c r="P200" s="826"/>
      <c r="Q200" s="827"/>
      <c r="R200" s="231"/>
      <c r="S200" s="236"/>
      <c r="T200" s="236"/>
      <c r="U200" s="236"/>
      <c r="V200" s="236"/>
      <c r="W200" s="236"/>
      <c r="X200" s="73"/>
      <c r="Y200" s="73"/>
      <c r="Z200" s="73"/>
      <c r="AA200" s="73"/>
      <c r="AB200" s="42">
        <v>4</v>
      </c>
      <c r="AC200" s="44" t="s">
        <v>260</v>
      </c>
      <c r="AD200" s="14">
        <v>0.2</v>
      </c>
      <c r="AE200" s="23">
        <v>43374</v>
      </c>
      <c r="AF200" s="23">
        <v>43465</v>
      </c>
      <c r="AG200" s="43" t="s">
        <v>244</v>
      </c>
      <c r="AI200" s="245"/>
      <c r="AJ200" s="245"/>
    </row>
    <row r="201" spans="2:36" ht="79.5" customHeight="1" thickBot="1" x14ac:dyDescent="0.3">
      <c r="B201" s="57" t="s">
        <v>391</v>
      </c>
      <c r="C201" s="57" t="s">
        <v>394</v>
      </c>
      <c r="D201" s="52" t="s">
        <v>23</v>
      </c>
      <c r="E201" s="229" t="s">
        <v>546</v>
      </c>
      <c r="F201" s="53" t="s">
        <v>186</v>
      </c>
      <c r="G201" s="798">
        <v>16</v>
      </c>
      <c r="H201" s="828" t="s">
        <v>261</v>
      </c>
      <c r="I201" s="831">
        <v>5.8799999999999998E-2</v>
      </c>
      <c r="J201" s="834">
        <v>100</v>
      </c>
      <c r="K201" s="820" t="s">
        <v>184</v>
      </c>
      <c r="L201" s="820" t="s">
        <v>374</v>
      </c>
      <c r="M201" s="823" t="s">
        <v>242</v>
      </c>
      <c r="N201" s="808">
        <v>0.2</v>
      </c>
      <c r="O201" s="808">
        <v>0.6</v>
      </c>
      <c r="P201" s="808">
        <v>0.8</v>
      </c>
      <c r="Q201" s="810">
        <v>1</v>
      </c>
      <c r="R201" s="230"/>
      <c r="S201" s="237"/>
      <c r="T201" s="237"/>
      <c r="U201" s="237"/>
      <c r="V201" s="237"/>
      <c r="W201" s="237"/>
      <c r="X201" s="74"/>
      <c r="Y201" s="74"/>
      <c r="Z201" s="74"/>
      <c r="AA201" s="74"/>
      <c r="AB201" s="42">
        <v>1</v>
      </c>
      <c r="AC201" s="221" t="s">
        <v>262</v>
      </c>
      <c r="AD201" s="14">
        <v>0.2</v>
      </c>
      <c r="AE201" s="23">
        <v>43101</v>
      </c>
      <c r="AF201" s="23">
        <v>43190</v>
      </c>
      <c r="AG201" s="43" t="s">
        <v>253</v>
      </c>
      <c r="AI201" s="245"/>
      <c r="AJ201" s="245"/>
    </row>
    <row r="202" spans="2:36" ht="79.5" thickBot="1" x14ac:dyDescent="0.3">
      <c r="B202" s="57" t="s">
        <v>391</v>
      </c>
      <c r="C202" s="57" t="s">
        <v>394</v>
      </c>
      <c r="D202" s="52" t="s">
        <v>23</v>
      </c>
      <c r="E202" s="229" t="s">
        <v>546</v>
      </c>
      <c r="F202" s="53" t="s">
        <v>186</v>
      </c>
      <c r="G202" s="799"/>
      <c r="H202" s="829"/>
      <c r="I202" s="832"/>
      <c r="J202" s="835"/>
      <c r="K202" s="821"/>
      <c r="L202" s="821"/>
      <c r="M202" s="824"/>
      <c r="N202" s="775"/>
      <c r="O202" s="775"/>
      <c r="P202" s="775"/>
      <c r="Q202" s="776"/>
      <c r="R202" s="231"/>
      <c r="S202" s="236"/>
      <c r="T202" s="236"/>
      <c r="U202" s="236"/>
      <c r="V202" s="236"/>
      <c r="W202" s="236"/>
      <c r="X202" s="73"/>
      <c r="Y202" s="73"/>
      <c r="Z202" s="73"/>
      <c r="AA202" s="73"/>
      <c r="AB202" s="42">
        <v>2</v>
      </c>
      <c r="AC202" s="217" t="s">
        <v>263</v>
      </c>
      <c r="AD202" s="14">
        <v>0.4</v>
      </c>
      <c r="AE202" s="23">
        <v>43191</v>
      </c>
      <c r="AF202" s="23">
        <v>43281</v>
      </c>
      <c r="AG202" s="43" t="s">
        <v>248</v>
      </c>
      <c r="AI202" s="245"/>
      <c r="AJ202" s="245"/>
    </row>
    <row r="203" spans="2:36" ht="79.5" thickBot="1" x14ac:dyDescent="0.3">
      <c r="B203" s="57" t="s">
        <v>391</v>
      </c>
      <c r="C203" s="57" t="s">
        <v>394</v>
      </c>
      <c r="D203" s="52" t="s">
        <v>23</v>
      </c>
      <c r="E203" s="229" t="s">
        <v>546</v>
      </c>
      <c r="F203" s="53" t="s">
        <v>186</v>
      </c>
      <c r="G203" s="799"/>
      <c r="H203" s="829"/>
      <c r="I203" s="832"/>
      <c r="J203" s="835"/>
      <c r="K203" s="821"/>
      <c r="L203" s="821"/>
      <c r="M203" s="824"/>
      <c r="N203" s="775"/>
      <c r="O203" s="775"/>
      <c r="P203" s="775"/>
      <c r="Q203" s="776"/>
      <c r="R203" s="231"/>
      <c r="S203" s="236"/>
      <c r="T203" s="236"/>
      <c r="U203" s="236"/>
      <c r="V203" s="236"/>
      <c r="W203" s="236"/>
      <c r="X203" s="73"/>
      <c r="Y203" s="73"/>
      <c r="Z203" s="73"/>
      <c r="AA203" s="73"/>
      <c r="AB203" s="42">
        <v>3</v>
      </c>
      <c r="AC203" s="44" t="s">
        <v>264</v>
      </c>
      <c r="AD203" s="14">
        <v>0.2</v>
      </c>
      <c r="AE203" s="23">
        <v>43282</v>
      </c>
      <c r="AF203" s="23">
        <v>43373</v>
      </c>
      <c r="AG203" s="43" t="s">
        <v>248</v>
      </c>
      <c r="AI203" s="245"/>
      <c r="AJ203" s="245"/>
    </row>
    <row r="204" spans="2:36" ht="79.5" thickBot="1" x14ac:dyDescent="0.3">
      <c r="B204" s="57" t="s">
        <v>391</v>
      </c>
      <c r="C204" s="57" t="s">
        <v>394</v>
      </c>
      <c r="D204" s="52" t="s">
        <v>23</v>
      </c>
      <c r="E204" s="229" t="s">
        <v>546</v>
      </c>
      <c r="F204" s="53" t="s">
        <v>186</v>
      </c>
      <c r="G204" s="800"/>
      <c r="H204" s="830"/>
      <c r="I204" s="833"/>
      <c r="J204" s="836"/>
      <c r="K204" s="822"/>
      <c r="L204" s="822"/>
      <c r="M204" s="825"/>
      <c r="N204" s="826"/>
      <c r="O204" s="826"/>
      <c r="P204" s="826"/>
      <c r="Q204" s="827"/>
      <c r="R204" s="231"/>
      <c r="S204" s="236"/>
      <c r="T204" s="236"/>
      <c r="U204" s="236"/>
      <c r="V204" s="236"/>
      <c r="W204" s="236"/>
      <c r="X204" s="73"/>
      <c r="Y204" s="73"/>
      <c r="Z204" s="73"/>
      <c r="AA204" s="73"/>
      <c r="AB204" s="42">
        <v>4</v>
      </c>
      <c r="AC204" s="217" t="s">
        <v>265</v>
      </c>
      <c r="AD204" s="14">
        <v>0.2</v>
      </c>
      <c r="AE204" s="23">
        <v>43374</v>
      </c>
      <c r="AF204" s="23">
        <v>43465</v>
      </c>
      <c r="AG204" s="43" t="s">
        <v>248</v>
      </c>
      <c r="AI204" s="245"/>
      <c r="AJ204" s="245"/>
    </row>
    <row r="205" spans="2:36" ht="79.5" customHeight="1" thickBot="1" x14ac:dyDescent="0.3">
      <c r="B205" s="57" t="s">
        <v>391</v>
      </c>
      <c r="C205" s="58" t="s">
        <v>392</v>
      </c>
      <c r="D205" s="52" t="s">
        <v>23</v>
      </c>
      <c r="E205" s="229" t="s">
        <v>546</v>
      </c>
      <c r="F205" s="53" t="s">
        <v>186</v>
      </c>
      <c r="G205" s="798">
        <v>17</v>
      </c>
      <c r="H205" s="828" t="s">
        <v>266</v>
      </c>
      <c r="I205" s="831">
        <v>5.9200000000000003E-2</v>
      </c>
      <c r="J205" s="834">
        <v>100</v>
      </c>
      <c r="K205" s="820" t="s">
        <v>184</v>
      </c>
      <c r="L205" s="820" t="s">
        <v>267</v>
      </c>
      <c r="M205" s="823" t="s">
        <v>242</v>
      </c>
      <c r="N205" s="808">
        <v>0.2</v>
      </c>
      <c r="O205" s="808">
        <v>0.4</v>
      </c>
      <c r="P205" s="808">
        <v>0.8</v>
      </c>
      <c r="Q205" s="810">
        <v>1</v>
      </c>
      <c r="R205" s="230"/>
      <c r="S205" s="237"/>
      <c r="T205" s="237"/>
      <c r="U205" s="237"/>
      <c r="V205" s="237"/>
      <c r="W205" s="237"/>
      <c r="X205" s="74"/>
      <c r="Y205" s="74"/>
      <c r="Z205" s="74"/>
      <c r="AA205" s="74"/>
      <c r="AB205" s="42">
        <v>1</v>
      </c>
      <c r="AC205" s="44" t="s">
        <v>268</v>
      </c>
      <c r="AD205" s="14">
        <v>0.2</v>
      </c>
      <c r="AE205" s="23">
        <v>43101</v>
      </c>
      <c r="AF205" s="23">
        <v>43190</v>
      </c>
      <c r="AG205" s="43" t="s">
        <v>248</v>
      </c>
      <c r="AI205" s="245"/>
      <c r="AJ205" s="245"/>
    </row>
    <row r="206" spans="2:36" ht="79.5" thickBot="1" x14ac:dyDescent="0.3">
      <c r="B206" s="57" t="s">
        <v>391</v>
      </c>
      <c r="C206" s="58" t="s">
        <v>392</v>
      </c>
      <c r="D206" s="52" t="s">
        <v>23</v>
      </c>
      <c r="E206" s="229" t="s">
        <v>546</v>
      </c>
      <c r="F206" s="53" t="s">
        <v>186</v>
      </c>
      <c r="G206" s="799"/>
      <c r="H206" s="829"/>
      <c r="I206" s="832"/>
      <c r="J206" s="835"/>
      <c r="K206" s="821"/>
      <c r="L206" s="821"/>
      <c r="M206" s="824"/>
      <c r="N206" s="775"/>
      <c r="O206" s="775"/>
      <c r="P206" s="775"/>
      <c r="Q206" s="776"/>
      <c r="R206" s="231"/>
      <c r="S206" s="236"/>
      <c r="T206" s="236"/>
      <c r="U206" s="236"/>
      <c r="V206" s="236"/>
      <c r="W206" s="236"/>
      <c r="X206" s="73"/>
      <c r="Y206" s="73"/>
      <c r="Z206" s="73"/>
      <c r="AA206" s="73"/>
      <c r="AB206" s="42">
        <v>2</v>
      </c>
      <c r="AC206" s="44" t="s">
        <v>264</v>
      </c>
      <c r="AD206" s="14">
        <v>0.2</v>
      </c>
      <c r="AE206" s="23">
        <v>43191</v>
      </c>
      <c r="AF206" s="23">
        <v>43281</v>
      </c>
      <c r="AG206" s="43" t="s">
        <v>248</v>
      </c>
      <c r="AI206" s="245"/>
      <c r="AJ206" s="245"/>
    </row>
    <row r="207" spans="2:36" ht="79.5" thickBot="1" x14ac:dyDescent="0.3">
      <c r="B207" s="57" t="s">
        <v>391</v>
      </c>
      <c r="C207" s="58" t="s">
        <v>392</v>
      </c>
      <c r="D207" s="52" t="s">
        <v>23</v>
      </c>
      <c r="E207" s="229" t="s">
        <v>546</v>
      </c>
      <c r="F207" s="53" t="s">
        <v>186</v>
      </c>
      <c r="G207" s="799"/>
      <c r="H207" s="829"/>
      <c r="I207" s="832"/>
      <c r="J207" s="835"/>
      <c r="K207" s="821"/>
      <c r="L207" s="821"/>
      <c r="M207" s="824"/>
      <c r="N207" s="775"/>
      <c r="O207" s="775"/>
      <c r="P207" s="775"/>
      <c r="Q207" s="776"/>
      <c r="R207" s="231"/>
      <c r="S207" s="236"/>
      <c r="T207" s="236"/>
      <c r="U207" s="236"/>
      <c r="V207" s="236"/>
      <c r="W207" s="236"/>
      <c r="X207" s="73"/>
      <c r="Y207" s="73"/>
      <c r="Z207" s="73"/>
      <c r="AA207" s="73"/>
      <c r="AB207" s="42">
        <v>3</v>
      </c>
      <c r="AC207" s="44" t="s">
        <v>269</v>
      </c>
      <c r="AD207" s="14">
        <v>0.4</v>
      </c>
      <c r="AE207" s="23">
        <v>43282</v>
      </c>
      <c r="AF207" s="23">
        <v>43373</v>
      </c>
      <c r="AG207" s="43" t="s">
        <v>248</v>
      </c>
      <c r="AI207" s="245"/>
      <c r="AJ207" s="245"/>
    </row>
    <row r="208" spans="2:36" ht="79.5" thickBot="1" x14ac:dyDescent="0.3">
      <c r="B208" s="57" t="s">
        <v>391</v>
      </c>
      <c r="C208" s="58" t="s">
        <v>392</v>
      </c>
      <c r="D208" s="52" t="s">
        <v>23</v>
      </c>
      <c r="E208" s="229" t="s">
        <v>546</v>
      </c>
      <c r="F208" s="53" t="s">
        <v>186</v>
      </c>
      <c r="G208" s="800"/>
      <c r="H208" s="830"/>
      <c r="I208" s="833"/>
      <c r="J208" s="836"/>
      <c r="K208" s="822"/>
      <c r="L208" s="822"/>
      <c r="M208" s="825"/>
      <c r="N208" s="826"/>
      <c r="O208" s="826"/>
      <c r="P208" s="826"/>
      <c r="Q208" s="827"/>
      <c r="R208" s="231"/>
      <c r="S208" s="236"/>
      <c r="T208" s="236"/>
      <c r="U208" s="236"/>
      <c r="V208" s="236"/>
      <c r="W208" s="236"/>
      <c r="X208" s="73"/>
      <c r="Y208" s="73"/>
      <c r="Z208" s="73"/>
      <c r="AA208" s="73"/>
      <c r="AB208" s="42">
        <v>4</v>
      </c>
      <c r="AC208" s="44" t="s">
        <v>270</v>
      </c>
      <c r="AD208" s="14">
        <v>0.2</v>
      </c>
      <c r="AE208" s="23">
        <v>43374</v>
      </c>
      <c r="AF208" s="23">
        <v>43465</v>
      </c>
      <c r="AG208" s="43" t="s">
        <v>244</v>
      </c>
      <c r="AI208" s="245"/>
      <c r="AJ208" s="245"/>
    </row>
    <row r="209" spans="2:43" ht="76.5" hidden="1" customHeight="1" thickBot="1" x14ac:dyDescent="0.3">
      <c r="B209" s="57" t="s">
        <v>388</v>
      </c>
      <c r="C209" s="58" t="s">
        <v>389</v>
      </c>
      <c r="D209" s="52" t="s">
        <v>23</v>
      </c>
      <c r="E209" s="229" t="s">
        <v>547</v>
      </c>
      <c r="F209" s="53" t="s">
        <v>271</v>
      </c>
      <c r="G209" s="798">
        <v>1</v>
      </c>
      <c r="H209" s="801" t="s">
        <v>272</v>
      </c>
      <c r="I209" s="768">
        <v>0.2</v>
      </c>
      <c r="J209" s="781">
        <v>100</v>
      </c>
      <c r="K209" s="768" t="s">
        <v>184</v>
      </c>
      <c r="L209" s="768" t="s">
        <v>273</v>
      </c>
      <c r="M209" s="796" t="s">
        <v>375</v>
      </c>
      <c r="N209" s="808">
        <v>0.15</v>
      </c>
      <c r="O209" s="808">
        <v>0.5</v>
      </c>
      <c r="P209" s="808">
        <v>0.85</v>
      </c>
      <c r="Q209" s="810">
        <v>1</v>
      </c>
      <c r="R209" s="230"/>
      <c r="S209" s="237"/>
      <c r="T209" s="237"/>
      <c r="U209" s="237"/>
      <c r="V209" s="237"/>
      <c r="W209" s="237"/>
      <c r="X209" s="170"/>
      <c r="Y209" s="63"/>
      <c r="Z209" s="63"/>
      <c r="AA209" s="63"/>
      <c r="AB209" s="12">
        <v>1</v>
      </c>
      <c r="AC209" s="13" t="s">
        <v>274</v>
      </c>
      <c r="AD209" s="14">
        <v>0.15</v>
      </c>
      <c r="AE209" s="22">
        <v>43132</v>
      </c>
      <c r="AF209" s="22">
        <v>43190</v>
      </c>
      <c r="AG209" s="15" t="s">
        <v>375</v>
      </c>
      <c r="AI209" s="245"/>
      <c r="AJ209" s="245"/>
      <c r="AM209" s="1"/>
      <c r="AN209" s="1"/>
      <c r="AO209" s="1"/>
      <c r="AP209" s="1"/>
      <c r="AQ209" s="1"/>
    </row>
    <row r="210" spans="2:43" ht="43.5" hidden="1" customHeight="1" thickBot="1" x14ac:dyDescent="0.3">
      <c r="B210" s="57" t="s">
        <v>388</v>
      </c>
      <c r="C210" s="58" t="s">
        <v>389</v>
      </c>
      <c r="D210" s="52" t="s">
        <v>23</v>
      </c>
      <c r="E210" s="229" t="s">
        <v>547</v>
      </c>
      <c r="F210" s="53" t="s">
        <v>271</v>
      </c>
      <c r="G210" s="799"/>
      <c r="H210" s="802"/>
      <c r="I210" s="784"/>
      <c r="J210" s="783"/>
      <c r="K210" s="784"/>
      <c r="L210" s="784"/>
      <c r="M210" s="797"/>
      <c r="N210" s="774"/>
      <c r="O210" s="774"/>
      <c r="P210" s="774"/>
      <c r="Q210" s="811"/>
      <c r="R210" s="230"/>
      <c r="S210" s="237"/>
      <c r="T210" s="237"/>
      <c r="U210" s="237"/>
      <c r="V210" s="237"/>
      <c r="W210" s="237"/>
      <c r="X210" s="170"/>
      <c r="Y210" s="63"/>
      <c r="Z210" s="63"/>
      <c r="AA210" s="63"/>
      <c r="AB210" s="12">
        <v>2</v>
      </c>
      <c r="AC210" s="13" t="s">
        <v>275</v>
      </c>
      <c r="AD210" s="14">
        <v>0.35</v>
      </c>
      <c r="AE210" s="22">
        <v>43191</v>
      </c>
      <c r="AF210" s="22">
        <v>43281</v>
      </c>
      <c r="AG210" s="15" t="s">
        <v>375</v>
      </c>
      <c r="AI210" s="245"/>
      <c r="AJ210" s="245"/>
      <c r="AM210" s="816"/>
      <c r="AN210" s="816"/>
      <c r="AO210" s="816"/>
      <c r="AP210" s="816"/>
      <c r="AQ210" s="816"/>
    </row>
    <row r="211" spans="2:43" ht="43.5" hidden="1" customHeight="1" thickBot="1" x14ac:dyDescent="0.3">
      <c r="B211" s="57" t="s">
        <v>388</v>
      </c>
      <c r="C211" s="58" t="s">
        <v>389</v>
      </c>
      <c r="D211" s="52" t="s">
        <v>23</v>
      </c>
      <c r="E211" s="229" t="s">
        <v>547</v>
      </c>
      <c r="F211" s="53" t="s">
        <v>271</v>
      </c>
      <c r="G211" s="799"/>
      <c r="H211" s="802"/>
      <c r="I211" s="784"/>
      <c r="J211" s="783"/>
      <c r="K211" s="784"/>
      <c r="L211" s="784"/>
      <c r="M211" s="797"/>
      <c r="N211" s="774"/>
      <c r="O211" s="774"/>
      <c r="P211" s="774"/>
      <c r="Q211" s="811"/>
      <c r="R211" s="230"/>
      <c r="S211" s="237"/>
      <c r="T211" s="237"/>
      <c r="U211" s="237"/>
      <c r="V211" s="237"/>
      <c r="W211" s="237"/>
      <c r="X211" s="170"/>
      <c r="Y211" s="63"/>
      <c r="Z211" s="63"/>
      <c r="AA211" s="63"/>
      <c r="AB211" s="12">
        <v>3</v>
      </c>
      <c r="AC211" s="13" t="s">
        <v>276</v>
      </c>
      <c r="AD211" s="14">
        <v>0.35</v>
      </c>
      <c r="AE211" s="22">
        <v>43282</v>
      </c>
      <c r="AF211" s="22">
        <v>43373</v>
      </c>
      <c r="AG211" s="15" t="s">
        <v>375</v>
      </c>
      <c r="AI211" s="245"/>
      <c r="AJ211" s="245"/>
      <c r="AM211" s="816"/>
      <c r="AN211" s="816"/>
      <c r="AO211" s="816"/>
      <c r="AP211" s="816"/>
      <c r="AQ211" s="816"/>
    </row>
    <row r="212" spans="2:43" ht="79.5" hidden="1" customHeight="1" thickBot="1" x14ac:dyDescent="0.3">
      <c r="B212" s="57" t="s">
        <v>388</v>
      </c>
      <c r="C212" s="58" t="s">
        <v>389</v>
      </c>
      <c r="D212" s="52" t="s">
        <v>23</v>
      </c>
      <c r="E212" s="229" t="s">
        <v>547</v>
      </c>
      <c r="F212" s="53" t="s">
        <v>271</v>
      </c>
      <c r="G212" s="800"/>
      <c r="H212" s="803"/>
      <c r="I212" s="769"/>
      <c r="J212" s="782"/>
      <c r="K212" s="769"/>
      <c r="L212" s="769"/>
      <c r="M212" s="804"/>
      <c r="N212" s="809"/>
      <c r="O212" s="809"/>
      <c r="P212" s="809"/>
      <c r="Q212" s="812"/>
      <c r="R212" s="230"/>
      <c r="S212" s="237"/>
      <c r="T212" s="237"/>
      <c r="U212" s="237"/>
      <c r="V212" s="237"/>
      <c r="W212" s="237"/>
      <c r="X212" s="171"/>
      <c r="Y212" s="64"/>
      <c r="Z212" s="64"/>
      <c r="AA212" s="64"/>
      <c r="AB212" s="12">
        <v>4</v>
      </c>
      <c r="AC212" s="13" t="s">
        <v>277</v>
      </c>
      <c r="AD212" s="14">
        <v>0.15</v>
      </c>
      <c r="AE212" s="22">
        <v>43374</v>
      </c>
      <c r="AF212" s="22">
        <v>43465</v>
      </c>
      <c r="AG212" s="15" t="s">
        <v>375</v>
      </c>
      <c r="AI212" s="245"/>
      <c r="AJ212" s="245"/>
      <c r="AM212" s="816"/>
      <c r="AN212" s="816"/>
      <c r="AO212" s="816"/>
      <c r="AP212" s="816"/>
      <c r="AQ212" s="816"/>
    </row>
    <row r="213" spans="2:43" ht="79.5" hidden="1" customHeight="1" thickBot="1" x14ac:dyDescent="0.3">
      <c r="B213" s="57" t="s">
        <v>388</v>
      </c>
      <c r="C213" s="58" t="s">
        <v>389</v>
      </c>
      <c r="D213" s="52" t="s">
        <v>23</v>
      </c>
      <c r="E213" s="229" t="s">
        <v>547</v>
      </c>
      <c r="F213" s="53" t="s">
        <v>271</v>
      </c>
      <c r="G213" s="798">
        <v>2</v>
      </c>
      <c r="H213" s="801" t="s">
        <v>278</v>
      </c>
      <c r="I213" s="768">
        <v>0.2</v>
      </c>
      <c r="J213" s="781">
        <v>100</v>
      </c>
      <c r="K213" s="768" t="s">
        <v>184</v>
      </c>
      <c r="L213" s="768" t="s">
        <v>279</v>
      </c>
      <c r="M213" s="796" t="s">
        <v>375</v>
      </c>
      <c r="N213" s="817">
        <v>0.25</v>
      </c>
      <c r="O213" s="817">
        <v>0.5</v>
      </c>
      <c r="P213" s="817">
        <v>0.85</v>
      </c>
      <c r="Q213" s="813">
        <v>1</v>
      </c>
      <c r="R213" s="233"/>
      <c r="S213" s="239"/>
      <c r="T213" s="239"/>
      <c r="U213" s="239"/>
      <c r="V213" s="239"/>
      <c r="W213" s="239"/>
      <c r="X213" s="179"/>
      <c r="Y213" s="71"/>
      <c r="Z213" s="71"/>
      <c r="AA213" s="71"/>
      <c r="AB213" s="12">
        <v>1</v>
      </c>
      <c r="AC213" s="13" t="s">
        <v>280</v>
      </c>
      <c r="AD213" s="14">
        <v>0.15</v>
      </c>
      <c r="AE213" s="22">
        <v>43132</v>
      </c>
      <c r="AF213" s="22">
        <v>43190</v>
      </c>
      <c r="AG213" s="15" t="s">
        <v>375</v>
      </c>
      <c r="AI213" s="245"/>
      <c r="AJ213" s="245"/>
      <c r="AM213" s="1"/>
      <c r="AN213" s="1"/>
      <c r="AO213" s="1"/>
      <c r="AP213" s="1"/>
      <c r="AQ213" s="1"/>
    </row>
    <row r="214" spans="2:43" ht="79.5" hidden="1" customHeight="1" thickBot="1" x14ac:dyDescent="0.3">
      <c r="B214" s="57" t="s">
        <v>388</v>
      </c>
      <c r="C214" s="58" t="s">
        <v>389</v>
      </c>
      <c r="D214" s="52" t="s">
        <v>23</v>
      </c>
      <c r="E214" s="229" t="s">
        <v>547</v>
      </c>
      <c r="F214" s="53" t="s">
        <v>271</v>
      </c>
      <c r="G214" s="799"/>
      <c r="H214" s="802"/>
      <c r="I214" s="784"/>
      <c r="J214" s="783"/>
      <c r="K214" s="784"/>
      <c r="L214" s="784"/>
      <c r="M214" s="797"/>
      <c r="N214" s="818"/>
      <c r="O214" s="818"/>
      <c r="P214" s="818"/>
      <c r="Q214" s="814"/>
      <c r="R214" s="233"/>
      <c r="S214" s="239"/>
      <c r="T214" s="239"/>
      <c r="U214" s="239"/>
      <c r="V214" s="239"/>
      <c r="W214" s="239"/>
      <c r="X214" s="179"/>
      <c r="Y214" s="71"/>
      <c r="Z214" s="71"/>
      <c r="AA214" s="71"/>
      <c r="AB214" s="12">
        <v>2</v>
      </c>
      <c r="AC214" s="13" t="s">
        <v>275</v>
      </c>
      <c r="AD214" s="14">
        <v>0.35</v>
      </c>
      <c r="AE214" s="22">
        <v>43191</v>
      </c>
      <c r="AF214" s="22">
        <v>43281</v>
      </c>
      <c r="AG214" s="15" t="s">
        <v>375</v>
      </c>
      <c r="AI214" s="245"/>
      <c r="AJ214" s="245"/>
      <c r="AM214" s="816"/>
      <c r="AN214" s="816"/>
      <c r="AO214" s="816"/>
      <c r="AP214" s="816"/>
      <c r="AQ214" s="816"/>
    </row>
    <row r="215" spans="2:43" ht="79.5" hidden="1" customHeight="1" thickBot="1" x14ac:dyDescent="0.3">
      <c r="B215" s="57" t="s">
        <v>388</v>
      </c>
      <c r="C215" s="58" t="s">
        <v>389</v>
      </c>
      <c r="D215" s="52" t="s">
        <v>23</v>
      </c>
      <c r="E215" s="229" t="s">
        <v>547</v>
      </c>
      <c r="F215" s="53" t="s">
        <v>271</v>
      </c>
      <c r="G215" s="799"/>
      <c r="H215" s="802"/>
      <c r="I215" s="784"/>
      <c r="J215" s="783"/>
      <c r="K215" s="784"/>
      <c r="L215" s="784"/>
      <c r="M215" s="797"/>
      <c r="N215" s="818"/>
      <c r="O215" s="818"/>
      <c r="P215" s="818"/>
      <c r="Q215" s="814"/>
      <c r="R215" s="233"/>
      <c r="S215" s="239"/>
      <c r="T215" s="239"/>
      <c r="U215" s="239"/>
      <c r="V215" s="239"/>
      <c r="W215" s="239"/>
      <c r="X215" s="179"/>
      <c r="Y215" s="71"/>
      <c r="Z215" s="71"/>
      <c r="AA215" s="71"/>
      <c r="AB215" s="12">
        <v>3</v>
      </c>
      <c r="AC215" s="13" t="s">
        <v>276</v>
      </c>
      <c r="AD215" s="14">
        <v>0.35</v>
      </c>
      <c r="AE215" s="22">
        <v>43282</v>
      </c>
      <c r="AF215" s="22">
        <v>43373</v>
      </c>
      <c r="AG215" s="15" t="s">
        <v>375</v>
      </c>
      <c r="AI215" s="245"/>
      <c r="AJ215" s="245"/>
      <c r="AM215" s="816"/>
      <c r="AN215" s="816"/>
      <c r="AO215" s="816"/>
      <c r="AP215" s="816"/>
      <c r="AQ215" s="816"/>
    </row>
    <row r="216" spans="2:43" ht="79.5" hidden="1" customHeight="1" thickBot="1" x14ac:dyDescent="0.3">
      <c r="B216" s="57" t="s">
        <v>388</v>
      </c>
      <c r="C216" s="58" t="s">
        <v>389</v>
      </c>
      <c r="D216" s="52" t="s">
        <v>23</v>
      </c>
      <c r="E216" s="229" t="s">
        <v>547</v>
      </c>
      <c r="F216" s="53" t="s">
        <v>271</v>
      </c>
      <c r="G216" s="800"/>
      <c r="H216" s="803"/>
      <c r="I216" s="769"/>
      <c r="J216" s="782"/>
      <c r="K216" s="769"/>
      <c r="L216" s="769"/>
      <c r="M216" s="804"/>
      <c r="N216" s="819"/>
      <c r="O216" s="819"/>
      <c r="P216" s="819"/>
      <c r="Q216" s="815"/>
      <c r="R216" s="233"/>
      <c r="S216" s="239"/>
      <c r="T216" s="239"/>
      <c r="U216" s="239"/>
      <c r="V216" s="239"/>
      <c r="W216" s="239"/>
      <c r="X216" s="180"/>
      <c r="Y216" s="72"/>
      <c r="Z216" s="72"/>
      <c r="AA216" s="72"/>
      <c r="AB216" s="12">
        <v>4</v>
      </c>
      <c r="AC216" s="13" t="s">
        <v>277</v>
      </c>
      <c r="AD216" s="14">
        <v>0.15</v>
      </c>
      <c r="AE216" s="22">
        <v>43374</v>
      </c>
      <c r="AF216" s="22">
        <v>43465</v>
      </c>
      <c r="AG216" s="15" t="s">
        <v>375</v>
      </c>
      <c r="AI216" s="245"/>
      <c r="AJ216" s="245"/>
    </row>
    <row r="217" spans="2:43" ht="79.5" hidden="1" customHeight="1" thickBot="1" x14ac:dyDescent="0.3">
      <c r="B217" s="57" t="s">
        <v>388</v>
      </c>
      <c r="C217" s="58" t="s">
        <v>389</v>
      </c>
      <c r="D217" s="52" t="s">
        <v>23</v>
      </c>
      <c r="E217" s="229" t="s">
        <v>547</v>
      </c>
      <c r="F217" s="53" t="s">
        <v>271</v>
      </c>
      <c r="G217" s="798">
        <v>3</v>
      </c>
      <c r="H217" s="801" t="s">
        <v>281</v>
      </c>
      <c r="I217" s="768">
        <v>0.2</v>
      </c>
      <c r="J217" s="781">
        <v>100</v>
      </c>
      <c r="K217" s="768" t="s">
        <v>282</v>
      </c>
      <c r="L217" s="768" t="s">
        <v>376</v>
      </c>
      <c r="M217" s="796" t="s">
        <v>377</v>
      </c>
      <c r="N217" s="805">
        <v>0.25</v>
      </c>
      <c r="O217" s="808">
        <v>0.5</v>
      </c>
      <c r="P217" s="805">
        <v>0.75</v>
      </c>
      <c r="Q217" s="810">
        <v>1</v>
      </c>
      <c r="R217" s="230"/>
      <c r="S217" s="237"/>
      <c r="T217" s="237"/>
      <c r="U217" s="237"/>
      <c r="V217" s="237"/>
      <c r="W217" s="237"/>
      <c r="X217" s="170"/>
      <c r="Y217" s="63"/>
      <c r="Z217" s="63"/>
      <c r="AA217" s="63"/>
      <c r="AB217" s="12">
        <v>1</v>
      </c>
      <c r="AC217" s="45" t="s">
        <v>378</v>
      </c>
      <c r="AD217" s="46">
        <v>0.2</v>
      </c>
      <c r="AE217" s="47">
        <v>43132</v>
      </c>
      <c r="AF217" s="47">
        <v>43190</v>
      </c>
      <c r="AG217" s="48" t="s">
        <v>377</v>
      </c>
      <c r="AI217" s="245"/>
      <c r="AJ217" s="245"/>
    </row>
    <row r="218" spans="2:43" ht="62.25" hidden="1" customHeight="1" thickBot="1" x14ac:dyDescent="0.3">
      <c r="B218" s="57" t="s">
        <v>388</v>
      </c>
      <c r="C218" s="58" t="s">
        <v>389</v>
      </c>
      <c r="D218" s="52" t="s">
        <v>23</v>
      </c>
      <c r="E218" s="229" t="s">
        <v>547</v>
      </c>
      <c r="F218" s="53" t="s">
        <v>271</v>
      </c>
      <c r="G218" s="799"/>
      <c r="H218" s="802"/>
      <c r="I218" s="784"/>
      <c r="J218" s="783"/>
      <c r="K218" s="784"/>
      <c r="L218" s="784"/>
      <c r="M218" s="797"/>
      <c r="N218" s="806"/>
      <c r="O218" s="774"/>
      <c r="P218" s="806"/>
      <c r="Q218" s="811"/>
      <c r="R218" s="230"/>
      <c r="S218" s="237"/>
      <c r="T218" s="237"/>
      <c r="U218" s="237"/>
      <c r="V218" s="237"/>
      <c r="W218" s="237"/>
      <c r="X218" s="170"/>
      <c r="Y218" s="63"/>
      <c r="Z218" s="63"/>
      <c r="AA218" s="63"/>
      <c r="AB218" s="12">
        <v>2</v>
      </c>
      <c r="AC218" s="49" t="s">
        <v>379</v>
      </c>
      <c r="AD218" s="46">
        <v>0.2</v>
      </c>
      <c r="AE218" s="47">
        <v>43191</v>
      </c>
      <c r="AF218" s="47">
        <v>43281</v>
      </c>
      <c r="AG218" s="48" t="s">
        <v>377</v>
      </c>
      <c r="AH218" s="50"/>
      <c r="AI218" s="246"/>
      <c r="AJ218" s="245"/>
    </row>
    <row r="219" spans="2:43" ht="61.5" hidden="1" customHeight="1" thickBot="1" x14ac:dyDescent="0.3">
      <c r="B219" s="57" t="s">
        <v>388</v>
      </c>
      <c r="C219" s="58" t="s">
        <v>389</v>
      </c>
      <c r="D219" s="52" t="s">
        <v>23</v>
      </c>
      <c r="E219" s="229" t="s">
        <v>547</v>
      </c>
      <c r="F219" s="53" t="s">
        <v>271</v>
      </c>
      <c r="G219" s="799"/>
      <c r="H219" s="802"/>
      <c r="I219" s="784"/>
      <c r="J219" s="783"/>
      <c r="K219" s="784"/>
      <c r="L219" s="784"/>
      <c r="M219" s="797"/>
      <c r="N219" s="806"/>
      <c r="O219" s="774"/>
      <c r="P219" s="806"/>
      <c r="Q219" s="811"/>
      <c r="R219" s="230"/>
      <c r="S219" s="237"/>
      <c r="T219" s="237"/>
      <c r="U219" s="237"/>
      <c r="V219" s="237"/>
      <c r="W219" s="237"/>
      <c r="X219" s="170"/>
      <c r="Y219" s="63"/>
      <c r="Z219" s="63"/>
      <c r="AA219" s="63"/>
      <c r="AB219" s="12">
        <v>3</v>
      </c>
      <c r="AC219" s="45" t="s">
        <v>283</v>
      </c>
      <c r="AD219" s="46">
        <v>0.2</v>
      </c>
      <c r="AE219" s="47">
        <v>43282</v>
      </c>
      <c r="AF219" s="47">
        <v>43373</v>
      </c>
      <c r="AG219" s="48" t="s">
        <v>377</v>
      </c>
      <c r="AI219" s="245"/>
      <c r="AJ219" s="245"/>
    </row>
    <row r="220" spans="2:43" ht="61.5" hidden="1" customHeight="1" thickBot="1" x14ac:dyDescent="0.3">
      <c r="B220" s="57" t="s">
        <v>388</v>
      </c>
      <c r="C220" s="58" t="s">
        <v>389</v>
      </c>
      <c r="D220" s="52" t="s">
        <v>23</v>
      </c>
      <c r="E220" s="229" t="s">
        <v>547</v>
      </c>
      <c r="F220" s="53" t="s">
        <v>271</v>
      </c>
      <c r="G220" s="800"/>
      <c r="H220" s="803"/>
      <c r="I220" s="769"/>
      <c r="J220" s="782"/>
      <c r="K220" s="769"/>
      <c r="L220" s="769"/>
      <c r="M220" s="804"/>
      <c r="N220" s="807"/>
      <c r="O220" s="809"/>
      <c r="P220" s="807"/>
      <c r="Q220" s="812"/>
      <c r="R220" s="230"/>
      <c r="S220" s="237"/>
      <c r="T220" s="237"/>
      <c r="U220" s="237"/>
      <c r="V220" s="237"/>
      <c r="W220" s="237"/>
      <c r="X220" s="171"/>
      <c r="Y220" s="64"/>
      <c r="Z220" s="64"/>
      <c r="AA220" s="64"/>
      <c r="AB220" s="12">
        <v>4</v>
      </c>
      <c r="AC220" s="45" t="s">
        <v>380</v>
      </c>
      <c r="AD220" s="46">
        <v>0.4</v>
      </c>
      <c r="AE220" s="47">
        <v>43374</v>
      </c>
      <c r="AF220" s="47">
        <v>43465</v>
      </c>
      <c r="AG220" s="48" t="s">
        <v>377</v>
      </c>
      <c r="AI220" s="245"/>
      <c r="AJ220" s="245"/>
    </row>
    <row r="221" spans="2:43" ht="79.5" hidden="1" customHeight="1" thickBot="1" x14ac:dyDescent="0.3">
      <c r="B221" s="57" t="s">
        <v>391</v>
      </c>
      <c r="C221" s="57" t="s">
        <v>396</v>
      </c>
      <c r="D221" s="52" t="s">
        <v>23</v>
      </c>
      <c r="E221" s="229" t="s">
        <v>547</v>
      </c>
      <c r="F221" s="53" t="s">
        <v>271</v>
      </c>
      <c r="G221" s="798">
        <v>4</v>
      </c>
      <c r="H221" s="801" t="s">
        <v>381</v>
      </c>
      <c r="I221" s="768">
        <v>0.2</v>
      </c>
      <c r="J221" s="781">
        <v>100</v>
      </c>
      <c r="K221" s="768" t="s">
        <v>284</v>
      </c>
      <c r="L221" s="768" t="s">
        <v>285</v>
      </c>
      <c r="M221" s="796" t="s">
        <v>377</v>
      </c>
      <c r="N221" s="788">
        <v>0.25</v>
      </c>
      <c r="O221" s="788">
        <v>0.5</v>
      </c>
      <c r="P221" s="788">
        <v>0.75</v>
      </c>
      <c r="Q221" s="790">
        <v>1</v>
      </c>
      <c r="R221" s="232"/>
      <c r="S221" s="238"/>
      <c r="T221" s="238"/>
      <c r="U221" s="238"/>
      <c r="V221" s="238"/>
      <c r="W221" s="238"/>
      <c r="X221" s="175"/>
      <c r="Y221" s="67"/>
      <c r="Z221" s="67"/>
      <c r="AA221" s="67"/>
      <c r="AB221" s="12">
        <v>1</v>
      </c>
      <c r="AC221" s="218" t="s">
        <v>382</v>
      </c>
      <c r="AD221" s="46">
        <v>0.25</v>
      </c>
      <c r="AE221" s="47">
        <v>43132</v>
      </c>
      <c r="AF221" s="47">
        <v>43190</v>
      </c>
      <c r="AG221" s="48" t="s">
        <v>377</v>
      </c>
      <c r="AI221" s="245"/>
      <c r="AJ221" s="245"/>
    </row>
    <row r="222" spans="2:43" ht="63.75" hidden="1" thickBot="1" x14ac:dyDescent="0.3">
      <c r="B222" s="57" t="s">
        <v>391</v>
      </c>
      <c r="C222" s="57" t="s">
        <v>396</v>
      </c>
      <c r="D222" s="52" t="s">
        <v>23</v>
      </c>
      <c r="E222" s="229" t="s">
        <v>547</v>
      </c>
      <c r="F222" s="53" t="s">
        <v>271</v>
      </c>
      <c r="G222" s="799"/>
      <c r="H222" s="802"/>
      <c r="I222" s="784"/>
      <c r="J222" s="783"/>
      <c r="K222" s="784"/>
      <c r="L222" s="784"/>
      <c r="M222" s="797"/>
      <c r="N222" s="789"/>
      <c r="O222" s="789"/>
      <c r="P222" s="789"/>
      <c r="Q222" s="791"/>
      <c r="R222" s="232"/>
      <c r="S222" s="238"/>
      <c r="T222" s="238"/>
      <c r="U222" s="238"/>
      <c r="V222" s="238"/>
      <c r="W222" s="238"/>
      <c r="X222" s="175"/>
      <c r="Y222" s="67"/>
      <c r="Z222" s="67"/>
      <c r="AA222" s="67"/>
      <c r="AB222" s="12">
        <v>2</v>
      </c>
      <c r="AC222" s="218" t="s">
        <v>286</v>
      </c>
      <c r="AD222" s="46">
        <v>0.25</v>
      </c>
      <c r="AE222" s="47">
        <v>43191</v>
      </c>
      <c r="AF222" s="47">
        <v>43281</v>
      </c>
      <c r="AG222" s="48" t="s">
        <v>377</v>
      </c>
      <c r="AI222" s="245"/>
      <c r="AJ222" s="245"/>
    </row>
    <row r="223" spans="2:43" ht="63.75" hidden="1" thickBot="1" x14ac:dyDescent="0.3">
      <c r="B223" s="57" t="s">
        <v>391</v>
      </c>
      <c r="C223" s="57" t="s">
        <v>396</v>
      </c>
      <c r="D223" s="52" t="s">
        <v>23</v>
      </c>
      <c r="E223" s="229" t="s">
        <v>547</v>
      </c>
      <c r="F223" s="53" t="s">
        <v>271</v>
      </c>
      <c r="G223" s="799"/>
      <c r="H223" s="802"/>
      <c r="I223" s="784"/>
      <c r="J223" s="783"/>
      <c r="K223" s="784"/>
      <c r="L223" s="784"/>
      <c r="M223" s="797"/>
      <c r="N223" s="789"/>
      <c r="O223" s="789"/>
      <c r="P223" s="789"/>
      <c r="Q223" s="791"/>
      <c r="R223" s="232"/>
      <c r="S223" s="238"/>
      <c r="T223" s="238"/>
      <c r="U223" s="238"/>
      <c r="V223" s="238"/>
      <c r="W223" s="238"/>
      <c r="X223" s="175"/>
      <c r="Y223" s="67"/>
      <c r="Z223" s="67"/>
      <c r="AA223" s="67"/>
      <c r="AB223" s="12">
        <v>3</v>
      </c>
      <c r="AC223" s="219" t="s">
        <v>383</v>
      </c>
      <c r="AD223" s="46">
        <v>0.25</v>
      </c>
      <c r="AE223" s="47">
        <v>43282</v>
      </c>
      <c r="AF223" s="47">
        <v>43373</v>
      </c>
      <c r="AG223" s="48" t="s">
        <v>377</v>
      </c>
      <c r="AI223" s="245"/>
      <c r="AJ223" s="245"/>
    </row>
    <row r="224" spans="2:43" ht="63.75" hidden="1" thickBot="1" x14ac:dyDescent="0.3">
      <c r="B224" s="57" t="s">
        <v>391</v>
      </c>
      <c r="C224" s="57" t="s">
        <v>396</v>
      </c>
      <c r="D224" s="52" t="s">
        <v>23</v>
      </c>
      <c r="E224" s="229" t="s">
        <v>547</v>
      </c>
      <c r="F224" s="53" t="s">
        <v>271</v>
      </c>
      <c r="G224" s="800"/>
      <c r="H224" s="803"/>
      <c r="I224" s="769"/>
      <c r="J224" s="782"/>
      <c r="K224" s="769"/>
      <c r="L224" s="769"/>
      <c r="M224" s="797"/>
      <c r="N224" s="789"/>
      <c r="O224" s="789"/>
      <c r="P224" s="789"/>
      <c r="Q224" s="791"/>
      <c r="R224" s="232"/>
      <c r="S224" s="238"/>
      <c r="T224" s="238"/>
      <c r="U224" s="238"/>
      <c r="V224" s="238"/>
      <c r="W224" s="238"/>
      <c r="X224" s="175"/>
      <c r="Y224" s="67"/>
      <c r="Z224" s="67"/>
      <c r="AA224" s="67"/>
      <c r="AB224" s="12">
        <v>4</v>
      </c>
      <c r="AC224" s="219" t="s">
        <v>287</v>
      </c>
      <c r="AD224" s="46">
        <v>0.25</v>
      </c>
      <c r="AE224" s="47">
        <v>43374</v>
      </c>
      <c r="AF224" s="47">
        <v>43465</v>
      </c>
      <c r="AG224" s="48" t="s">
        <v>377</v>
      </c>
      <c r="AI224" s="245"/>
      <c r="AJ224" s="245"/>
    </row>
    <row r="225" spans="2:36" ht="79.5" hidden="1" customHeight="1" thickBot="1" x14ac:dyDescent="0.3">
      <c r="B225" s="57" t="s">
        <v>388</v>
      </c>
      <c r="C225" s="58" t="s">
        <v>389</v>
      </c>
      <c r="D225" s="52" t="s">
        <v>23</v>
      </c>
      <c r="E225" s="229" t="s">
        <v>547</v>
      </c>
      <c r="F225" s="53" t="s">
        <v>271</v>
      </c>
      <c r="G225" s="792">
        <v>5</v>
      </c>
      <c r="H225" s="779" t="s">
        <v>384</v>
      </c>
      <c r="I225" s="768">
        <v>0.2</v>
      </c>
      <c r="J225" s="781">
        <v>100</v>
      </c>
      <c r="K225" s="768" t="s">
        <v>284</v>
      </c>
      <c r="L225" s="768" t="s">
        <v>285</v>
      </c>
      <c r="M225" s="785" t="s">
        <v>377</v>
      </c>
      <c r="N225" s="786">
        <v>0.25</v>
      </c>
      <c r="O225" s="786">
        <v>0.5</v>
      </c>
      <c r="P225" s="786">
        <v>0.75</v>
      </c>
      <c r="Q225" s="787">
        <v>1</v>
      </c>
      <c r="R225" s="232"/>
      <c r="S225" s="238"/>
      <c r="T225" s="238"/>
      <c r="U225" s="238"/>
      <c r="V225" s="238"/>
      <c r="W225" s="238"/>
      <c r="X225" s="75"/>
      <c r="Y225" s="75"/>
      <c r="Z225" s="75"/>
      <c r="AA225" s="75"/>
      <c r="AB225" s="12">
        <v>1</v>
      </c>
      <c r="AC225" s="27" t="s">
        <v>288</v>
      </c>
      <c r="AD225" s="46">
        <v>0.5</v>
      </c>
      <c r="AE225" s="47">
        <v>43133</v>
      </c>
      <c r="AF225" s="47" t="s">
        <v>289</v>
      </c>
      <c r="AG225" s="48" t="s">
        <v>377</v>
      </c>
      <c r="AI225" s="245"/>
      <c r="AJ225" s="245"/>
    </row>
    <row r="226" spans="2:36" ht="63.75" hidden="1" thickBot="1" x14ac:dyDescent="0.3">
      <c r="B226" s="57" t="s">
        <v>388</v>
      </c>
      <c r="C226" s="58" t="s">
        <v>389</v>
      </c>
      <c r="D226" s="52" t="s">
        <v>23</v>
      </c>
      <c r="E226" s="229" t="s">
        <v>547</v>
      </c>
      <c r="F226" s="53" t="s">
        <v>271</v>
      </c>
      <c r="G226" s="793"/>
      <c r="H226" s="795"/>
      <c r="I226" s="784"/>
      <c r="J226" s="783"/>
      <c r="K226" s="784"/>
      <c r="L226" s="784"/>
      <c r="M226" s="785"/>
      <c r="N226" s="786"/>
      <c r="O226" s="786"/>
      <c r="P226" s="786"/>
      <c r="Q226" s="787"/>
      <c r="R226" s="232"/>
      <c r="S226" s="238"/>
      <c r="T226" s="238"/>
      <c r="U226" s="238"/>
      <c r="V226" s="238"/>
      <c r="W226" s="238"/>
      <c r="X226" s="75"/>
      <c r="Y226" s="75"/>
      <c r="Z226" s="75"/>
      <c r="AA226" s="75"/>
      <c r="AB226" s="12">
        <v>2</v>
      </c>
      <c r="AC226" s="51" t="s">
        <v>290</v>
      </c>
      <c r="AD226" s="46">
        <v>0.3</v>
      </c>
      <c r="AE226" s="47">
        <v>43282</v>
      </c>
      <c r="AF226" s="47" t="s">
        <v>291</v>
      </c>
      <c r="AG226" s="48" t="s">
        <v>377</v>
      </c>
      <c r="AI226" s="245"/>
      <c r="AJ226" s="245"/>
    </row>
    <row r="227" spans="2:36" ht="63.75" hidden="1" thickBot="1" x14ac:dyDescent="0.3">
      <c r="B227" s="57" t="s">
        <v>388</v>
      </c>
      <c r="C227" s="58" t="s">
        <v>389</v>
      </c>
      <c r="D227" s="55" t="s">
        <v>23</v>
      </c>
      <c r="E227" s="229" t="s">
        <v>547</v>
      </c>
      <c r="F227" s="56" t="s">
        <v>271</v>
      </c>
      <c r="G227" s="794"/>
      <c r="H227" s="780"/>
      <c r="I227" s="769"/>
      <c r="J227" s="782"/>
      <c r="K227" s="769"/>
      <c r="L227" s="769"/>
      <c r="M227" s="785"/>
      <c r="N227" s="786"/>
      <c r="O227" s="786"/>
      <c r="P227" s="786"/>
      <c r="Q227" s="787"/>
      <c r="R227" s="232"/>
      <c r="S227" s="238"/>
      <c r="T227" s="238"/>
      <c r="U227" s="238"/>
      <c r="V227" s="238"/>
      <c r="W227" s="238"/>
      <c r="X227" s="75"/>
      <c r="Y227" s="75"/>
      <c r="Z227" s="75"/>
      <c r="AA227" s="75"/>
      <c r="AB227" s="12">
        <v>3</v>
      </c>
      <c r="AC227" s="51" t="s">
        <v>385</v>
      </c>
      <c r="AD227" s="46">
        <v>0.2</v>
      </c>
      <c r="AE227" s="47">
        <v>43110</v>
      </c>
      <c r="AF227" s="47" t="s">
        <v>292</v>
      </c>
      <c r="AG227" s="48" t="s">
        <v>377</v>
      </c>
      <c r="AI227" s="245"/>
      <c r="AJ227" s="245"/>
    </row>
    <row r="228" spans="2:36" ht="15.75" thickBot="1" x14ac:dyDescent="0.3"/>
    <row r="229" spans="2:36" ht="79.5" thickBot="1" x14ac:dyDescent="0.3">
      <c r="B229" s="258" t="s">
        <v>391</v>
      </c>
      <c r="C229" s="259" t="s">
        <v>529</v>
      </c>
      <c r="D229" s="260" t="s">
        <v>23</v>
      </c>
      <c r="E229" s="261" t="s">
        <v>548</v>
      </c>
      <c r="F229" s="262" t="s">
        <v>531</v>
      </c>
      <c r="G229" s="1033" t="s">
        <v>578</v>
      </c>
      <c r="H229" s="1034"/>
      <c r="I229" s="1034"/>
      <c r="J229" s="1034"/>
      <c r="K229" s="1034"/>
      <c r="L229" s="1034"/>
      <c r="M229" s="1034"/>
      <c r="N229" s="1034"/>
      <c r="O229" s="1034"/>
      <c r="P229" s="1034"/>
      <c r="Q229" s="1034"/>
      <c r="R229" s="1034"/>
      <c r="S229" s="1034"/>
      <c r="T229" s="1034"/>
      <c r="U229" s="1034"/>
      <c r="V229" s="1034"/>
      <c r="W229" s="1035"/>
      <c r="AB229" s="227">
        <v>1</v>
      </c>
      <c r="AC229" s="223" t="s">
        <v>530</v>
      </c>
      <c r="AD229" s="46">
        <v>0.2</v>
      </c>
      <c r="AE229" s="47">
        <v>43252</v>
      </c>
      <c r="AF229" s="47">
        <v>43465</v>
      </c>
      <c r="AG229" s="59" t="s">
        <v>528</v>
      </c>
      <c r="AI229" s="245"/>
      <c r="AJ229" s="245"/>
    </row>
    <row r="232" spans="2:36" x14ac:dyDescent="0.25">
      <c r="F232" s="228"/>
    </row>
    <row r="233" spans="2:36" x14ac:dyDescent="0.25">
      <c r="E233" s="228"/>
    </row>
  </sheetData>
  <autoFilter ref="B8:AQ227">
    <filterColumn colId="4">
      <filters>
        <filter val="8. Subdirección de Gestión Corporativa"/>
      </filters>
    </filterColumn>
  </autoFilter>
  <mergeCells count="897">
    <mergeCell ref="G229:W229"/>
    <mergeCell ref="Q138:Q139"/>
    <mergeCell ref="Q140:Q142"/>
    <mergeCell ref="Q143:Q148"/>
    <mergeCell ref="Q111:Q113"/>
    <mergeCell ref="Q114:Q116"/>
    <mergeCell ref="Q117:Q119"/>
    <mergeCell ref="Q120:Q122"/>
    <mergeCell ref="Q123:Q125"/>
    <mergeCell ref="Q129:Q130"/>
    <mergeCell ref="Q131:Q134"/>
    <mergeCell ref="G143:G148"/>
    <mergeCell ref="H143:H148"/>
    <mergeCell ref="I143:I148"/>
    <mergeCell ref="J143:J148"/>
    <mergeCell ref="K143:K148"/>
    <mergeCell ref="L143:L148"/>
    <mergeCell ref="M143:M148"/>
    <mergeCell ref="N143:N148"/>
    <mergeCell ref="G140:G142"/>
    <mergeCell ref="H140:H142"/>
    <mergeCell ref="I140:I142"/>
    <mergeCell ref="J140:J142"/>
    <mergeCell ref="K140:K142"/>
    <mergeCell ref="G135:G137"/>
    <mergeCell ref="H135:H137"/>
    <mergeCell ref="G138:G139"/>
    <mergeCell ref="H138:H139"/>
    <mergeCell ref="I138:I139"/>
    <mergeCell ref="J138:J139"/>
    <mergeCell ref="K138:K139"/>
    <mergeCell ref="L138:L139"/>
    <mergeCell ref="M138:M139"/>
    <mergeCell ref="G120:G122"/>
    <mergeCell ref="H120:H122"/>
    <mergeCell ref="I120:I122"/>
    <mergeCell ref="J120:J122"/>
    <mergeCell ref="K120:K122"/>
    <mergeCell ref="P138:P139"/>
    <mergeCell ref="G131:G134"/>
    <mergeCell ref="H131:H134"/>
    <mergeCell ref="I131:I134"/>
    <mergeCell ref="J131:J134"/>
    <mergeCell ref="K131:K134"/>
    <mergeCell ref="G129:G130"/>
    <mergeCell ref="H129:H130"/>
    <mergeCell ref="I129:I130"/>
    <mergeCell ref="J129:J130"/>
    <mergeCell ref="K129:K130"/>
    <mergeCell ref="L129:L130"/>
    <mergeCell ref="M129:M130"/>
    <mergeCell ref="N129:N130"/>
    <mergeCell ref="O129:O130"/>
    <mergeCell ref="P129:P130"/>
    <mergeCell ref="J135:J137"/>
    <mergeCell ref="K135:K137"/>
    <mergeCell ref="L135:L137"/>
    <mergeCell ref="G117:G119"/>
    <mergeCell ref="H117:H119"/>
    <mergeCell ref="I117:I119"/>
    <mergeCell ref="J117:J119"/>
    <mergeCell ref="K117:K119"/>
    <mergeCell ref="G114:G116"/>
    <mergeCell ref="H114:H116"/>
    <mergeCell ref="I114:I116"/>
    <mergeCell ref="J114:J116"/>
    <mergeCell ref="K114:K116"/>
    <mergeCell ref="L114:L116"/>
    <mergeCell ref="M114:M116"/>
    <mergeCell ref="N114:N116"/>
    <mergeCell ref="O114:O116"/>
    <mergeCell ref="P114:P116"/>
    <mergeCell ref="G111:G113"/>
    <mergeCell ref="H111:H113"/>
    <mergeCell ref="I111:I113"/>
    <mergeCell ref="J111:J113"/>
    <mergeCell ref="K111:K113"/>
    <mergeCell ref="L111:L113"/>
    <mergeCell ref="M111:M113"/>
    <mergeCell ref="N111:N113"/>
    <mergeCell ref="O111:O113"/>
    <mergeCell ref="P111:P113"/>
    <mergeCell ref="S47:S51"/>
    <mergeCell ref="T47:T51"/>
    <mergeCell ref="U47:U51"/>
    <mergeCell ref="V47:V51"/>
    <mergeCell ref="W47:W51"/>
    <mergeCell ref="S12:S14"/>
    <mergeCell ref="T12:T14"/>
    <mergeCell ref="U12:U14"/>
    <mergeCell ref="V12:V14"/>
    <mergeCell ref="W12:W14"/>
    <mergeCell ref="S41:S42"/>
    <mergeCell ref="T41:T42"/>
    <mergeCell ref="U41:U42"/>
    <mergeCell ref="V41:V42"/>
    <mergeCell ref="W41:W42"/>
    <mergeCell ref="S43:S45"/>
    <mergeCell ref="T43:T45"/>
    <mergeCell ref="U43:U45"/>
    <mergeCell ref="V43:V45"/>
    <mergeCell ref="W43:W45"/>
    <mergeCell ref="S37:S38"/>
    <mergeCell ref="T37:T38"/>
    <mergeCell ref="U37:U38"/>
    <mergeCell ref="V37:V38"/>
    <mergeCell ref="W37:W38"/>
    <mergeCell ref="S39:S40"/>
    <mergeCell ref="T39:T40"/>
    <mergeCell ref="U39:U40"/>
    <mergeCell ref="V39:V40"/>
    <mergeCell ref="W39:W40"/>
    <mergeCell ref="S30:S32"/>
    <mergeCell ref="T30:T32"/>
    <mergeCell ref="U30:U32"/>
    <mergeCell ref="V30:V32"/>
    <mergeCell ref="W30:W32"/>
    <mergeCell ref="S33:S34"/>
    <mergeCell ref="T33:T34"/>
    <mergeCell ref="U33:U34"/>
    <mergeCell ref="V33:V34"/>
    <mergeCell ref="W33:W34"/>
    <mergeCell ref="AE9:AE11"/>
    <mergeCell ref="AF9:AF11"/>
    <mergeCell ref="AG9:AG11"/>
    <mergeCell ref="I9:I11"/>
    <mergeCell ref="J9:J11"/>
    <mergeCell ref="K9:K11"/>
    <mergeCell ref="L9:L11"/>
    <mergeCell ref="M9:M11"/>
    <mergeCell ref="N9:N11"/>
    <mergeCell ref="S9:S11"/>
    <mergeCell ref="T9:T11"/>
    <mergeCell ref="X9:X11"/>
    <mergeCell ref="Z9:Z11"/>
    <mergeCell ref="AA9:AA11"/>
    <mergeCell ref="U9:U11"/>
    <mergeCell ref="V9:V11"/>
    <mergeCell ref="Y9:Y11"/>
    <mergeCell ref="P9:P11"/>
    <mergeCell ref="Q9:Q11"/>
    <mergeCell ref="G7:M7"/>
    <mergeCell ref="N7:Q7"/>
    <mergeCell ref="AB7:AG7"/>
    <mergeCell ref="G9:G11"/>
    <mergeCell ref="H9:H11"/>
    <mergeCell ref="G15:G18"/>
    <mergeCell ref="H15:H18"/>
    <mergeCell ref="J12:J14"/>
    <mergeCell ref="K12:K14"/>
    <mergeCell ref="L12:L14"/>
    <mergeCell ref="M12:M14"/>
    <mergeCell ref="N12:N14"/>
    <mergeCell ref="O12:O14"/>
    <mergeCell ref="G12:G14"/>
    <mergeCell ref="H12:H14"/>
    <mergeCell ref="I12:I14"/>
    <mergeCell ref="O15:O18"/>
    <mergeCell ref="P15:P18"/>
    <mergeCell ref="Q15:Q18"/>
    <mergeCell ref="AE15:AE18"/>
    <mergeCell ref="AF15:AF18"/>
    <mergeCell ref="AG15:AG17"/>
    <mergeCell ref="I15:I18"/>
    <mergeCell ref="O9:O11"/>
    <mergeCell ref="J15:J18"/>
    <mergeCell ref="K15:K18"/>
    <mergeCell ref="L15:L18"/>
    <mergeCell ref="M15:M18"/>
    <mergeCell ref="N15:N18"/>
    <mergeCell ref="P12:P14"/>
    <mergeCell ref="Q12:Q14"/>
    <mergeCell ref="AE12:AE14"/>
    <mergeCell ref="AF12:AF14"/>
    <mergeCell ref="S15:S18"/>
    <mergeCell ref="T15:T18"/>
    <mergeCell ref="U15:U18"/>
    <mergeCell ref="V15:V18"/>
    <mergeCell ref="W15:W18"/>
    <mergeCell ref="AG12:AG14"/>
    <mergeCell ref="G22:G24"/>
    <mergeCell ref="H22:H24"/>
    <mergeCell ref="J19:J21"/>
    <mergeCell ref="K19:K21"/>
    <mergeCell ref="L19:L21"/>
    <mergeCell ref="M19:M21"/>
    <mergeCell ref="N19:N21"/>
    <mergeCell ref="O19:O21"/>
    <mergeCell ref="G19:G21"/>
    <mergeCell ref="H19:H21"/>
    <mergeCell ref="I19:I21"/>
    <mergeCell ref="O22:O24"/>
    <mergeCell ref="P22:P24"/>
    <mergeCell ref="Q22:Q24"/>
    <mergeCell ref="AE22:AE24"/>
    <mergeCell ref="AF22:AF24"/>
    <mergeCell ref="AG22:AG24"/>
    <mergeCell ref="I22:I24"/>
    <mergeCell ref="J22:J24"/>
    <mergeCell ref="K22:K24"/>
    <mergeCell ref="L22:L24"/>
    <mergeCell ref="M22:M24"/>
    <mergeCell ref="N22:N24"/>
    <mergeCell ref="AG19:AG21"/>
    <mergeCell ref="L28:L29"/>
    <mergeCell ref="M28:M29"/>
    <mergeCell ref="N28:N29"/>
    <mergeCell ref="O28:O29"/>
    <mergeCell ref="P28:P29"/>
    <mergeCell ref="Q28:Q29"/>
    <mergeCell ref="P26:P27"/>
    <mergeCell ref="Q26:Q27"/>
    <mergeCell ref="N26:N27"/>
    <mergeCell ref="O26:O27"/>
    <mergeCell ref="R26:R27"/>
    <mergeCell ref="S26:S27"/>
    <mergeCell ref="T26:T27"/>
    <mergeCell ref="X26:X27"/>
    <mergeCell ref="P19:P21"/>
    <mergeCell ref="Q19:Q21"/>
    <mergeCell ref="U26:U27"/>
    <mergeCell ref="V26:V27"/>
    <mergeCell ref="W26:W27"/>
    <mergeCell ref="J26:J27"/>
    <mergeCell ref="K26:K27"/>
    <mergeCell ref="L26:L27"/>
    <mergeCell ref="M26:M27"/>
    <mergeCell ref="G26:G27"/>
    <mergeCell ref="H26:H27"/>
    <mergeCell ref="I26:I27"/>
    <mergeCell ref="AE19:AE21"/>
    <mergeCell ref="AF19:AF21"/>
    <mergeCell ref="S19:S21"/>
    <mergeCell ref="T19:T21"/>
    <mergeCell ref="U19:U21"/>
    <mergeCell ref="V19:V21"/>
    <mergeCell ref="W19:W21"/>
    <mergeCell ref="S22:S24"/>
    <mergeCell ref="T22:T24"/>
    <mergeCell ref="U22:U24"/>
    <mergeCell ref="V22:V24"/>
    <mergeCell ref="W22:W24"/>
    <mergeCell ref="L30:L32"/>
    <mergeCell ref="M30:M32"/>
    <mergeCell ref="N30:N32"/>
    <mergeCell ref="O30:O32"/>
    <mergeCell ref="G30:G32"/>
    <mergeCell ref="H30:H32"/>
    <mergeCell ref="I30:I32"/>
    <mergeCell ref="G28:G29"/>
    <mergeCell ref="H28:H29"/>
    <mergeCell ref="I28:I29"/>
    <mergeCell ref="J28:J29"/>
    <mergeCell ref="K28:K29"/>
    <mergeCell ref="L37:L38"/>
    <mergeCell ref="M37:M38"/>
    <mergeCell ref="N37:N38"/>
    <mergeCell ref="O37:O38"/>
    <mergeCell ref="P37:P38"/>
    <mergeCell ref="Q37:Q38"/>
    <mergeCell ref="P35:P36"/>
    <mergeCell ref="Q35:Q36"/>
    <mergeCell ref="G37:G38"/>
    <mergeCell ref="H37:H38"/>
    <mergeCell ref="I37:I38"/>
    <mergeCell ref="J37:J38"/>
    <mergeCell ref="K37:K38"/>
    <mergeCell ref="J35:J36"/>
    <mergeCell ref="K35:K36"/>
    <mergeCell ref="L35:L36"/>
    <mergeCell ref="M35:M36"/>
    <mergeCell ref="N35:N36"/>
    <mergeCell ref="O35:O36"/>
    <mergeCell ref="G35:G36"/>
    <mergeCell ref="H35:H36"/>
    <mergeCell ref="I35:I36"/>
    <mergeCell ref="L41:L42"/>
    <mergeCell ref="M41:M42"/>
    <mergeCell ref="N41:N42"/>
    <mergeCell ref="O41:O42"/>
    <mergeCell ref="P41:P42"/>
    <mergeCell ref="Q41:Q42"/>
    <mergeCell ref="P39:P40"/>
    <mergeCell ref="Q39:Q40"/>
    <mergeCell ref="G41:G42"/>
    <mergeCell ref="H41:H42"/>
    <mergeCell ref="I41:I42"/>
    <mergeCell ref="J41:J42"/>
    <mergeCell ref="K41:K42"/>
    <mergeCell ref="J39:J40"/>
    <mergeCell ref="K39:K40"/>
    <mergeCell ref="L39:L40"/>
    <mergeCell ref="M39:M40"/>
    <mergeCell ref="N39:N40"/>
    <mergeCell ref="O39:O40"/>
    <mergeCell ref="G39:G40"/>
    <mergeCell ref="H39:H40"/>
    <mergeCell ref="I39:I40"/>
    <mergeCell ref="L46:L51"/>
    <mergeCell ref="M46:M51"/>
    <mergeCell ref="N46:N51"/>
    <mergeCell ref="O46:O51"/>
    <mergeCell ref="P46:P51"/>
    <mergeCell ref="Q46:Q51"/>
    <mergeCell ref="P43:P45"/>
    <mergeCell ref="Q43:Q45"/>
    <mergeCell ref="G46:G51"/>
    <mergeCell ref="H46:H51"/>
    <mergeCell ref="I46:I51"/>
    <mergeCell ref="J46:J51"/>
    <mergeCell ref="K46:K51"/>
    <mergeCell ref="J43:J45"/>
    <mergeCell ref="K43:K45"/>
    <mergeCell ref="L43:L45"/>
    <mergeCell ref="M43:M45"/>
    <mergeCell ref="N43:N45"/>
    <mergeCell ref="O43:O45"/>
    <mergeCell ref="G43:G45"/>
    <mergeCell ref="H43:H45"/>
    <mergeCell ref="I43:I45"/>
    <mergeCell ref="L54:L55"/>
    <mergeCell ref="M54:M55"/>
    <mergeCell ref="N54:N55"/>
    <mergeCell ref="O54:O55"/>
    <mergeCell ref="P54:P55"/>
    <mergeCell ref="Q54:Q55"/>
    <mergeCell ref="P52:P53"/>
    <mergeCell ref="Q52:Q53"/>
    <mergeCell ref="G54:G55"/>
    <mergeCell ref="H54:H55"/>
    <mergeCell ref="I54:I55"/>
    <mergeCell ref="J54:J55"/>
    <mergeCell ref="K54:K55"/>
    <mergeCell ref="J52:J53"/>
    <mergeCell ref="K52:K53"/>
    <mergeCell ref="L52:L53"/>
    <mergeCell ref="M52:M53"/>
    <mergeCell ref="N52:N53"/>
    <mergeCell ref="O52:O53"/>
    <mergeCell ref="G52:G53"/>
    <mergeCell ref="H52:H53"/>
    <mergeCell ref="I52:I53"/>
    <mergeCell ref="L59:L61"/>
    <mergeCell ref="M59:M61"/>
    <mergeCell ref="N59:N61"/>
    <mergeCell ref="O59:O61"/>
    <mergeCell ref="P59:P61"/>
    <mergeCell ref="Q59:Q61"/>
    <mergeCell ref="P56:P58"/>
    <mergeCell ref="Q56:Q58"/>
    <mergeCell ref="G59:G61"/>
    <mergeCell ref="H59:H61"/>
    <mergeCell ref="I59:I61"/>
    <mergeCell ref="J59:J61"/>
    <mergeCell ref="K59:K61"/>
    <mergeCell ref="J56:J58"/>
    <mergeCell ref="K56:K58"/>
    <mergeCell ref="L56:L58"/>
    <mergeCell ref="M56:M58"/>
    <mergeCell ref="N56:N58"/>
    <mergeCell ref="O56:O58"/>
    <mergeCell ref="G56:G58"/>
    <mergeCell ref="H56:H58"/>
    <mergeCell ref="I56:I58"/>
    <mergeCell ref="L64:L65"/>
    <mergeCell ref="M64:M65"/>
    <mergeCell ref="N64:N65"/>
    <mergeCell ref="O64:O65"/>
    <mergeCell ref="P64:P65"/>
    <mergeCell ref="Q64:Q65"/>
    <mergeCell ref="P62:P63"/>
    <mergeCell ref="Q62:Q63"/>
    <mergeCell ref="G64:G65"/>
    <mergeCell ref="H64:H65"/>
    <mergeCell ref="I64:I65"/>
    <mergeCell ref="J64:J65"/>
    <mergeCell ref="K64:K65"/>
    <mergeCell ref="J62:J63"/>
    <mergeCell ref="K62:K63"/>
    <mergeCell ref="L62:L63"/>
    <mergeCell ref="M62:M63"/>
    <mergeCell ref="N62:N63"/>
    <mergeCell ref="O62:O63"/>
    <mergeCell ref="G62:G63"/>
    <mergeCell ref="H62:H63"/>
    <mergeCell ref="I62:I63"/>
    <mergeCell ref="L68:L69"/>
    <mergeCell ref="M68:M69"/>
    <mergeCell ref="N68:N69"/>
    <mergeCell ref="O68:O69"/>
    <mergeCell ref="P68:P69"/>
    <mergeCell ref="Q68:Q69"/>
    <mergeCell ref="P66:P67"/>
    <mergeCell ref="Q66:Q67"/>
    <mergeCell ref="G68:G69"/>
    <mergeCell ref="H68:H69"/>
    <mergeCell ref="I68:I69"/>
    <mergeCell ref="J68:J69"/>
    <mergeCell ref="K68:K69"/>
    <mergeCell ref="J66:J67"/>
    <mergeCell ref="K66:K67"/>
    <mergeCell ref="L66:L67"/>
    <mergeCell ref="M66:M67"/>
    <mergeCell ref="N66:N67"/>
    <mergeCell ref="O66:O67"/>
    <mergeCell ref="G66:G67"/>
    <mergeCell ref="H66:H67"/>
    <mergeCell ref="I66:I67"/>
    <mergeCell ref="L73:L75"/>
    <mergeCell ref="M73:M75"/>
    <mergeCell ref="N73:N75"/>
    <mergeCell ref="O73:O75"/>
    <mergeCell ref="P73:P75"/>
    <mergeCell ref="Q73:Q75"/>
    <mergeCell ref="P70:P72"/>
    <mergeCell ref="Q70:Q72"/>
    <mergeCell ref="G73:G75"/>
    <mergeCell ref="H73:H75"/>
    <mergeCell ref="I73:I75"/>
    <mergeCell ref="J73:J75"/>
    <mergeCell ref="K73:K75"/>
    <mergeCell ref="J70:J72"/>
    <mergeCell ref="K70:K72"/>
    <mergeCell ref="L70:L72"/>
    <mergeCell ref="M70:M72"/>
    <mergeCell ref="N70:N72"/>
    <mergeCell ref="O70:O72"/>
    <mergeCell ref="G70:G72"/>
    <mergeCell ref="H70:H72"/>
    <mergeCell ref="I70:I72"/>
    <mergeCell ref="L79:L81"/>
    <mergeCell ref="M79:M81"/>
    <mergeCell ref="N79:N81"/>
    <mergeCell ref="O79:O81"/>
    <mergeCell ref="P79:P81"/>
    <mergeCell ref="Q79:Q81"/>
    <mergeCell ref="P76:P78"/>
    <mergeCell ref="Q76:Q78"/>
    <mergeCell ref="G79:G81"/>
    <mergeCell ref="H79:H81"/>
    <mergeCell ref="I79:I81"/>
    <mergeCell ref="J79:J81"/>
    <mergeCell ref="K79:K81"/>
    <mergeCell ref="J76:J78"/>
    <mergeCell ref="K76:K78"/>
    <mergeCell ref="L76:L78"/>
    <mergeCell ref="M76:M78"/>
    <mergeCell ref="N76:N78"/>
    <mergeCell ref="O76:O78"/>
    <mergeCell ref="G76:G78"/>
    <mergeCell ref="H76:H78"/>
    <mergeCell ref="I76:I78"/>
    <mergeCell ref="L84:L86"/>
    <mergeCell ref="M84:M86"/>
    <mergeCell ref="N84:N86"/>
    <mergeCell ref="O84:O86"/>
    <mergeCell ref="P84:P86"/>
    <mergeCell ref="Q84:Q86"/>
    <mergeCell ref="P82:P83"/>
    <mergeCell ref="Q82:Q83"/>
    <mergeCell ref="G84:G86"/>
    <mergeCell ref="H84:H86"/>
    <mergeCell ref="I84:I86"/>
    <mergeCell ref="J84:J86"/>
    <mergeCell ref="K84:K86"/>
    <mergeCell ref="J82:J83"/>
    <mergeCell ref="K82:K83"/>
    <mergeCell ref="L82:L83"/>
    <mergeCell ref="M82:M83"/>
    <mergeCell ref="N82:N83"/>
    <mergeCell ref="O82:O83"/>
    <mergeCell ref="G82:G83"/>
    <mergeCell ref="H82:H83"/>
    <mergeCell ref="I82:I83"/>
    <mergeCell ref="L90:L92"/>
    <mergeCell ref="M90:M92"/>
    <mergeCell ref="N90:N92"/>
    <mergeCell ref="O90:O92"/>
    <mergeCell ref="P90:P92"/>
    <mergeCell ref="Q90:Q92"/>
    <mergeCell ref="P87:P89"/>
    <mergeCell ref="Q87:Q89"/>
    <mergeCell ref="G90:G92"/>
    <mergeCell ref="H90:H92"/>
    <mergeCell ref="I90:I92"/>
    <mergeCell ref="J90:J92"/>
    <mergeCell ref="K90:K92"/>
    <mergeCell ref="J87:J89"/>
    <mergeCell ref="K87:K89"/>
    <mergeCell ref="L87:L89"/>
    <mergeCell ref="M87:M89"/>
    <mergeCell ref="N87:N89"/>
    <mergeCell ref="O87:O89"/>
    <mergeCell ref="G87:G89"/>
    <mergeCell ref="H87:H89"/>
    <mergeCell ref="I87:I89"/>
    <mergeCell ref="L96:L98"/>
    <mergeCell ref="M96:M98"/>
    <mergeCell ref="N96:N98"/>
    <mergeCell ref="O96:O98"/>
    <mergeCell ref="P96:P98"/>
    <mergeCell ref="Q96:Q98"/>
    <mergeCell ref="P93:P95"/>
    <mergeCell ref="Q93:Q95"/>
    <mergeCell ref="G96:G98"/>
    <mergeCell ref="H96:H98"/>
    <mergeCell ref="I96:I98"/>
    <mergeCell ref="J96:J98"/>
    <mergeCell ref="K96:K98"/>
    <mergeCell ref="J93:J95"/>
    <mergeCell ref="K93:K95"/>
    <mergeCell ref="L93:L95"/>
    <mergeCell ref="M93:M95"/>
    <mergeCell ref="N93:N95"/>
    <mergeCell ref="O93:O95"/>
    <mergeCell ref="G93:G95"/>
    <mergeCell ref="H93:H95"/>
    <mergeCell ref="I93:I95"/>
    <mergeCell ref="L103:L105"/>
    <mergeCell ref="M103:M105"/>
    <mergeCell ref="N103:N105"/>
    <mergeCell ref="O103:O105"/>
    <mergeCell ref="P103:P105"/>
    <mergeCell ref="Q103:Q105"/>
    <mergeCell ref="P99:P102"/>
    <mergeCell ref="Q99:Q102"/>
    <mergeCell ref="G103:G105"/>
    <mergeCell ref="H103:H105"/>
    <mergeCell ref="I103:I105"/>
    <mergeCell ref="J103:J105"/>
    <mergeCell ref="K103:K105"/>
    <mergeCell ref="J99:J102"/>
    <mergeCell ref="K99:K102"/>
    <mergeCell ref="L99:L102"/>
    <mergeCell ref="M99:M102"/>
    <mergeCell ref="N99:N102"/>
    <mergeCell ref="O99:O102"/>
    <mergeCell ref="G99:G102"/>
    <mergeCell ref="H99:H102"/>
    <mergeCell ref="I99:I102"/>
    <mergeCell ref="L109:L110"/>
    <mergeCell ref="M109:M110"/>
    <mergeCell ref="N109:N110"/>
    <mergeCell ref="O109:O110"/>
    <mergeCell ref="P109:P110"/>
    <mergeCell ref="Q109:Q110"/>
    <mergeCell ref="P106:P108"/>
    <mergeCell ref="Q106:Q108"/>
    <mergeCell ref="G109:G110"/>
    <mergeCell ref="H109:H110"/>
    <mergeCell ref="I109:I110"/>
    <mergeCell ref="J109:J110"/>
    <mergeCell ref="K109:K110"/>
    <mergeCell ref="J106:J108"/>
    <mergeCell ref="K106:K108"/>
    <mergeCell ref="L106:L108"/>
    <mergeCell ref="M106:M108"/>
    <mergeCell ref="N106:N108"/>
    <mergeCell ref="O106:O108"/>
    <mergeCell ref="G106:G108"/>
    <mergeCell ref="H106:H108"/>
    <mergeCell ref="I106:I108"/>
    <mergeCell ref="L117:L119"/>
    <mergeCell ref="M117:M119"/>
    <mergeCell ref="N117:N119"/>
    <mergeCell ref="O117:O119"/>
    <mergeCell ref="P117:P119"/>
    <mergeCell ref="L120:L122"/>
    <mergeCell ref="M120:M122"/>
    <mergeCell ref="N120:N122"/>
    <mergeCell ref="O120:O122"/>
    <mergeCell ref="P120:P122"/>
    <mergeCell ref="L123:L125"/>
    <mergeCell ref="M123:M125"/>
    <mergeCell ref="N123:N125"/>
    <mergeCell ref="O123:O125"/>
    <mergeCell ref="P123:P125"/>
    <mergeCell ref="G126:G128"/>
    <mergeCell ref="H126:H128"/>
    <mergeCell ref="O126:O128"/>
    <mergeCell ref="P126:P128"/>
    <mergeCell ref="G123:G125"/>
    <mergeCell ref="H123:H125"/>
    <mergeCell ref="I123:I125"/>
    <mergeCell ref="J123:J125"/>
    <mergeCell ref="K123:K125"/>
    <mergeCell ref="Q126:Q128"/>
    <mergeCell ref="I126:I128"/>
    <mergeCell ref="J126:J128"/>
    <mergeCell ref="K126:K128"/>
    <mergeCell ref="L126:L128"/>
    <mergeCell ref="M126:M128"/>
    <mergeCell ref="N126:N128"/>
    <mergeCell ref="L131:L134"/>
    <mergeCell ref="M131:M134"/>
    <mergeCell ref="N131:N134"/>
    <mergeCell ref="O131:O134"/>
    <mergeCell ref="P131:P134"/>
    <mergeCell ref="N153:N156"/>
    <mergeCell ref="O153:O156"/>
    <mergeCell ref="P153:P156"/>
    <mergeCell ref="Q153:Q156"/>
    <mergeCell ref="P149:P152"/>
    <mergeCell ref="Q149:Q152"/>
    <mergeCell ref="N149:N152"/>
    <mergeCell ref="O149:O152"/>
    <mergeCell ref="I135:I137"/>
    <mergeCell ref="L140:L142"/>
    <mergeCell ref="M140:M142"/>
    <mergeCell ref="N140:N142"/>
    <mergeCell ref="O140:O142"/>
    <mergeCell ref="P140:P142"/>
    <mergeCell ref="P135:P137"/>
    <mergeCell ref="Q135:Q137"/>
    <mergeCell ref="O143:O148"/>
    <mergeCell ref="P143:P148"/>
    <mergeCell ref="M135:M137"/>
    <mergeCell ref="N135:N137"/>
    <mergeCell ref="O135:O137"/>
    <mergeCell ref="N138:N139"/>
    <mergeCell ref="O138:O139"/>
    <mergeCell ref="G153:G156"/>
    <mergeCell ref="H153:H156"/>
    <mergeCell ref="I153:I156"/>
    <mergeCell ref="J153:J156"/>
    <mergeCell ref="K153:K156"/>
    <mergeCell ref="J149:J152"/>
    <mergeCell ref="K149:K152"/>
    <mergeCell ref="L149:L152"/>
    <mergeCell ref="M149:M152"/>
    <mergeCell ref="G149:G152"/>
    <mergeCell ref="H149:H152"/>
    <mergeCell ref="I149:I152"/>
    <mergeCell ref="L153:L156"/>
    <mergeCell ref="M153:M156"/>
    <mergeCell ref="Q157:Q158"/>
    <mergeCell ref="G159:G160"/>
    <mergeCell ref="H159:H160"/>
    <mergeCell ref="I159:I160"/>
    <mergeCell ref="J159:J160"/>
    <mergeCell ref="K159:K160"/>
    <mergeCell ref="L159:L160"/>
    <mergeCell ref="J157:J158"/>
    <mergeCell ref="K157:K158"/>
    <mergeCell ref="L157:L158"/>
    <mergeCell ref="N157:N158"/>
    <mergeCell ref="O157:O158"/>
    <mergeCell ref="P157:P158"/>
    <mergeCell ref="G157:G158"/>
    <mergeCell ref="H157:H158"/>
    <mergeCell ref="I157:I158"/>
    <mergeCell ref="N159:N160"/>
    <mergeCell ref="O159:O160"/>
    <mergeCell ref="P159:P160"/>
    <mergeCell ref="Q159:Q160"/>
    <mergeCell ref="Q161:Q164"/>
    <mergeCell ref="G165:G166"/>
    <mergeCell ref="H165:H166"/>
    <mergeCell ref="I165:I166"/>
    <mergeCell ref="J165:J166"/>
    <mergeCell ref="K165:K166"/>
    <mergeCell ref="L165:L166"/>
    <mergeCell ref="J161:J164"/>
    <mergeCell ref="K161:K164"/>
    <mergeCell ref="L161:L164"/>
    <mergeCell ref="N161:N164"/>
    <mergeCell ref="O161:O164"/>
    <mergeCell ref="P161:P164"/>
    <mergeCell ref="G161:G164"/>
    <mergeCell ref="H161:H164"/>
    <mergeCell ref="I161:I164"/>
    <mergeCell ref="N165:N166"/>
    <mergeCell ref="O165:O166"/>
    <mergeCell ref="P165:P166"/>
    <mergeCell ref="Q165:Q166"/>
    <mergeCell ref="Q167:Q169"/>
    <mergeCell ref="G170:G172"/>
    <mergeCell ref="H170:H172"/>
    <mergeCell ref="I170:I172"/>
    <mergeCell ref="J170:J172"/>
    <mergeCell ref="K170:K172"/>
    <mergeCell ref="L170:L172"/>
    <mergeCell ref="J167:J169"/>
    <mergeCell ref="K167:K169"/>
    <mergeCell ref="L167:L169"/>
    <mergeCell ref="N167:N169"/>
    <mergeCell ref="O167:O169"/>
    <mergeCell ref="P167:P169"/>
    <mergeCell ref="G167:G169"/>
    <mergeCell ref="H167:H169"/>
    <mergeCell ref="I167:I169"/>
    <mergeCell ref="M170:M172"/>
    <mergeCell ref="N170:N172"/>
    <mergeCell ref="O170:O172"/>
    <mergeCell ref="P170:P172"/>
    <mergeCell ref="Q170:Q172"/>
    <mergeCell ref="O173:O175"/>
    <mergeCell ref="P173:P175"/>
    <mergeCell ref="Q173:Q175"/>
    <mergeCell ref="G176:G177"/>
    <mergeCell ref="H176:H177"/>
    <mergeCell ref="I176:I177"/>
    <mergeCell ref="J176:J177"/>
    <mergeCell ref="I173:I175"/>
    <mergeCell ref="J173:J175"/>
    <mergeCell ref="K173:K175"/>
    <mergeCell ref="L173:L175"/>
    <mergeCell ref="M173:M175"/>
    <mergeCell ref="N173:N175"/>
    <mergeCell ref="G173:G175"/>
    <mergeCell ref="H173:H175"/>
    <mergeCell ref="N178:N180"/>
    <mergeCell ref="O178:O180"/>
    <mergeCell ref="P178:P180"/>
    <mergeCell ref="Q178:Q180"/>
    <mergeCell ref="G181:G182"/>
    <mergeCell ref="H181:H182"/>
    <mergeCell ref="I181:I182"/>
    <mergeCell ref="Q176:Q177"/>
    <mergeCell ref="G178:G180"/>
    <mergeCell ref="H178:H180"/>
    <mergeCell ref="I178:I180"/>
    <mergeCell ref="J178:J180"/>
    <mergeCell ref="K178:K180"/>
    <mergeCell ref="L178:L180"/>
    <mergeCell ref="K176:K177"/>
    <mergeCell ref="L176:L177"/>
    <mergeCell ref="M176:M177"/>
    <mergeCell ref="N176:N177"/>
    <mergeCell ref="O176:O177"/>
    <mergeCell ref="P176:P177"/>
    <mergeCell ref="L183:L184"/>
    <mergeCell ref="M183:M184"/>
    <mergeCell ref="N183:N184"/>
    <mergeCell ref="O183:O184"/>
    <mergeCell ref="P183:P184"/>
    <mergeCell ref="Q183:Q184"/>
    <mergeCell ref="P181:P182"/>
    <mergeCell ref="Q181:Q182"/>
    <mergeCell ref="G183:G184"/>
    <mergeCell ref="H183:H184"/>
    <mergeCell ref="I183:I184"/>
    <mergeCell ref="J183:J184"/>
    <mergeCell ref="K183:K184"/>
    <mergeCell ref="J181:J182"/>
    <mergeCell ref="K181:K182"/>
    <mergeCell ref="L181:L182"/>
    <mergeCell ref="M181:M182"/>
    <mergeCell ref="N181:N182"/>
    <mergeCell ref="O181:O182"/>
    <mergeCell ref="L189:L192"/>
    <mergeCell ref="M189:M192"/>
    <mergeCell ref="N189:N192"/>
    <mergeCell ref="O189:O192"/>
    <mergeCell ref="P189:P192"/>
    <mergeCell ref="Q189:Q192"/>
    <mergeCell ref="P185:P188"/>
    <mergeCell ref="Q185:Q188"/>
    <mergeCell ref="G189:G192"/>
    <mergeCell ref="H189:H192"/>
    <mergeCell ref="I189:I192"/>
    <mergeCell ref="J189:J192"/>
    <mergeCell ref="K189:K192"/>
    <mergeCell ref="J185:J188"/>
    <mergeCell ref="K185:K188"/>
    <mergeCell ref="L185:L188"/>
    <mergeCell ref="M185:M188"/>
    <mergeCell ref="N185:N188"/>
    <mergeCell ref="O185:O188"/>
    <mergeCell ref="G185:G188"/>
    <mergeCell ref="H185:H188"/>
    <mergeCell ref="I185:I188"/>
    <mergeCell ref="L197:L200"/>
    <mergeCell ref="M197:M200"/>
    <mergeCell ref="N197:N200"/>
    <mergeCell ref="O197:O200"/>
    <mergeCell ref="P197:P200"/>
    <mergeCell ref="Q197:Q200"/>
    <mergeCell ref="P193:P196"/>
    <mergeCell ref="Q193:Q196"/>
    <mergeCell ref="G197:G200"/>
    <mergeCell ref="H197:H200"/>
    <mergeCell ref="I197:I200"/>
    <mergeCell ref="J197:J200"/>
    <mergeCell ref="K197:K200"/>
    <mergeCell ref="J193:J196"/>
    <mergeCell ref="K193:K196"/>
    <mergeCell ref="L193:L196"/>
    <mergeCell ref="M193:M196"/>
    <mergeCell ref="N193:N196"/>
    <mergeCell ref="O193:O196"/>
    <mergeCell ref="G193:G196"/>
    <mergeCell ref="H193:H196"/>
    <mergeCell ref="I193:I196"/>
    <mergeCell ref="L205:L208"/>
    <mergeCell ref="M205:M208"/>
    <mergeCell ref="N205:N208"/>
    <mergeCell ref="O205:O208"/>
    <mergeCell ref="P205:P208"/>
    <mergeCell ref="Q205:Q208"/>
    <mergeCell ref="P201:P204"/>
    <mergeCell ref="Q201:Q204"/>
    <mergeCell ref="G205:G208"/>
    <mergeCell ref="H205:H208"/>
    <mergeCell ref="I205:I208"/>
    <mergeCell ref="J205:J208"/>
    <mergeCell ref="K205:K208"/>
    <mergeCell ref="J201:J204"/>
    <mergeCell ref="K201:K204"/>
    <mergeCell ref="L201:L204"/>
    <mergeCell ref="M201:M204"/>
    <mergeCell ref="N201:N204"/>
    <mergeCell ref="O201:O204"/>
    <mergeCell ref="G201:G204"/>
    <mergeCell ref="H201:H204"/>
    <mergeCell ref="I201:I204"/>
    <mergeCell ref="P209:P212"/>
    <mergeCell ref="Q209:Q212"/>
    <mergeCell ref="AM210:AQ212"/>
    <mergeCell ref="G213:G216"/>
    <mergeCell ref="H213:H216"/>
    <mergeCell ref="I213:I216"/>
    <mergeCell ref="J213:J216"/>
    <mergeCell ref="J209:J212"/>
    <mergeCell ref="K209:K212"/>
    <mergeCell ref="L209:L212"/>
    <mergeCell ref="M209:M212"/>
    <mergeCell ref="N209:N212"/>
    <mergeCell ref="O209:O212"/>
    <mergeCell ref="G209:G212"/>
    <mergeCell ref="H209:H212"/>
    <mergeCell ref="I209:I212"/>
    <mergeCell ref="L217:L220"/>
    <mergeCell ref="M217:M220"/>
    <mergeCell ref="N217:N220"/>
    <mergeCell ref="O217:O220"/>
    <mergeCell ref="P217:P220"/>
    <mergeCell ref="Q217:Q220"/>
    <mergeCell ref="Q213:Q216"/>
    <mergeCell ref="AM214:AQ215"/>
    <mergeCell ref="G217:G220"/>
    <mergeCell ref="H217:H220"/>
    <mergeCell ref="I217:I220"/>
    <mergeCell ref="J217:J220"/>
    <mergeCell ref="K217:K220"/>
    <mergeCell ref="K213:K216"/>
    <mergeCell ref="L213:L216"/>
    <mergeCell ref="M213:M216"/>
    <mergeCell ref="N213:N216"/>
    <mergeCell ref="O213:O216"/>
    <mergeCell ref="P213:P216"/>
    <mergeCell ref="L225:L227"/>
    <mergeCell ref="M225:M227"/>
    <mergeCell ref="N225:N227"/>
    <mergeCell ref="O225:O227"/>
    <mergeCell ref="P225:P227"/>
    <mergeCell ref="Q225:Q227"/>
    <mergeCell ref="P221:P224"/>
    <mergeCell ref="Q221:Q224"/>
    <mergeCell ref="G225:G227"/>
    <mergeCell ref="H225:H227"/>
    <mergeCell ref="I225:I227"/>
    <mergeCell ref="J225:J227"/>
    <mergeCell ref="K225:K227"/>
    <mergeCell ref="J221:J224"/>
    <mergeCell ref="K221:K224"/>
    <mergeCell ref="L221:L224"/>
    <mergeCell ref="M221:M224"/>
    <mergeCell ref="N221:N224"/>
    <mergeCell ref="O221:O224"/>
    <mergeCell ref="G221:G224"/>
    <mergeCell ref="H221:H224"/>
    <mergeCell ref="I221:I224"/>
    <mergeCell ref="AI7:AK7"/>
    <mergeCell ref="W9:W11"/>
    <mergeCell ref="S35:S36"/>
    <mergeCell ref="T35:T36"/>
    <mergeCell ref="U35:U36"/>
    <mergeCell ref="V35:V36"/>
    <mergeCell ref="W35:W36"/>
    <mergeCell ref="S7:AA7"/>
    <mergeCell ref="B7:F7"/>
    <mergeCell ref="L33:L34"/>
    <mergeCell ref="M33:M34"/>
    <mergeCell ref="N33:N34"/>
    <mergeCell ref="O33:O34"/>
    <mergeCell ref="P33:P34"/>
    <mergeCell ref="Q33:Q34"/>
    <mergeCell ref="P30:P32"/>
    <mergeCell ref="Q30:Q32"/>
    <mergeCell ref="G33:G34"/>
    <mergeCell ref="H33:H34"/>
    <mergeCell ref="I33:I34"/>
    <mergeCell ref="J33:J34"/>
    <mergeCell ref="K33:K34"/>
    <mergeCell ref="J30:J32"/>
    <mergeCell ref="K30:K32"/>
  </mergeCells>
  <conditionalFormatting sqref="X9:X11">
    <cfRule type="iconSet" priority="1">
      <iconSet>
        <cfvo type="percent" val="0"/>
        <cfvo type="percent" val="33"/>
        <cfvo type="percent" val="67"/>
      </iconSet>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[1]listas!#REF!</xm:f>
          </x14:formula1>
          <xm:sqref>D70:D110 F70:F110</xm:sqref>
        </x14:dataValidation>
        <x14:dataValidation type="list" allowBlank="1" showInputMessage="1" showErrorMessage="1">
          <x14:formula1>
            <xm:f>[2]listas!#REF!</xm:f>
          </x14:formula1>
          <xm:sqref>D229 F9:F69 D9:D69 D111:D227 F111:F227</xm:sqref>
        </x14:dataValidation>
        <x14:dataValidation type="list" allowBlank="1" showInputMessage="1" showErrorMessage="1">
          <x14:formula1>
            <xm:f>[1]listas!#REF!</xm:f>
          </x14:formula1>
          <xm:sqref>B9:B61 B209:B227 C225:C227 C189:C196 C205:C220 C9:C29 C46:C61 B229:C229 C70:C148 C153:C184 B111:B184</xm:sqref>
        </x14:dataValidation>
        <x14:dataValidation type="list" allowBlank="1" showInputMessage="1" showErrorMessage="1">
          <x14:formula1>
            <xm:f>[3]LISTAS!#REF!</xm:f>
          </x14:formula1>
          <xm:sqref>B185:B208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9:CI117"/>
  <sheetViews>
    <sheetView showGridLines="0" zoomScale="75" zoomScaleNormal="75" workbookViewId="0">
      <selection activeCell="N9" sqref="N9"/>
    </sheetView>
  </sheetViews>
  <sheetFormatPr baseColWidth="10" defaultRowHeight="15" x14ac:dyDescent="0.25"/>
  <cols>
    <col min="1" max="1" width="5.28515625" customWidth="1"/>
    <col min="2" max="2" width="31.42578125" customWidth="1"/>
    <col min="3" max="3" width="31.7109375" customWidth="1"/>
    <col min="4" max="5" width="7.5703125" customWidth="1"/>
    <col min="6" max="6" width="48.28515625" customWidth="1"/>
    <col min="7" max="7" width="22.5703125" style="516" customWidth="1"/>
    <col min="8" max="8" width="13.7109375" customWidth="1"/>
    <col min="9" max="9" width="16" bestFit="1" customWidth="1"/>
    <col min="10" max="10" width="16" customWidth="1"/>
    <col min="11" max="11" width="13.5703125" customWidth="1"/>
    <col min="72" max="72" width="19.5703125" customWidth="1"/>
    <col min="73" max="73" width="12.42578125" customWidth="1"/>
    <col min="74" max="74" width="20.42578125" customWidth="1"/>
    <col min="75" max="75" width="14.85546875" customWidth="1"/>
    <col min="76" max="76" width="23.28515625" customWidth="1"/>
    <col min="77" max="77" width="15.85546875" customWidth="1"/>
    <col min="78" max="78" width="14.85546875" customWidth="1"/>
    <col min="79" max="79" width="16.28515625" customWidth="1"/>
    <col min="80" max="80" width="14.5703125" customWidth="1"/>
    <col min="81" max="81" width="14.7109375" customWidth="1"/>
    <col min="82" max="82" width="22.7109375" customWidth="1"/>
    <col min="83" max="83" width="13.28515625" customWidth="1"/>
    <col min="84" max="87" width="11" customWidth="1"/>
  </cols>
  <sheetData>
    <row r="9" spans="72:84" ht="45" x14ac:dyDescent="0.25">
      <c r="BU9" s="307" t="s">
        <v>24</v>
      </c>
      <c r="BV9" s="307" t="s">
        <v>53</v>
      </c>
      <c r="BW9" s="307" t="s">
        <v>59</v>
      </c>
      <c r="BX9" s="307" t="s">
        <v>115</v>
      </c>
      <c r="BY9" s="307" t="s">
        <v>131</v>
      </c>
      <c r="BZ9" s="307" t="s">
        <v>176</v>
      </c>
      <c r="CA9" s="307" t="s">
        <v>183</v>
      </c>
      <c r="CB9" s="307" t="s">
        <v>186</v>
      </c>
      <c r="CC9" s="307" t="s">
        <v>271</v>
      </c>
      <c r="CD9" s="85"/>
      <c r="CE9" s="313" t="s">
        <v>617</v>
      </c>
      <c r="CF9" s="292"/>
    </row>
    <row r="10" spans="72:84" x14ac:dyDescent="0.25">
      <c r="BT10" s="292" t="s">
        <v>641</v>
      </c>
      <c r="BU10" s="331">
        <f>AVERAGE('PLAN DE ACCIÓN 2019 Producto'!X7:X12)</f>
        <v>1</v>
      </c>
      <c r="BV10" s="332">
        <f>AVERAGE('PLAN DE ACCIÓN 2019 Producto'!X13)</f>
        <v>1</v>
      </c>
      <c r="BW10" s="332">
        <f>AVERAGE('PLAN DE ACCIÓN 2019 Producto'!X14:X29)</f>
        <v>0.92125000000000001</v>
      </c>
      <c r="BX10" s="332">
        <f>AVERAGE('PLAN DE ACCIÓN 2019 Producto'!X30:X33)</f>
        <v>1</v>
      </c>
      <c r="BY10" s="332">
        <f>AVERAGE('PLAN DE ACCIÓN 2019 Producto'!X34:X49)</f>
        <v>1</v>
      </c>
      <c r="BZ10" s="332">
        <f>AVERAGE('PLAN DE ACCIÓN 2019 Producto'!X50:X54)</f>
        <v>1</v>
      </c>
      <c r="CA10" s="332">
        <f>AVERAGE('PLAN DE ACCIÓN 2019 Producto'!X55:X57)</f>
        <v>0.9966666666666667</v>
      </c>
      <c r="CB10" s="332">
        <f>AVERAGE('PLAN DE ACCIÓN 2019 Producto'!X58:X73)</f>
        <v>0.80125000000000002</v>
      </c>
      <c r="CC10" s="333">
        <f>AVERAGE('PLAN DE ACCIÓN 2019 Producto'!X74:X78)</f>
        <v>0.22000000000000003</v>
      </c>
      <c r="CE10" s="315">
        <f>VLOOKUP($B$44,Tablas!$A$4:$B$12,2,FALSE)</f>
        <v>1</v>
      </c>
      <c r="CF10" s="315">
        <f>VLOOKUP($C$44,Tablas!$A$18:$B$26,2,FALSE)</f>
        <v>1.0000000000000002</v>
      </c>
    </row>
    <row r="11" spans="72:84" x14ac:dyDescent="0.25">
      <c r="BT11" s="292" t="s">
        <v>642</v>
      </c>
      <c r="BU11" s="330">
        <f>AVERAGE('PLAN DE ACCIÓN 2019 Actividades'!U6:U29)</f>
        <v>1</v>
      </c>
      <c r="BV11" s="330">
        <f>AVERAGE('PLAN DE ACCIÓN 2019 Actividades'!U30:U33)</f>
        <v>0.97250000000000003</v>
      </c>
      <c r="BW11" s="330">
        <f>AVERAGE('PLAN DE ACCIÓN 2019 Actividades'!U34:U77)</f>
        <v>0.93068181818181805</v>
      </c>
      <c r="BX11" s="330">
        <f>AVERAGE('PLAN DE ACCIÓN 2019 Actividades'!U78:U85)</f>
        <v>1</v>
      </c>
      <c r="BY11" s="330">
        <f>AVERAGE('PLAN DE ACCIÓN 2019 Actividades'!U86:U137)</f>
        <v>1</v>
      </c>
      <c r="BZ11" s="330">
        <f>AVERAGE('PLAN DE ACCIÓN 2019 Actividades'!U138:U169)</f>
        <v>1</v>
      </c>
      <c r="CA11" s="330">
        <f>AVERAGE('PLAN DE ACCIÓN 2019 Actividades'!U170:U177)</f>
        <v>0.99875000000000003</v>
      </c>
      <c r="CB11" s="330">
        <f>AVERAGE('PLAN DE ACCIÓN 2019 Actividades'!U178:U234)</f>
        <v>0.83284727272727277</v>
      </c>
      <c r="CC11" s="330">
        <f>AVERAGE('PLAN DE ACCIÓN 2019 Actividades'!U235:U252)</f>
        <v>0.6166666666666667</v>
      </c>
    </row>
    <row r="14" spans="72:84" ht="45" x14ac:dyDescent="0.25">
      <c r="BU14" s="307" t="s">
        <v>24</v>
      </c>
      <c r="BV14" s="307" t="s">
        <v>53</v>
      </c>
      <c r="BW14" s="307" t="s">
        <v>59</v>
      </c>
      <c r="BX14" s="307" t="s">
        <v>115</v>
      </c>
      <c r="BY14" s="307" t="s">
        <v>131</v>
      </c>
      <c r="BZ14" s="307" t="s">
        <v>176</v>
      </c>
      <c r="CA14" s="307" t="s">
        <v>183</v>
      </c>
      <c r="CB14" s="307" t="s">
        <v>186</v>
      </c>
      <c r="CC14" s="307" t="s">
        <v>271</v>
      </c>
      <c r="CE14" s="313" t="s">
        <v>647</v>
      </c>
      <c r="CF14" s="292">
        <f>GETPIVOTDATA("Estado del Producto",Tablas!$A$38)</f>
        <v>72</v>
      </c>
    </row>
    <row r="15" spans="72:84" x14ac:dyDescent="0.25">
      <c r="BT15" s="292" t="s">
        <v>641</v>
      </c>
      <c r="BU15" s="308">
        <f>+GETPIVOTDATA("AVENCE PONDERADO",Tablas!$A$3,"DEPENDENCIA","1. Dirección")</f>
        <v>1</v>
      </c>
      <c r="BV15" s="308">
        <f t="shared" ref="BV15:CC15" si="0">IF($BU19=TRUE,BV10,"")</f>
        <v>1</v>
      </c>
      <c r="BW15" s="308">
        <f t="shared" si="0"/>
        <v>0.92125000000000001</v>
      </c>
      <c r="BX15" s="308">
        <f t="shared" si="0"/>
        <v>1</v>
      </c>
      <c r="BY15" s="308">
        <f t="shared" si="0"/>
        <v>1</v>
      </c>
      <c r="BZ15" s="308">
        <f t="shared" si="0"/>
        <v>1</v>
      </c>
      <c r="CA15" s="308">
        <f t="shared" si="0"/>
        <v>0.9966666666666667</v>
      </c>
      <c r="CB15" s="308">
        <f t="shared" si="0"/>
        <v>0.80125000000000002</v>
      </c>
      <c r="CC15" s="308">
        <f t="shared" si="0"/>
        <v>0.22000000000000003</v>
      </c>
      <c r="CE15" s="295" t="s">
        <v>618</v>
      </c>
      <c r="CF15" s="314">
        <f>GETPIVOTDATA("Estado del Producto",Tablas!$A$38,"Estado del Producto","EN EJECUCIÓN")</f>
        <v>57</v>
      </c>
    </row>
    <row r="16" spans="72:84" x14ac:dyDescent="0.25">
      <c r="BT16" s="292" t="s">
        <v>642</v>
      </c>
      <c r="BU16" s="308">
        <f>IF($BU20=TRUE,BU11,"")</f>
        <v>1</v>
      </c>
      <c r="BV16" s="308">
        <f t="shared" ref="BV16:CC16" si="1">IF($BU20=TRUE,BV11,"")</f>
        <v>0.97250000000000003</v>
      </c>
      <c r="BW16" s="308">
        <f t="shared" si="1"/>
        <v>0.93068181818181805</v>
      </c>
      <c r="BX16" s="308">
        <f t="shared" si="1"/>
        <v>1</v>
      </c>
      <c r="BY16" s="308">
        <f t="shared" si="1"/>
        <v>1</v>
      </c>
      <c r="BZ16" s="308">
        <f t="shared" si="1"/>
        <v>1</v>
      </c>
      <c r="CA16" s="308">
        <f t="shared" si="1"/>
        <v>0.99875000000000003</v>
      </c>
      <c r="CB16" s="308">
        <f t="shared" si="1"/>
        <v>0.83284727272727277</v>
      </c>
      <c r="CC16" s="308">
        <f t="shared" si="1"/>
        <v>0.6166666666666667</v>
      </c>
      <c r="CE16" s="295" t="s">
        <v>619</v>
      </c>
      <c r="CF16" s="314">
        <f>GETPIVOTDATA("Estado del Producto",Tablas!$A$38,"Estado del Producto","SIN EJECUTAR")</f>
        <v>3</v>
      </c>
    </row>
    <row r="17" spans="72:87" x14ac:dyDescent="0.25">
      <c r="CE17" s="292" t="s">
        <v>646</v>
      </c>
      <c r="CF17" s="315">
        <f>CF15/CF14</f>
        <v>0.79166666666666663</v>
      </c>
      <c r="CH17" s="311" t="s">
        <v>619</v>
      </c>
      <c r="CI17">
        <f>VLOOKUP($CH$17,$CE$15:$CF$16,2,FALSE)</f>
        <v>3</v>
      </c>
    </row>
    <row r="19" spans="72:87" x14ac:dyDescent="0.25">
      <c r="BT19" s="292" t="s">
        <v>644</v>
      </c>
      <c r="BU19" t="b">
        <v>1</v>
      </c>
    </row>
    <row r="20" spans="72:87" x14ac:dyDescent="0.25">
      <c r="BT20" s="292" t="s">
        <v>645</v>
      </c>
      <c r="BU20" t="b">
        <v>1</v>
      </c>
    </row>
    <row r="21" spans="72:87" x14ac:dyDescent="0.25">
      <c r="BT21" s="310" t="s">
        <v>643</v>
      </c>
      <c r="BU21" t="str">
        <f>IF(AND(BU19=FALSE,BU20=FALSE),"Activa Cumplimiento de Productos o Actividades", "Cumplimiento " &amp; IF(AND(BU19=TRUE,BU20=TRUE),"Productos y Actividades",IF(BU19=TRUE,"Productos Segundo trimestre","Actividades Segundo trimestre")))</f>
        <v>Cumplimiento Productos y Actividades</v>
      </c>
    </row>
    <row r="33" spans="2:10" x14ac:dyDescent="0.25">
      <c r="B33" s="312"/>
    </row>
    <row r="40" spans="2:10" ht="15.75" thickBot="1" x14ac:dyDescent="0.3"/>
    <row r="41" spans="2:10" ht="15.75" thickBot="1" x14ac:dyDescent="0.3">
      <c r="F41" s="722" t="s">
        <v>6</v>
      </c>
      <c r="G41" s="647" t="s">
        <v>24</v>
      </c>
    </row>
    <row r="42" spans="2:10" ht="15.75" thickBot="1" x14ac:dyDescent="0.3"/>
    <row r="43" spans="2:10" ht="45.75" thickBot="1" x14ac:dyDescent="0.3">
      <c r="B43" s="317" t="s">
        <v>639</v>
      </c>
      <c r="C43" s="318" t="s">
        <v>616</v>
      </c>
      <c r="F43" s="305" t="s">
        <v>8</v>
      </c>
      <c r="G43" s="306" t="s">
        <v>401</v>
      </c>
      <c r="H43" s="723" t="s">
        <v>1210</v>
      </c>
      <c r="I43" s="723" t="s">
        <v>1211</v>
      </c>
      <c r="J43" s="723" t="s">
        <v>1376</v>
      </c>
    </row>
    <row r="44" spans="2:10" ht="16.5" thickTop="1" thickBot="1" x14ac:dyDescent="0.3">
      <c r="B44" s="320" t="s">
        <v>24</v>
      </c>
      <c r="C44" s="319" t="s">
        <v>24</v>
      </c>
      <c r="F44" s="304" t="s">
        <v>25</v>
      </c>
      <c r="G44" s="303" t="s">
        <v>1203</v>
      </c>
      <c r="H44" s="748">
        <v>12</v>
      </c>
      <c r="I44" s="748">
        <v>12</v>
      </c>
      <c r="J44" s="653">
        <v>1</v>
      </c>
    </row>
    <row r="45" spans="2:10" ht="16.5" thickTop="1" thickBot="1" x14ac:dyDescent="0.3">
      <c r="F45" s="304" t="s">
        <v>651</v>
      </c>
      <c r="G45" s="303" t="s">
        <v>1203</v>
      </c>
      <c r="H45" s="748">
        <v>50</v>
      </c>
      <c r="I45" s="748">
        <v>50</v>
      </c>
      <c r="J45" s="653">
        <v>1</v>
      </c>
    </row>
    <row r="46" spans="2:10" ht="15.75" thickBot="1" x14ac:dyDescent="0.3">
      <c r="F46" s="304" t="s">
        <v>654</v>
      </c>
      <c r="G46" s="303" t="s">
        <v>1203</v>
      </c>
      <c r="H46" s="748">
        <v>50</v>
      </c>
      <c r="I46" s="748">
        <v>50</v>
      </c>
      <c r="J46" s="653">
        <v>1</v>
      </c>
    </row>
    <row r="47" spans="2:10" ht="15.75" thickBot="1" x14ac:dyDescent="0.3">
      <c r="F47" s="304" t="s">
        <v>657</v>
      </c>
      <c r="G47" s="303" t="s">
        <v>1203</v>
      </c>
      <c r="H47" s="748">
        <v>50</v>
      </c>
      <c r="I47" s="748">
        <v>50</v>
      </c>
      <c r="J47" s="653">
        <v>1</v>
      </c>
    </row>
    <row r="48" spans="2:10" ht="15.75" thickBot="1" x14ac:dyDescent="0.3">
      <c r="F48" s="304" t="s">
        <v>660</v>
      </c>
      <c r="G48" s="303" t="s">
        <v>1203</v>
      </c>
      <c r="H48" s="748">
        <v>50</v>
      </c>
      <c r="I48" s="748">
        <v>50</v>
      </c>
      <c r="J48" s="653">
        <v>1</v>
      </c>
    </row>
    <row r="49" spans="6:10" ht="15.75" thickBot="1" x14ac:dyDescent="0.3">
      <c r="F49" s="304" t="s">
        <v>663</v>
      </c>
      <c r="G49" s="303" t="s">
        <v>1203</v>
      </c>
      <c r="H49" s="748">
        <v>50</v>
      </c>
      <c r="I49" s="748">
        <v>50</v>
      </c>
      <c r="J49" s="653">
        <v>1</v>
      </c>
    </row>
    <row r="50" spans="6:10" x14ac:dyDescent="0.25">
      <c r="G50"/>
    </row>
    <row r="51" spans="6:10" ht="15.75" thickBot="1" x14ac:dyDescent="0.3">
      <c r="G51"/>
    </row>
    <row r="52" spans="6:10" ht="15.75" thickBot="1" x14ac:dyDescent="0.3">
      <c r="G52"/>
    </row>
    <row r="53" spans="6:10" ht="15.75" thickBot="1" x14ac:dyDescent="0.3">
      <c r="G53"/>
    </row>
    <row r="54" spans="6:10" ht="15.75" thickBot="1" x14ac:dyDescent="0.3">
      <c r="G54"/>
    </row>
    <row r="55" spans="6:10" ht="15.75" thickBot="1" x14ac:dyDescent="0.3">
      <c r="G55"/>
    </row>
    <row r="56" spans="6:10" ht="15.75" thickBot="1" x14ac:dyDescent="0.3">
      <c r="G56"/>
    </row>
    <row r="57" spans="6:10" ht="15.75" thickBot="1" x14ac:dyDescent="0.3">
      <c r="G57"/>
    </row>
    <row r="58" spans="6:10" ht="15.75" thickBot="1" x14ac:dyDescent="0.3">
      <c r="G58"/>
    </row>
    <row r="59" spans="6:10" ht="15.75" thickBot="1" x14ac:dyDescent="0.3">
      <c r="G59"/>
    </row>
    <row r="60" spans="6:10" ht="15.75" thickBot="1" x14ac:dyDescent="0.3">
      <c r="G60"/>
    </row>
    <row r="61" spans="6:10" ht="15.75" thickBot="1" x14ac:dyDescent="0.3">
      <c r="G61"/>
    </row>
    <row r="62" spans="6:10" ht="15.75" thickBot="1" x14ac:dyDescent="0.3">
      <c r="G62"/>
    </row>
    <row r="63" spans="6:10" ht="15.75" thickBot="1" x14ac:dyDescent="0.3">
      <c r="G63"/>
    </row>
    <row r="64" spans="6:10" ht="15.75" thickBot="1" x14ac:dyDescent="0.3">
      <c r="G64"/>
    </row>
    <row r="65" spans="7:7" ht="15.75" thickBot="1" x14ac:dyDescent="0.3">
      <c r="G65"/>
    </row>
    <row r="66" spans="7:7" ht="15.75" thickBot="1" x14ac:dyDescent="0.3">
      <c r="G66"/>
    </row>
    <row r="67" spans="7:7" ht="15.75" thickBot="1" x14ac:dyDescent="0.3">
      <c r="G67"/>
    </row>
    <row r="68" spans="7:7" ht="15.75" thickBot="1" x14ac:dyDescent="0.3">
      <c r="G68"/>
    </row>
    <row r="69" spans="7:7" ht="15.75" thickBot="1" x14ac:dyDescent="0.3">
      <c r="G69"/>
    </row>
    <row r="70" spans="7:7" ht="15.75" thickBot="1" x14ac:dyDescent="0.3">
      <c r="G70"/>
    </row>
    <row r="71" spans="7:7" ht="15.75" thickBot="1" x14ac:dyDescent="0.3">
      <c r="G71"/>
    </row>
    <row r="72" spans="7:7" ht="15.75" thickBot="1" x14ac:dyDescent="0.3">
      <c r="G72"/>
    </row>
    <row r="73" spans="7:7" ht="15.75" thickBot="1" x14ac:dyDescent="0.3">
      <c r="G73"/>
    </row>
    <row r="74" spans="7:7" ht="15.75" thickBot="1" x14ac:dyDescent="0.3">
      <c r="G74"/>
    </row>
    <row r="75" spans="7:7" ht="15.75" thickBot="1" x14ac:dyDescent="0.3">
      <c r="G75"/>
    </row>
    <row r="76" spans="7:7" ht="15.75" thickBot="1" x14ac:dyDescent="0.3">
      <c r="G76"/>
    </row>
    <row r="77" spans="7:7" ht="15.75" thickBot="1" x14ac:dyDescent="0.3">
      <c r="G77"/>
    </row>
    <row r="78" spans="7:7" ht="15.75" thickBot="1" x14ac:dyDescent="0.3">
      <c r="G78"/>
    </row>
    <row r="79" spans="7:7" ht="15.75" thickBot="1" x14ac:dyDescent="0.3">
      <c r="G79"/>
    </row>
    <row r="80" spans="7:7" ht="15.75" thickBot="1" x14ac:dyDescent="0.3">
      <c r="G80"/>
    </row>
    <row r="81" spans="7:7" ht="15.75" thickBot="1" x14ac:dyDescent="0.3">
      <c r="G81"/>
    </row>
    <row r="82" spans="7:7" ht="15.75" thickBot="1" x14ac:dyDescent="0.3">
      <c r="G82"/>
    </row>
    <row r="83" spans="7:7" ht="15.75" thickBot="1" x14ac:dyDescent="0.3">
      <c r="G83"/>
    </row>
    <row r="84" spans="7:7" ht="15.75" thickBot="1" x14ac:dyDescent="0.3">
      <c r="G84"/>
    </row>
    <row r="85" spans="7:7" ht="15.75" thickBot="1" x14ac:dyDescent="0.3">
      <c r="G85"/>
    </row>
    <row r="86" spans="7:7" ht="15.75" thickBot="1" x14ac:dyDescent="0.3">
      <c r="G86"/>
    </row>
    <row r="87" spans="7:7" ht="15.75" thickBot="1" x14ac:dyDescent="0.3">
      <c r="G87"/>
    </row>
    <row r="88" spans="7:7" ht="15.75" thickBot="1" x14ac:dyDescent="0.3">
      <c r="G88"/>
    </row>
    <row r="89" spans="7:7" ht="15.75" thickBot="1" x14ac:dyDescent="0.3">
      <c r="G89"/>
    </row>
    <row r="90" spans="7:7" ht="15.75" thickBot="1" x14ac:dyDescent="0.3">
      <c r="G90"/>
    </row>
    <row r="91" spans="7:7" ht="15.75" thickBot="1" x14ac:dyDescent="0.3">
      <c r="G91"/>
    </row>
    <row r="92" spans="7:7" ht="15.75" thickBot="1" x14ac:dyDescent="0.3">
      <c r="G92"/>
    </row>
    <row r="93" spans="7:7" ht="15.75" thickBot="1" x14ac:dyDescent="0.3">
      <c r="G93"/>
    </row>
    <row r="94" spans="7:7" ht="15.75" thickBot="1" x14ac:dyDescent="0.3">
      <c r="G94"/>
    </row>
    <row r="95" spans="7:7" ht="15.75" thickBot="1" x14ac:dyDescent="0.3">
      <c r="G95"/>
    </row>
    <row r="96" spans="7:7" ht="15.75" thickBot="1" x14ac:dyDescent="0.3">
      <c r="G96"/>
    </row>
    <row r="97" spans="7:7" ht="15.75" thickBot="1" x14ac:dyDescent="0.3">
      <c r="G97"/>
    </row>
    <row r="98" spans="7:7" ht="15.75" thickBot="1" x14ac:dyDescent="0.3">
      <c r="G98"/>
    </row>
    <row r="99" spans="7:7" ht="15.75" thickBot="1" x14ac:dyDescent="0.3">
      <c r="G99"/>
    </row>
    <row r="100" spans="7:7" ht="15.75" thickBot="1" x14ac:dyDescent="0.3">
      <c r="G100"/>
    </row>
    <row r="101" spans="7:7" ht="15.75" thickBot="1" x14ac:dyDescent="0.3">
      <c r="G101"/>
    </row>
    <row r="102" spans="7:7" ht="15.75" thickBot="1" x14ac:dyDescent="0.3">
      <c r="G102"/>
    </row>
    <row r="103" spans="7:7" ht="15.75" thickBot="1" x14ac:dyDescent="0.3">
      <c r="G103"/>
    </row>
    <row r="104" spans="7:7" ht="15.75" thickBot="1" x14ac:dyDescent="0.3">
      <c r="G104"/>
    </row>
    <row r="105" spans="7:7" ht="15.75" thickBot="1" x14ac:dyDescent="0.3">
      <c r="G105"/>
    </row>
    <row r="106" spans="7:7" ht="15.75" thickBot="1" x14ac:dyDescent="0.3">
      <c r="G106"/>
    </row>
    <row r="107" spans="7:7" ht="15.75" thickBot="1" x14ac:dyDescent="0.3">
      <c r="G107"/>
    </row>
    <row r="108" spans="7:7" ht="15.75" thickBot="1" x14ac:dyDescent="0.3">
      <c r="G108"/>
    </row>
    <row r="109" spans="7:7" ht="15.75" thickBot="1" x14ac:dyDescent="0.3">
      <c r="G109"/>
    </row>
    <row r="110" spans="7:7" ht="15.75" thickBot="1" x14ac:dyDescent="0.3">
      <c r="G110"/>
    </row>
    <row r="111" spans="7:7" ht="15.75" thickBot="1" x14ac:dyDescent="0.3">
      <c r="G111"/>
    </row>
    <row r="112" spans="7:7" ht="15.75" thickBot="1" x14ac:dyDescent="0.3">
      <c r="G112"/>
    </row>
    <row r="113" spans="7:7" ht="15.75" thickBot="1" x14ac:dyDescent="0.3">
      <c r="G113"/>
    </row>
    <row r="114" spans="7:7" ht="15.75" thickBot="1" x14ac:dyDescent="0.3">
      <c r="G114"/>
    </row>
    <row r="115" spans="7:7" ht="15.75" thickBot="1" x14ac:dyDescent="0.3">
      <c r="G115"/>
    </row>
    <row r="117" spans="7:7" ht="15.75" thickBot="1" x14ac:dyDescent="0.3"/>
  </sheetData>
  <conditionalFormatting pivot="1" sqref="J44:J49">
    <cfRule type="iconSet" priority="1">
      <iconSet>
        <cfvo type="percent" val="0"/>
        <cfvo type="num" val="0.6" gte="0"/>
        <cfvo type="num" val="0.8" gte="0"/>
      </iconSet>
    </cfRule>
  </conditionalFormatting>
  <dataValidations count="1">
    <dataValidation type="list" allowBlank="1" showInputMessage="1" showErrorMessage="1" sqref="CH17">
      <formula1>$CE$15:$CE$16</formula1>
    </dataValidation>
  </dataValidation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8</xdr:col>
                    <xdr:colOff>828675</xdr:colOff>
                    <xdr:row>16</xdr:row>
                    <xdr:rowOff>9525</xdr:rowOff>
                  </from>
                  <to>
                    <xdr:col>9</xdr:col>
                    <xdr:colOff>571500</xdr:colOff>
                    <xdr:row>17</xdr:row>
                    <xdr:rowOff>114300</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9</xdr:col>
                    <xdr:colOff>781050</xdr:colOff>
                    <xdr:row>16</xdr:row>
                    <xdr:rowOff>28575</xdr:rowOff>
                  </from>
                  <to>
                    <xdr:col>10</xdr:col>
                    <xdr:colOff>504825</xdr:colOff>
                    <xdr:row>17</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Tablas!$A$4:$A$12</xm:f>
          </x14:formula1>
          <xm:sqref>B44</xm:sqref>
        </x14:dataValidation>
        <x14:dataValidation type="list" allowBlank="1" showInputMessage="1" showErrorMessage="1">
          <x14:formula1>
            <xm:f>Tablas!$A$18:$A$26</xm:f>
          </x14:formula1>
          <xm:sqref>C44</xm:sqref>
        </x14:dataValidation>
      </x14:dataValidations>
    </ex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AF102"/>
  <sheetViews>
    <sheetView showGridLines="0" tabSelected="1" zoomScale="68" zoomScaleNormal="68" workbookViewId="0">
      <selection activeCell="D9" sqref="D9"/>
    </sheetView>
  </sheetViews>
  <sheetFormatPr baseColWidth="10" defaultRowHeight="15" x14ac:dyDescent="0.25"/>
  <cols>
    <col min="1" max="1" width="4.140625" customWidth="1"/>
    <col min="2" max="3" width="29.7109375" customWidth="1"/>
    <col min="4" max="4" width="38.5703125" customWidth="1"/>
    <col min="5" max="5" width="26.42578125" customWidth="1"/>
    <col min="6" max="6" width="30.7109375" customWidth="1"/>
    <col min="7" max="7" width="8.42578125" customWidth="1"/>
    <col min="8" max="13" width="31.5703125" customWidth="1"/>
    <col min="14" max="17" width="11.42578125" customWidth="1"/>
    <col min="18" max="18" width="21.42578125" customWidth="1"/>
    <col min="19" max="19" width="33.42578125" hidden="1" customWidth="1"/>
    <col min="20" max="20" width="21.42578125" customWidth="1"/>
    <col min="21" max="21" width="60" customWidth="1"/>
    <col min="22" max="22" width="29.28515625" customWidth="1"/>
    <col min="23" max="23" width="21.140625" customWidth="1"/>
    <col min="24" max="26" width="18.28515625" customWidth="1"/>
    <col min="27" max="27" width="28.140625" bestFit="1" customWidth="1"/>
    <col min="28" max="28" width="11" customWidth="1"/>
    <col min="29" max="29" width="13.42578125" customWidth="1"/>
    <col min="30" max="33" width="11" customWidth="1"/>
  </cols>
  <sheetData>
    <row r="1" spans="2:32" x14ac:dyDescent="0.25">
      <c r="X1" s="1039"/>
    </row>
    <row r="2" spans="2:32" x14ac:dyDescent="0.25">
      <c r="X2" s="1039"/>
    </row>
    <row r="3" spans="2:32" x14ac:dyDescent="0.25">
      <c r="X3" s="1039"/>
    </row>
    <row r="4" spans="2:32" x14ac:dyDescent="0.25">
      <c r="X4" s="1039"/>
    </row>
    <row r="5" spans="2:32" ht="15.75" thickBot="1" x14ac:dyDescent="0.3">
      <c r="X5" s="1040"/>
    </row>
    <row r="6" spans="2:32" ht="78.75" customHeight="1" thickBot="1" x14ac:dyDescent="0.3">
      <c r="B6" s="2" t="s">
        <v>386</v>
      </c>
      <c r="C6" s="2" t="s">
        <v>387</v>
      </c>
      <c r="D6" s="2" t="s">
        <v>4</v>
      </c>
      <c r="E6" s="3" t="s">
        <v>5</v>
      </c>
      <c r="F6" s="4" t="s">
        <v>6</v>
      </c>
      <c r="G6" s="5" t="s">
        <v>7</v>
      </c>
      <c r="H6" s="5" t="s">
        <v>8</v>
      </c>
      <c r="I6" s="6" t="s">
        <v>9</v>
      </c>
      <c r="J6" s="7" t="s">
        <v>10</v>
      </c>
      <c r="K6" s="7" t="s">
        <v>11</v>
      </c>
      <c r="L6" s="7" t="s">
        <v>12</v>
      </c>
      <c r="M6" s="6" t="s">
        <v>13</v>
      </c>
      <c r="N6" s="97" t="s">
        <v>14</v>
      </c>
      <c r="O6" s="97" t="s">
        <v>15</v>
      </c>
      <c r="P6" s="97" t="s">
        <v>16</v>
      </c>
      <c r="Q6" s="97" t="s">
        <v>17</v>
      </c>
      <c r="R6" s="645" t="s">
        <v>1205</v>
      </c>
      <c r="S6" s="323" t="s">
        <v>1206</v>
      </c>
      <c r="T6" s="645" t="s">
        <v>1207</v>
      </c>
      <c r="U6" s="645" t="s">
        <v>464</v>
      </c>
      <c r="V6" s="645" t="s">
        <v>399</v>
      </c>
      <c r="W6" s="646" t="s">
        <v>465</v>
      </c>
      <c r="X6" s="640" t="s">
        <v>816</v>
      </c>
      <c r="Y6" s="640" t="s">
        <v>401</v>
      </c>
      <c r="Z6" s="640" t="s">
        <v>398</v>
      </c>
      <c r="AA6" s="641" t="s">
        <v>405</v>
      </c>
      <c r="AC6" s="1"/>
      <c r="AD6" s="1"/>
      <c r="AE6" s="1"/>
      <c r="AF6" s="1"/>
    </row>
    <row r="7" spans="2:32" ht="80.099999999999994" customHeight="1" thickBot="1" x14ac:dyDescent="0.3">
      <c r="B7" s="336" t="s">
        <v>388</v>
      </c>
      <c r="C7" s="337" t="s">
        <v>389</v>
      </c>
      <c r="D7" s="338" t="s">
        <v>23</v>
      </c>
      <c r="E7" s="339" t="s">
        <v>532</v>
      </c>
      <c r="F7" s="340" t="s">
        <v>24</v>
      </c>
      <c r="G7" s="654">
        <v>1</v>
      </c>
      <c r="H7" s="341" t="s">
        <v>25</v>
      </c>
      <c r="I7" s="342">
        <v>0.2</v>
      </c>
      <c r="J7" s="343">
        <v>12</v>
      </c>
      <c r="K7" s="342" t="s">
        <v>650</v>
      </c>
      <c r="L7" s="342" t="s">
        <v>27</v>
      </c>
      <c r="M7" s="529" t="s">
        <v>28</v>
      </c>
      <c r="N7" s="539">
        <v>3</v>
      </c>
      <c r="O7" s="539">
        <v>6</v>
      </c>
      <c r="P7" s="539">
        <v>9</v>
      </c>
      <c r="Q7" s="559">
        <v>12</v>
      </c>
      <c r="R7" s="644">
        <f>Q7</f>
        <v>12</v>
      </c>
      <c r="S7" s="501">
        <f>IFERROR(R7/Q7,0)*I7</f>
        <v>0.2</v>
      </c>
      <c r="T7" s="644">
        <v>12</v>
      </c>
      <c r="U7" s="665" t="s">
        <v>1384</v>
      </c>
      <c r="V7" s="666" t="s">
        <v>1216</v>
      </c>
      <c r="W7" s="667"/>
      <c r="X7" s="650">
        <f t="shared" ref="X7:X71" si="0">IFERROR((T7/R7),0)</f>
        <v>1</v>
      </c>
      <c r="Y7" s="632" t="str">
        <f t="shared" ref="Y7" si="1">+IF(AND(X7&gt;=0%,X7&lt;=60%),"MALO",IF(AND(X7&gt;=61%,X7&lt;=80%),"REGULAR",IF(AND(X7&gt;=81%,X7&lt;95%),"BUENO","EXCELENTE")))</f>
        <v>EXCELENTE</v>
      </c>
      <c r="Z7" s="633" t="str">
        <f t="shared" ref="Z7" si="2">IF(X7&gt;0,"EN EJECUCIÓN","SIN EJECUTAR")</f>
        <v>EN EJECUCIÓN</v>
      </c>
      <c r="AA7" s="634">
        <f t="shared" ref="AA7:AA70" si="3">X7*I7</f>
        <v>0.2</v>
      </c>
      <c r="AC7" s="1"/>
      <c r="AD7" s="1"/>
      <c r="AE7" s="1"/>
      <c r="AF7" s="1"/>
    </row>
    <row r="8" spans="2:32" ht="80.099999999999994" customHeight="1" thickBot="1" x14ac:dyDescent="0.3">
      <c r="B8" s="344" t="s">
        <v>388</v>
      </c>
      <c r="C8" s="504" t="s">
        <v>389</v>
      </c>
      <c r="D8" s="52" t="s">
        <v>23</v>
      </c>
      <c r="E8" s="229" t="s">
        <v>532</v>
      </c>
      <c r="F8" s="346" t="s">
        <v>24</v>
      </c>
      <c r="G8" s="654">
        <v>2</v>
      </c>
      <c r="H8" s="347" t="s">
        <v>651</v>
      </c>
      <c r="I8" s="348">
        <v>0.2</v>
      </c>
      <c r="J8" s="349">
        <v>50</v>
      </c>
      <c r="K8" s="348" t="s">
        <v>652</v>
      </c>
      <c r="L8" s="348" t="s">
        <v>653</v>
      </c>
      <c r="M8" s="530" t="s">
        <v>28</v>
      </c>
      <c r="N8" s="540">
        <v>12</v>
      </c>
      <c r="O8" s="540">
        <v>25</v>
      </c>
      <c r="P8" s="540">
        <v>38</v>
      </c>
      <c r="Q8" s="560">
        <v>50</v>
      </c>
      <c r="R8" s="644">
        <f t="shared" ref="R8:R71" si="4">Q8</f>
        <v>50</v>
      </c>
      <c r="S8" s="501">
        <f t="shared" ref="S8:S71" si="5">IFERROR(R8/Q8,0)*I8</f>
        <v>0.2</v>
      </c>
      <c r="T8" s="644">
        <v>50</v>
      </c>
      <c r="U8" s="665" t="s">
        <v>1212</v>
      </c>
      <c r="V8" s="666" t="s">
        <v>1217</v>
      </c>
      <c r="W8" s="667"/>
      <c r="X8" s="648">
        <f t="shared" si="0"/>
        <v>1</v>
      </c>
      <c r="Y8" s="648" t="str">
        <f t="shared" ref="Y8:Y71" si="6">+IF(AND(X8&gt;=0%,X8&lt;=60%),"MALO",IF(AND(X8&gt;=61%,X8&lt;=80%),"REGULAR",IF(AND(X8&gt;=81%,X8&lt;95%),"BUENO","EXCELENTE")))</f>
        <v>EXCELENTE</v>
      </c>
      <c r="Z8" s="649" t="str">
        <f t="shared" ref="Z8:Z71" si="7">IF(X8&gt;0,"EN EJECUCIÓN","SIN EJECUTAR")</f>
        <v>EN EJECUCIÓN</v>
      </c>
      <c r="AA8" s="742">
        <f t="shared" si="3"/>
        <v>0.2</v>
      </c>
      <c r="AC8" s="1"/>
      <c r="AD8" s="1"/>
      <c r="AE8" s="1"/>
      <c r="AF8" s="1"/>
    </row>
    <row r="9" spans="2:32" ht="80.099999999999994" customHeight="1" thickBot="1" x14ac:dyDescent="0.3">
      <c r="B9" s="336" t="s">
        <v>388</v>
      </c>
      <c r="C9" s="337" t="s">
        <v>389</v>
      </c>
      <c r="D9" s="338" t="s">
        <v>23</v>
      </c>
      <c r="E9" s="339" t="s">
        <v>532</v>
      </c>
      <c r="F9" s="340" t="s">
        <v>24</v>
      </c>
      <c r="G9" s="654">
        <v>3</v>
      </c>
      <c r="H9" s="341" t="s">
        <v>654</v>
      </c>
      <c r="I9" s="342">
        <v>0.15</v>
      </c>
      <c r="J9" s="343">
        <v>50</v>
      </c>
      <c r="K9" s="342" t="s">
        <v>655</v>
      </c>
      <c r="L9" s="342" t="s">
        <v>656</v>
      </c>
      <c r="M9" s="529" t="s">
        <v>28</v>
      </c>
      <c r="N9" s="539">
        <v>12</v>
      </c>
      <c r="O9" s="539">
        <v>25</v>
      </c>
      <c r="P9" s="539">
        <v>38</v>
      </c>
      <c r="Q9" s="559">
        <v>50</v>
      </c>
      <c r="R9" s="644">
        <f t="shared" si="4"/>
        <v>50</v>
      </c>
      <c r="S9" s="501">
        <f t="shared" si="5"/>
        <v>0.15</v>
      </c>
      <c r="T9" s="644">
        <v>50</v>
      </c>
      <c r="U9" s="668" t="s">
        <v>667</v>
      </c>
      <c r="V9" s="666" t="s">
        <v>1218</v>
      </c>
      <c r="W9" s="667"/>
      <c r="X9" s="648">
        <f t="shared" si="0"/>
        <v>1</v>
      </c>
      <c r="Y9" s="648" t="str">
        <f t="shared" si="6"/>
        <v>EXCELENTE</v>
      </c>
      <c r="Z9" s="649" t="str">
        <f t="shared" si="7"/>
        <v>EN EJECUCIÓN</v>
      </c>
      <c r="AA9" s="742">
        <f t="shared" si="3"/>
        <v>0.15</v>
      </c>
      <c r="AC9" s="1"/>
      <c r="AD9" s="1"/>
      <c r="AE9" s="1"/>
      <c r="AF9" s="1"/>
    </row>
    <row r="10" spans="2:32" ht="80.099999999999994" customHeight="1" thickBot="1" x14ac:dyDescent="0.3">
      <c r="B10" s="344" t="s">
        <v>388</v>
      </c>
      <c r="C10" s="504" t="s">
        <v>389</v>
      </c>
      <c r="D10" s="52" t="s">
        <v>23</v>
      </c>
      <c r="E10" s="229" t="s">
        <v>532</v>
      </c>
      <c r="F10" s="346" t="s">
        <v>24</v>
      </c>
      <c r="G10" s="654">
        <v>4</v>
      </c>
      <c r="H10" s="347" t="s">
        <v>657</v>
      </c>
      <c r="I10" s="348">
        <v>0.2</v>
      </c>
      <c r="J10" s="349">
        <v>50</v>
      </c>
      <c r="K10" s="348" t="s">
        <v>658</v>
      </c>
      <c r="L10" s="348" t="s">
        <v>659</v>
      </c>
      <c r="M10" s="530" t="s">
        <v>28</v>
      </c>
      <c r="N10" s="540">
        <v>12</v>
      </c>
      <c r="O10" s="540">
        <v>25</v>
      </c>
      <c r="P10" s="540">
        <v>38</v>
      </c>
      <c r="Q10" s="560">
        <v>50</v>
      </c>
      <c r="R10" s="644">
        <f t="shared" si="4"/>
        <v>50</v>
      </c>
      <c r="S10" s="501">
        <f t="shared" si="5"/>
        <v>0.2</v>
      </c>
      <c r="T10" s="644">
        <v>50</v>
      </c>
      <c r="U10" s="668" t="s">
        <v>1213</v>
      </c>
      <c r="V10" s="666" t="s">
        <v>1219</v>
      </c>
      <c r="W10" s="667"/>
      <c r="X10" s="648">
        <f t="shared" si="0"/>
        <v>1</v>
      </c>
      <c r="Y10" s="648" t="str">
        <f t="shared" si="6"/>
        <v>EXCELENTE</v>
      </c>
      <c r="Z10" s="649" t="str">
        <f t="shared" si="7"/>
        <v>EN EJECUCIÓN</v>
      </c>
      <c r="AA10" s="742">
        <f t="shared" si="3"/>
        <v>0.2</v>
      </c>
      <c r="AC10" s="1"/>
      <c r="AD10" s="1"/>
      <c r="AE10" s="1"/>
      <c r="AF10" s="1"/>
    </row>
    <row r="11" spans="2:32" ht="80.099999999999994" customHeight="1" thickBot="1" x14ac:dyDescent="0.3">
      <c r="B11" s="336" t="s">
        <v>388</v>
      </c>
      <c r="C11" s="337" t="s">
        <v>389</v>
      </c>
      <c r="D11" s="338" t="s">
        <v>23</v>
      </c>
      <c r="E11" s="339" t="s">
        <v>532</v>
      </c>
      <c r="F11" s="340" t="s">
        <v>24</v>
      </c>
      <c r="G11" s="654">
        <v>5</v>
      </c>
      <c r="H11" s="341" t="s">
        <v>660</v>
      </c>
      <c r="I11" s="342">
        <v>0.1</v>
      </c>
      <c r="J11" s="343">
        <v>50</v>
      </c>
      <c r="K11" s="342" t="s">
        <v>661</v>
      </c>
      <c r="L11" s="342" t="s">
        <v>662</v>
      </c>
      <c r="M11" s="529" t="s">
        <v>28</v>
      </c>
      <c r="N11" s="539">
        <v>12</v>
      </c>
      <c r="O11" s="539">
        <v>25</v>
      </c>
      <c r="P11" s="539">
        <v>38</v>
      </c>
      <c r="Q11" s="559">
        <v>50</v>
      </c>
      <c r="R11" s="644">
        <f t="shared" si="4"/>
        <v>50</v>
      </c>
      <c r="S11" s="501">
        <f t="shared" si="5"/>
        <v>0.1</v>
      </c>
      <c r="T11" s="644">
        <v>50</v>
      </c>
      <c r="U11" s="668" t="s">
        <v>1214</v>
      </c>
      <c r="V11" s="666" t="s">
        <v>1220</v>
      </c>
      <c r="W11" s="667"/>
      <c r="X11" s="648">
        <f t="shared" si="0"/>
        <v>1</v>
      </c>
      <c r="Y11" s="648" t="str">
        <f t="shared" si="6"/>
        <v>EXCELENTE</v>
      </c>
      <c r="Z11" s="649" t="str">
        <f t="shared" si="7"/>
        <v>EN EJECUCIÓN</v>
      </c>
      <c r="AA11" s="742">
        <f t="shared" si="3"/>
        <v>0.1</v>
      </c>
      <c r="AC11" s="1"/>
      <c r="AD11" s="1"/>
      <c r="AE11" s="1"/>
      <c r="AF11" s="1"/>
    </row>
    <row r="12" spans="2:32" ht="80.099999999999994" customHeight="1" thickBot="1" x14ac:dyDescent="0.3">
      <c r="B12" s="344" t="s">
        <v>388</v>
      </c>
      <c r="C12" s="504" t="s">
        <v>389</v>
      </c>
      <c r="D12" s="52" t="s">
        <v>23</v>
      </c>
      <c r="E12" s="229" t="s">
        <v>532</v>
      </c>
      <c r="F12" s="670" t="s">
        <v>24</v>
      </c>
      <c r="G12" s="518">
        <v>6</v>
      </c>
      <c r="H12" s="671" t="s">
        <v>663</v>
      </c>
      <c r="I12" s="348">
        <v>0.15</v>
      </c>
      <c r="J12" s="664">
        <v>50</v>
      </c>
      <c r="K12" s="351" t="s">
        <v>658</v>
      </c>
      <c r="L12" s="663" t="s">
        <v>664</v>
      </c>
      <c r="M12" s="530" t="s">
        <v>28</v>
      </c>
      <c r="N12" s="540">
        <v>12</v>
      </c>
      <c r="O12" s="540">
        <v>25</v>
      </c>
      <c r="P12" s="540">
        <v>38</v>
      </c>
      <c r="Q12" s="560">
        <v>50</v>
      </c>
      <c r="R12" s="644">
        <f t="shared" si="4"/>
        <v>50</v>
      </c>
      <c r="S12" s="501">
        <f t="shared" si="5"/>
        <v>0.15</v>
      </c>
      <c r="T12" s="644">
        <v>50</v>
      </c>
      <c r="U12" s="669" t="s">
        <v>1215</v>
      </c>
      <c r="V12" s="666" t="s">
        <v>1221</v>
      </c>
      <c r="W12" s="667"/>
      <c r="X12" s="648">
        <f t="shared" si="0"/>
        <v>1</v>
      </c>
      <c r="Y12" s="648" t="str">
        <f t="shared" si="6"/>
        <v>EXCELENTE</v>
      </c>
      <c r="Z12" s="649" t="str">
        <f t="shared" si="7"/>
        <v>EN EJECUCIÓN</v>
      </c>
      <c r="AA12" s="742">
        <f t="shared" si="3"/>
        <v>0.15</v>
      </c>
      <c r="AC12" s="1"/>
      <c r="AD12" s="1"/>
      <c r="AE12" s="1"/>
      <c r="AF12" s="1"/>
    </row>
    <row r="13" spans="2:32" ht="80.099999999999994" customHeight="1" thickBot="1" x14ac:dyDescent="0.3">
      <c r="B13" s="336" t="s">
        <v>388</v>
      </c>
      <c r="C13" s="337" t="s">
        <v>389</v>
      </c>
      <c r="D13" s="338" t="s">
        <v>23</v>
      </c>
      <c r="E13" s="339" t="s">
        <v>533</v>
      </c>
      <c r="F13" s="340" t="s">
        <v>53</v>
      </c>
      <c r="G13" s="655">
        <v>1</v>
      </c>
      <c r="H13" s="352" t="s">
        <v>668</v>
      </c>
      <c r="I13" s="342">
        <v>1</v>
      </c>
      <c r="J13" s="353">
        <v>100</v>
      </c>
      <c r="K13" s="354" t="s">
        <v>184</v>
      </c>
      <c r="L13" s="352" t="s">
        <v>669</v>
      </c>
      <c r="M13" s="531" t="s">
        <v>56</v>
      </c>
      <c r="N13" s="374">
        <v>0.25</v>
      </c>
      <c r="O13" s="374">
        <v>0.5</v>
      </c>
      <c r="P13" s="374">
        <v>0.75</v>
      </c>
      <c r="Q13" s="561">
        <v>1</v>
      </c>
      <c r="R13" s="643">
        <f t="shared" si="4"/>
        <v>1</v>
      </c>
      <c r="S13" s="501">
        <f t="shared" si="5"/>
        <v>1</v>
      </c>
      <c r="T13" s="681">
        <v>1</v>
      </c>
      <c r="U13" s="676" t="s">
        <v>1361</v>
      </c>
      <c r="V13" s="711" t="s">
        <v>1362</v>
      </c>
      <c r="W13" s="686" t="s">
        <v>1363</v>
      </c>
      <c r="X13" s="648">
        <f t="shared" si="0"/>
        <v>1</v>
      </c>
      <c r="Y13" s="648" t="str">
        <f t="shared" si="6"/>
        <v>EXCELENTE</v>
      </c>
      <c r="Z13" s="649" t="str">
        <f t="shared" si="7"/>
        <v>EN EJECUCIÓN</v>
      </c>
      <c r="AA13" s="742">
        <f t="shared" si="3"/>
        <v>1</v>
      </c>
      <c r="AC13" s="1"/>
      <c r="AD13" s="1"/>
      <c r="AE13" s="1"/>
      <c r="AF13" s="1"/>
    </row>
    <row r="14" spans="2:32" ht="80.099999999999994" customHeight="1" x14ac:dyDescent="0.25">
      <c r="B14" s="344" t="s">
        <v>388</v>
      </c>
      <c r="C14" s="504" t="s">
        <v>389</v>
      </c>
      <c r="D14" s="52" t="s">
        <v>23</v>
      </c>
      <c r="E14" s="229" t="s">
        <v>543</v>
      </c>
      <c r="F14" s="346" t="s">
        <v>59</v>
      </c>
      <c r="G14" s="750">
        <v>1</v>
      </c>
      <c r="H14" s="658" t="s">
        <v>670</v>
      </c>
      <c r="I14" s="355">
        <v>6.25E-2</v>
      </c>
      <c r="J14" s="664">
        <v>100</v>
      </c>
      <c r="K14" s="348" t="s">
        <v>184</v>
      </c>
      <c r="L14" s="348" t="s">
        <v>671</v>
      </c>
      <c r="M14" s="530" t="s">
        <v>672</v>
      </c>
      <c r="N14" s="373">
        <v>0.5</v>
      </c>
      <c r="O14" s="373">
        <v>1</v>
      </c>
      <c r="P14" s="540"/>
      <c r="Q14" s="560"/>
      <c r="R14" s="643">
        <f>+O14</f>
        <v>1</v>
      </c>
      <c r="S14" s="501">
        <f>IFERROR(R14/O14,0)*I14</f>
        <v>6.25E-2</v>
      </c>
      <c r="T14" s="681">
        <v>0.81</v>
      </c>
      <c r="U14" s="676" t="s">
        <v>1428</v>
      </c>
      <c r="V14" s="711" t="s">
        <v>1415</v>
      </c>
      <c r="W14" s="686"/>
      <c r="X14" s="648">
        <v>0.81</v>
      </c>
      <c r="Y14" s="745" t="str">
        <f t="shared" si="6"/>
        <v>BUENO</v>
      </c>
      <c r="Z14" s="649" t="s">
        <v>400</v>
      </c>
      <c r="AA14" s="742">
        <f t="shared" si="3"/>
        <v>5.0625000000000003E-2</v>
      </c>
      <c r="AB14" s="526"/>
    </row>
    <row r="15" spans="2:32" ht="80.099999999999994" customHeight="1" thickBot="1" x14ac:dyDescent="0.3">
      <c r="B15" s="336" t="s">
        <v>388</v>
      </c>
      <c r="C15" s="337" t="s">
        <v>389</v>
      </c>
      <c r="D15" s="338" t="s">
        <v>23</v>
      </c>
      <c r="E15" s="339" t="s">
        <v>543</v>
      </c>
      <c r="F15" s="340" t="s">
        <v>59</v>
      </c>
      <c r="G15" s="751">
        <v>2</v>
      </c>
      <c r="H15" s="352" t="s">
        <v>673</v>
      </c>
      <c r="I15" s="356">
        <v>6.25E-2</v>
      </c>
      <c r="J15" s="343">
        <v>12</v>
      </c>
      <c r="K15" s="342" t="s">
        <v>674</v>
      </c>
      <c r="L15" s="342" t="s">
        <v>675</v>
      </c>
      <c r="M15" s="529" t="s">
        <v>672</v>
      </c>
      <c r="N15" s="539">
        <v>6</v>
      </c>
      <c r="O15" s="539">
        <v>12</v>
      </c>
      <c r="P15" s="539"/>
      <c r="Q15" s="559"/>
      <c r="R15" s="644">
        <f>+O15</f>
        <v>12</v>
      </c>
      <c r="S15" s="501">
        <f>IFERROR(R15/O15,0)*I15</f>
        <v>6.25E-2</v>
      </c>
      <c r="T15" s="718">
        <v>12</v>
      </c>
      <c r="U15" s="676" t="s">
        <v>1417</v>
      </c>
      <c r="V15" s="711" t="s">
        <v>1416</v>
      </c>
      <c r="W15" s="686"/>
      <c r="X15" s="741">
        <v>1</v>
      </c>
      <c r="Y15" s="745" t="str">
        <f t="shared" si="6"/>
        <v>EXCELENTE</v>
      </c>
      <c r="Z15" s="720" t="s">
        <v>400</v>
      </c>
      <c r="AA15" s="742">
        <f t="shared" si="3"/>
        <v>6.25E-2</v>
      </c>
      <c r="AB15" s="526"/>
    </row>
    <row r="16" spans="2:32" ht="80.099999999999994" customHeight="1" thickBot="1" x14ac:dyDescent="0.3">
      <c r="B16" s="344" t="s">
        <v>388</v>
      </c>
      <c r="C16" s="504" t="s">
        <v>389</v>
      </c>
      <c r="D16" s="52" t="s">
        <v>23</v>
      </c>
      <c r="E16" s="229" t="s">
        <v>543</v>
      </c>
      <c r="F16" s="346" t="s">
        <v>59</v>
      </c>
      <c r="G16" s="750">
        <v>3</v>
      </c>
      <c r="H16" s="663" t="s">
        <v>676</v>
      </c>
      <c r="I16" s="355">
        <v>6.25E-2</v>
      </c>
      <c r="J16" s="349">
        <v>15</v>
      </c>
      <c r="K16" s="348" t="s">
        <v>677</v>
      </c>
      <c r="L16" s="348" t="s">
        <v>678</v>
      </c>
      <c r="M16" s="530" t="s">
        <v>672</v>
      </c>
      <c r="N16" s="540">
        <v>0</v>
      </c>
      <c r="O16" s="540">
        <v>7</v>
      </c>
      <c r="P16" s="540">
        <v>15</v>
      </c>
      <c r="Q16" s="560"/>
      <c r="R16" s="644">
        <f>+P16</f>
        <v>15</v>
      </c>
      <c r="S16" s="501">
        <f>IFERROR(R16/P16,0)*I16</f>
        <v>6.25E-2</v>
      </c>
      <c r="T16" s="718">
        <v>15</v>
      </c>
      <c r="U16" s="676" t="s">
        <v>1429</v>
      </c>
      <c r="V16" s="711"/>
      <c r="W16" s="686"/>
      <c r="X16" s="741">
        <v>1</v>
      </c>
      <c r="Y16" s="745" t="str">
        <f t="shared" si="6"/>
        <v>EXCELENTE</v>
      </c>
      <c r="Z16" s="720" t="s">
        <v>400</v>
      </c>
      <c r="AA16" s="742">
        <f t="shared" si="3"/>
        <v>6.25E-2</v>
      </c>
      <c r="AB16" s="526"/>
    </row>
    <row r="17" spans="2:32" ht="80.099999999999994" customHeight="1" x14ac:dyDescent="0.25">
      <c r="B17" s="336" t="s">
        <v>388</v>
      </c>
      <c r="C17" s="337" t="s">
        <v>679</v>
      </c>
      <c r="D17" s="338" t="s">
        <v>23</v>
      </c>
      <c r="E17" s="339" t="s">
        <v>534</v>
      </c>
      <c r="F17" s="340" t="s">
        <v>59</v>
      </c>
      <c r="G17" s="753">
        <v>4</v>
      </c>
      <c r="H17" s="408" t="s">
        <v>680</v>
      </c>
      <c r="I17" s="356">
        <v>6.25E-2</v>
      </c>
      <c r="J17" s="357">
        <v>100</v>
      </c>
      <c r="K17" s="358" t="s">
        <v>184</v>
      </c>
      <c r="L17" s="358" t="s">
        <v>62</v>
      </c>
      <c r="M17" s="372" t="s">
        <v>293</v>
      </c>
      <c r="N17" s="541">
        <v>0.5</v>
      </c>
      <c r="O17" s="541">
        <v>0.75</v>
      </c>
      <c r="P17" s="541">
        <v>0.85</v>
      </c>
      <c r="Q17" s="562">
        <v>1</v>
      </c>
      <c r="R17" s="643">
        <f>Q17</f>
        <v>1</v>
      </c>
      <c r="S17" s="501">
        <f t="shared" si="5"/>
        <v>6.25E-2</v>
      </c>
      <c r="T17" s="681">
        <v>0.1</v>
      </c>
      <c r="U17" s="676" t="s">
        <v>1409</v>
      </c>
      <c r="V17" s="711" t="s">
        <v>1410</v>
      </c>
      <c r="W17" s="686" t="s">
        <v>1374</v>
      </c>
      <c r="X17" s="648">
        <f>IFERROR((T17/R17),0)</f>
        <v>0.1</v>
      </c>
      <c r="Y17" s="745" t="str">
        <f t="shared" si="6"/>
        <v>MALO</v>
      </c>
      <c r="Z17" s="649" t="str">
        <f t="shared" si="7"/>
        <v>EN EJECUCIÓN</v>
      </c>
      <c r="AA17" s="742">
        <f>X17*I17</f>
        <v>6.2500000000000003E-3</v>
      </c>
      <c r="AB17" s="526"/>
    </row>
    <row r="18" spans="2:32" ht="80.099999999999994" customHeight="1" x14ac:dyDescent="0.25">
      <c r="B18" s="344" t="s">
        <v>388</v>
      </c>
      <c r="C18" s="504" t="s">
        <v>679</v>
      </c>
      <c r="D18" s="52" t="s">
        <v>23</v>
      </c>
      <c r="E18" s="229" t="s">
        <v>534</v>
      </c>
      <c r="F18" s="346" t="s">
        <v>59</v>
      </c>
      <c r="G18" s="751">
        <v>5</v>
      </c>
      <c r="H18" s="656" t="s">
        <v>681</v>
      </c>
      <c r="I18" s="362">
        <v>6.25E-2</v>
      </c>
      <c r="J18" s="349">
        <v>100</v>
      </c>
      <c r="K18" s="348" t="s">
        <v>184</v>
      </c>
      <c r="L18" s="348" t="s">
        <v>682</v>
      </c>
      <c r="M18" s="530" t="s">
        <v>293</v>
      </c>
      <c r="N18" s="542">
        <v>0.25</v>
      </c>
      <c r="O18" s="542">
        <v>0.5</v>
      </c>
      <c r="P18" s="542">
        <v>0.75</v>
      </c>
      <c r="Q18" s="563">
        <v>1</v>
      </c>
      <c r="R18" s="643">
        <f t="shared" si="4"/>
        <v>1</v>
      </c>
      <c r="S18" s="501">
        <f t="shared" si="5"/>
        <v>6.25E-2</v>
      </c>
      <c r="T18" s="681">
        <v>0.95</v>
      </c>
      <c r="U18" s="676" t="s">
        <v>1385</v>
      </c>
      <c r="V18" s="711" t="s">
        <v>1386</v>
      </c>
      <c r="W18" s="686"/>
      <c r="X18" s="648">
        <f t="shared" si="0"/>
        <v>0.95</v>
      </c>
      <c r="Y18" s="745" t="str">
        <f t="shared" si="6"/>
        <v>EXCELENTE</v>
      </c>
      <c r="Z18" s="649" t="str">
        <f t="shared" si="7"/>
        <v>EN EJECUCIÓN</v>
      </c>
      <c r="AA18" s="742">
        <f t="shared" si="3"/>
        <v>5.9374999999999997E-2</v>
      </c>
      <c r="AB18" s="526"/>
    </row>
    <row r="19" spans="2:32" ht="80.099999999999994" customHeight="1" x14ac:dyDescent="0.25">
      <c r="B19" s="336" t="s">
        <v>388</v>
      </c>
      <c r="C19" s="337" t="s">
        <v>679</v>
      </c>
      <c r="D19" s="338" t="s">
        <v>23</v>
      </c>
      <c r="E19" s="339" t="s">
        <v>534</v>
      </c>
      <c r="F19" s="340" t="s">
        <v>59</v>
      </c>
      <c r="G19" s="751">
        <v>6</v>
      </c>
      <c r="H19" s="409" t="s">
        <v>683</v>
      </c>
      <c r="I19" s="364">
        <v>6.25E-2</v>
      </c>
      <c r="J19" s="343">
        <v>100</v>
      </c>
      <c r="K19" s="342" t="s">
        <v>184</v>
      </c>
      <c r="L19" s="358" t="s">
        <v>684</v>
      </c>
      <c r="M19" s="372" t="s">
        <v>293</v>
      </c>
      <c r="N19" s="579">
        <v>0.25</v>
      </c>
      <c r="O19" s="579">
        <v>0.5</v>
      </c>
      <c r="P19" s="579">
        <v>0.75</v>
      </c>
      <c r="Q19" s="580">
        <v>1</v>
      </c>
      <c r="R19" s="643">
        <f t="shared" si="4"/>
        <v>1</v>
      </c>
      <c r="S19" s="501">
        <f t="shared" si="5"/>
        <v>6.25E-2</v>
      </c>
      <c r="T19" s="681">
        <v>0.88</v>
      </c>
      <c r="U19" s="676" t="s">
        <v>1387</v>
      </c>
      <c r="V19" s="711" t="s">
        <v>1388</v>
      </c>
      <c r="W19" s="686"/>
      <c r="X19" s="745">
        <f t="shared" si="0"/>
        <v>0.88</v>
      </c>
      <c r="Y19" s="745" t="str">
        <f t="shared" si="6"/>
        <v>BUENO</v>
      </c>
      <c r="Z19" s="649" t="str">
        <f t="shared" si="7"/>
        <v>EN EJECUCIÓN</v>
      </c>
      <c r="AA19" s="742">
        <f t="shared" si="3"/>
        <v>5.5E-2</v>
      </c>
      <c r="AB19" s="526"/>
    </row>
    <row r="20" spans="2:32" ht="80.099999999999994" customHeight="1" x14ac:dyDescent="0.25">
      <c r="B20" s="344" t="s">
        <v>388</v>
      </c>
      <c r="C20" s="504" t="s">
        <v>679</v>
      </c>
      <c r="D20" s="52" t="s">
        <v>23</v>
      </c>
      <c r="E20" s="229" t="s">
        <v>534</v>
      </c>
      <c r="F20" s="346" t="s">
        <v>59</v>
      </c>
      <c r="G20" s="751">
        <v>7</v>
      </c>
      <c r="H20" s="346" t="s">
        <v>685</v>
      </c>
      <c r="I20" s="355">
        <v>6.25E-2</v>
      </c>
      <c r="J20" s="349">
        <v>100</v>
      </c>
      <c r="K20" s="348" t="s">
        <v>184</v>
      </c>
      <c r="L20" s="348" t="s">
        <v>294</v>
      </c>
      <c r="M20" s="530" t="s">
        <v>293</v>
      </c>
      <c r="N20" s="542">
        <v>0.5</v>
      </c>
      <c r="O20" s="542">
        <v>1</v>
      </c>
      <c r="P20" s="542"/>
      <c r="Q20" s="563"/>
      <c r="R20" s="643">
        <f>+O20</f>
        <v>1</v>
      </c>
      <c r="S20" s="501">
        <f>IFERROR(R20/O20,0)*I20</f>
        <v>6.25E-2</v>
      </c>
      <c r="T20" s="681">
        <v>1</v>
      </c>
      <c r="U20" s="679" t="s">
        <v>1419</v>
      </c>
      <c r="V20" s="666" t="s">
        <v>1418</v>
      </c>
      <c r="W20" s="667"/>
      <c r="X20" s="741">
        <v>1</v>
      </c>
      <c r="Y20" s="745" t="str">
        <f t="shared" si="6"/>
        <v>EXCELENTE</v>
      </c>
      <c r="Z20" s="720" t="s">
        <v>400</v>
      </c>
      <c r="AA20" s="742">
        <f t="shared" si="3"/>
        <v>6.25E-2</v>
      </c>
      <c r="AB20" s="526"/>
    </row>
    <row r="21" spans="2:32" ht="80.099999999999994" customHeight="1" x14ac:dyDescent="0.25">
      <c r="B21" s="336" t="s">
        <v>388</v>
      </c>
      <c r="C21" s="337" t="s">
        <v>679</v>
      </c>
      <c r="D21" s="338" t="s">
        <v>23</v>
      </c>
      <c r="E21" s="339" t="s">
        <v>534</v>
      </c>
      <c r="F21" s="340" t="s">
        <v>59</v>
      </c>
      <c r="G21" s="751">
        <v>8</v>
      </c>
      <c r="H21" s="407" t="s">
        <v>686</v>
      </c>
      <c r="I21" s="356">
        <v>6.25E-2</v>
      </c>
      <c r="J21" s="353">
        <v>100</v>
      </c>
      <c r="K21" s="354" t="s">
        <v>184</v>
      </c>
      <c r="L21" s="354" t="s">
        <v>72</v>
      </c>
      <c r="M21" s="531" t="s">
        <v>293</v>
      </c>
      <c r="N21" s="541">
        <v>1</v>
      </c>
      <c r="O21" s="541"/>
      <c r="P21" s="541"/>
      <c r="Q21" s="562"/>
      <c r="R21" s="643">
        <f>+N21</f>
        <v>1</v>
      </c>
      <c r="S21" s="501">
        <f>IFERROR(R21/N21,0)*I21</f>
        <v>6.25E-2</v>
      </c>
      <c r="T21" s="681">
        <v>1</v>
      </c>
      <c r="U21" s="676" t="s">
        <v>1413</v>
      </c>
      <c r="V21" s="711" t="s">
        <v>1411</v>
      </c>
      <c r="W21" s="686"/>
      <c r="X21" s="741">
        <v>1</v>
      </c>
      <c r="Y21" s="745" t="str">
        <f t="shared" si="6"/>
        <v>EXCELENTE</v>
      </c>
      <c r="Z21" s="720" t="s">
        <v>400</v>
      </c>
      <c r="AA21" s="742">
        <f t="shared" si="3"/>
        <v>6.25E-2</v>
      </c>
      <c r="AB21" s="526"/>
    </row>
    <row r="22" spans="2:32" ht="80.099999999999994" customHeight="1" thickBot="1" x14ac:dyDescent="0.3">
      <c r="B22" s="344" t="s">
        <v>388</v>
      </c>
      <c r="C22" s="504" t="s">
        <v>679</v>
      </c>
      <c r="D22" s="52" t="s">
        <v>23</v>
      </c>
      <c r="E22" s="229" t="s">
        <v>534</v>
      </c>
      <c r="F22" s="346" t="s">
        <v>59</v>
      </c>
      <c r="G22" s="751">
        <v>9</v>
      </c>
      <c r="H22" s="347" t="s">
        <v>687</v>
      </c>
      <c r="I22" s="355">
        <v>6.25E-2</v>
      </c>
      <c r="J22" s="349">
        <v>100</v>
      </c>
      <c r="K22" s="348" t="s">
        <v>184</v>
      </c>
      <c r="L22" s="348" t="s">
        <v>81</v>
      </c>
      <c r="M22" s="530" t="s">
        <v>293</v>
      </c>
      <c r="N22" s="542">
        <v>1</v>
      </c>
      <c r="O22" s="542"/>
      <c r="P22" s="542"/>
      <c r="Q22" s="563"/>
      <c r="R22" s="643">
        <f>+N22</f>
        <v>1</v>
      </c>
      <c r="S22" s="501">
        <f>IFERROR(R22/N22,0)*I22</f>
        <v>6.25E-2</v>
      </c>
      <c r="T22" s="681">
        <v>1</v>
      </c>
      <c r="U22" s="676" t="s">
        <v>1414</v>
      </c>
      <c r="V22" s="711" t="s">
        <v>1412</v>
      </c>
      <c r="W22" s="686"/>
      <c r="X22" s="741">
        <v>1</v>
      </c>
      <c r="Y22" s="745" t="str">
        <f t="shared" si="6"/>
        <v>EXCELENTE</v>
      </c>
      <c r="Z22" s="720" t="s">
        <v>400</v>
      </c>
      <c r="AA22" s="742">
        <f t="shared" si="3"/>
        <v>6.25E-2</v>
      </c>
      <c r="AB22" s="526"/>
    </row>
    <row r="23" spans="2:32" ht="80.099999999999994" customHeight="1" thickBot="1" x14ac:dyDescent="0.3">
      <c r="B23" s="336" t="s">
        <v>388</v>
      </c>
      <c r="C23" s="337" t="s">
        <v>679</v>
      </c>
      <c r="D23" s="338" t="s">
        <v>23</v>
      </c>
      <c r="E23" s="339" t="s">
        <v>534</v>
      </c>
      <c r="F23" s="340" t="s">
        <v>59</v>
      </c>
      <c r="G23" s="750">
        <v>10</v>
      </c>
      <c r="H23" s="352" t="s">
        <v>688</v>
      </c>
      <c r="I23" s="356">
        <v>6.25E-2</v>
      </c>
      <c r="J23" s="353">
        <v>100</v>
      </c>
      <c r="K23" s="354" t="s">
        <v>184</v>
      </c>
      <c r="L23" s="354" t="s">
        <v>88</v>
      </c>
      <c r="M23" s="531" t="s">
        <v>293</v>
      </c>
      <c r="N23" s="543">
        <v>0.25</v>
      </c>
      <c r="O23" s="543">
        <v>0.5</v>
      </c>
      <c r="P23" s="543">
        <v>0</v>
      </c>
      <c r="Q23" s="562">
        <v>1</v>
      </c>
      <c r="R23" s="643">
        <f t="shared" si="4"/>
        <v>1</v>
      </c>
      <c r="S23" s="501">
        <f t="shared" si="5"/>
        <v>6.25E-2</v>
      </c>
      <c r="T23" s="681">
        <v>1</v>
      </c>
      <c r="U23" s="676" t="s">
        <v>1375</v>
      </c>
      <c r="V23" s="711" t="s">
        <v>1378</v>
      </c>
      <c r="W23" s="686"/>
      <c r="X23" s="721">
        <f t="shared" si="0"/>
        <v>1</v>
      </c>
      <c r="Y23" s="745" t="str">
        <f t="shared" si="6"/>
        <v>EXCELENTE</v>
      </c>
      <c r="Z23" s="649" t="str">
        <f t="shared" si="7"/>
        <v>EN EJECUCIÓN</v>
      </c>
      <c r="AA23" s="742">
        <f t="shared" si="3"/>
        <v>6.25E-2</v>
      </c>
      <c r="AB23" s="526"/>
    </row>
    <row r="24" spans="2:32" ht="80.099999999999994" customHeight="1" thickBot="1" x14ac:dyDescent="0.3">
      <c r="B24" s="344" t="s">
        <v>388</v>
      </c>
      <c r="C24" s="504" t="s">
        <v>679</v>
      </c>
      <c r="D24" s="52" t="s">
        <v>23</v>
      </c>
      <c r="E24" s="229" t="s">
        <v>534</v>
      </c>
      <c r="F24" s="346" t="s">
        <v>59</v>
      </c>
      <c r="G24" s="750">
        <v>11</v>
      </c>
      <c r="H24" s="658" t="s">
        <v>689</v>
      </c>
      <c r="I24" s="355">
        <v>6.25E-2</v>
      </c>
      <c r="J24" s="664">
        <v>100</v>
      </c>
      <c r="K24" s="351" t="s">
        <v>184</v>
      </c>
      <c r="L24" s="348" t="s">
        <v>690</v>
      </c>
      <c r="M24" s="530" t="s">
        <v>293</v>
      </c>
      <c r="N24" s="404">
        <v>0.25</v>
      </c>
      <c r="O24" s="404">
        <v>0.5</v>
      </c>
      <c r="P24" s="404">
        <v>0.75</v>
      </c>
      <c r="Q24" s="564">
        <v>1</v>
      </c>
      <c r="R24" s="643">
        <f t="shared" si="4"/>
        <v>1</v>
      </c>
      <c r="S24" s="501">
        <f t="shared" si="5"/>
        <v>6.25E-2</v>
      </c>
      <c r="T24" s="681">
        <v>1</v>
      </c>
      <c r="U24" s="676" t="s">
        <v>1397</v>
      </c>
      <c r="V24" s="711" t="s">
        <v>1396</v>
      </c>
      <c r="W24" s="744"/>
      <c r="X24" s="648">
        <f t="shared" si="0"/>
        <v>1</v>
      </c>
      <c r="Y24" s="745" t="str">
        <f t="shared" si="6"/>
        <v>EXCELENTE</v>
      </c>
      <c r="Z24" s="649" t="str">
        <f t="shared" si="7"/>
        <v>EN EJECUCIÓN</v>
      </c>
      <c r="AA24" s="742">
        <f t="shared" si="3"/>
        <v>6.25E-2</v>
      </c>
      <c r="AB24" s="526"/>
    </row>
    <row r="25" spans="2:32" ht="80.099999999999994" customHeight="1" thickBot="1" x14ac:dyDescent="0.3">
      <c r="B25" s="336" t="s">
        <v>388</v>
      </c>
      <c r="C25" s="337" t="s">
        <v>389</v>
      </c>
      <c r="D25" s="338" t="s">
        <v>23</v>
      </c>
      <c r="E25" s="339" t="s">
        <v>535</v>
      </c>
      <c r="F25" s="340" t="s">
        <v>59</v>
      </c>
      <c r="G25" s="750">
        <v>12</v>
      </c>
      <c r="H25" s="341" t="s">
        <v>691</v>
      </c>
      <c r="I25" s="356">
        <v>6.25E-2</v>
      </c>
      <c r="J25" s="343">
        <v>100</v>
      </c>
      <c r="K25" s="342" t="s">
        <v>184</v>
      </c>
      <c r="L25" s="342" t="s">
        <v>692</v>
      </c>
      <c r="M25" s="529" t="s">
        <v>693</v>
      </c>
      <c r="N25" s="374">
        <v>0.45</v>
      </c>
      <c r="O25" s="374">
        <v>1</v>
      </c>
      <c r="P25" s="539"/>
      <c r="Q25" s="559"/>
      <c r="R25" s="643">
        <f>+O25</f>
        <v>1</v>
      </c>
      <c r="S25" s="501">
        <f>IFERROR(R25/O25,0)*I25</f>
        <v>6.25E-2</v>
      </c>
      <c r="T25" s="681">
        <v>1</v>
      </c>
      <c r="U25" s="676" t="s">
        <v>1421</v>
      </c>
      <c r="V25" s="711" t="s">
        <v>1420</v>
      </c>
      <c r="W25" s="686"/>
      <c r="X25" s="741">
        <v>1</v>
      </c>
      <c r="Y25" s="745" t="str">
        <f t="shared" si="6"/>
        <v>EXCELENTE</v>
      </c>
      <c r="Z25" s="720" t="s">
        <v>400</v>
      </c>
      <c r="AA25" s="742">
        <f t="shared" si="3"/>
        <v>6.25E-2</v>
      </c>
      <c r="AB25" s="526"/>
    </row>
    <row r="26" spans="2:32" ht="80.099999999999994" customHeight="1" thickBot="1" x14ac:dyDescent="0.3">
      <c r="B26" s="344" t="s">
        <v>388</v>
      </c>
      <c r="C26" s="504" t="s">
        <v>389</v>
      </c>
      <c r="D26" s="52" t="s">
        <v>23</v>
      </c>
      <c r="E26" s="229" t="s">
        <v>535</v>
      </c>
      <c r="F26" s="346" t="s">
        <v>59</v>
      </c>
      <c r="G26" s="750">
        <v>13</v>
      </c>
      <c r="H26" s="347" t="s">
        <v>694</v>
      </c>
      <c r="I26" s="355">
        <v>6.25E-2</v>
      </c>
      <c r="J26" s="349">
        <v>100</v>
      </c>
      <c r="K26" s="348" t="s">
        <v>184</v>
      </c>
      <c r="L26" s="348" t="s">
        <v>695</v>
      </c>
      <c r="M26" s="530" t="s">
        <v>693</v>
      </c>
      <c r="N26" s="373">
        <v>0.45</v>
      </c>
      <c r="O26" s="373">
        <v>1</v>
      </c>
      <c r="P26" s="540"/>
      <c r="Q26" s="560"/>
      <c r="R26" s="643">
        <f>+O26</f>
        <v>1</v>
      </c>
      <c r="S26" s="501">
        <f>IFERROR(R26/O26,0)*I26</f>
        <v>6.25E-2</v>
      </c>
      <c r="T26" s="681">
        <v>1</v>
      </c>
      <c r="U26" s="676" t="s">
        <v>1423</v>
      </c>
      <c r="V26" s="711" t="s">
        <v>1422</v>
      </c>
      <c r="W26" s="667"/>
      <c r="X26" s="741">
        <v>1</v>
      </c>
      <c r="Y26" s="745" t="str">
        <f t="shared" si="6"/>
        <v>EXCELENTE</v>
      </c>
      <c r="Z26" s="720" t="s">
        <v>400</v>
      </c>
      <c r="AA26" s="742">
        <f t="shared" si="3"/>
        <v>6.25E-2</v>
      </c>
      <c r="AB26" s="526"/>
    </row>
    <row r="27" spans="2:32" ht="80.099999999999994" customHeight="1" thickBot="1" x14ac:dyDescent="0.3">
      <c r="B27" s="336" t="s">
        <v>388</v>
      </c>
      <c r="C27" s="337" t="s">
        <v>389</v>
      </c>
      <c r="D27" s="338" t="s">
        <v>23</v>
      </c>
      <c r="E27" s="339" t="s">
        <v>535</v>
      </c>
      <c r="F27" s="340" t="s">
        <v>59</v>
      </c>
      <c r="G27" s="750">
        <v>14</v>
      </c>
      <c r="H27" s="341" t="s">
        <v>696</v>
      </c>
      <c r="I27" s="356">
        <v>6.25E-2</v>
      </c>
      <c r="J27" s="343">
        <v>4</v>
      </c>
      <c r="K27" s="342" t="s">
        <v>697</v>
      </c>
      <c r="L27" s="342" t="s">
        <v>1104</v>
      </c>
      <c r="M27" s="342" t="s">
        <v>693</v>
      </c>
      <c r="N27" s="539">
        <v>0</v>
      </c>
      <c r="O27" s="539">
        <v>1</v>
      </c>
      <c r="P27" s="539">
        <v>0</v>
      </c>
      <c r="Q27" s="539">
        <v>1</v>
      </c>
      <c r="R27" s="644">
        <f t="shared" si="4"/>
        <v>1</v>
      </c>
      <c r="S27" s="501">
        <f t="shared" si="5"/>
        <v>6.25E-2</v>
      </c>
      <c r="T27" s="718">
        <v>1</v>
      </c>
      <c r="U27" s="676" t="s">
        <v>1392</v>
      </c>
      <c r="V27" s="666" t="s">
        <v>1393</v>
      </c>
      <c r="W27" s="667"/>
      <c r="X27" s="648">
        <f t="shared" si="0"/>
        <v>1</v>
      </c>
      <c r="Y27" s="745" t="str">
        <f t="shared" si="6"/>
        <v>EXCELENTE</v>
      </c>
      <c r="Z27" s="649" t="str">
        <f t="shared" si="7"/>
        <v>EN EJECUCIÓN</v>
      </c>
      <c r="AA27" s="742">
        <f t="shared" si="3"/>
        <v>6.25E-2</v>
      </c>
      <c r="AB27" s="526"/>
    </row>
    <row r="28" spans="2:32" ht="80.099999999999994" customHeight="1" thickBot="1" x14ac:dyDescent="0.3">
      <c r="B28" s="344" t="s">
        <v>388</v>
      </c>
      <c r="C28" s="504" t="s">
        <v>389</v>
      </c>
      <c r="D28" s="52" t="s">
        <v>23</v>
      </c>
      <c r="E28" s="229" t="s">
        <v>535</v>
      </c>
      <c r="F28" s="346" t="s">
        <v>59</v>
      </c>
      <c r="G28" s="750">
        <v>15</v>
      </c>
      <c r="H28" s="359" t="s">
        <v>698</v>
      </c>
      <c r="I28" s="355">
        <v>6.25E-2</v>
      </c>
      <c r="J28" s="349">
        <v>100</v>
      </c>
      <c r="K28" s="348" t="s">
        <v>184</v>
      </c>
      <c r="L28" s="348" t="s">
        <v>699</v>
      </c>
      <c r="M28" s="530" t="s">
        <v>693</v>
      </c>
      <c r="N28" s="373">
        <v>0.25</v>
      </c>
      <c r="O28" s="373">
        <v>0.85</v>
      </c>
      <c r="P28" s="373">
        <v>1</v>
      </c>
      <c r="Q28" s="560"/>
      <c r="R28" s="643">
        <f>+P28</f>
        <v>1</v>
      </c>
      <c r="S28" s="501">
        <f>IFERROR(R28/P28,0)*I28</f>
        <v>6.25E-2</v>
      </c>
      <c r="T28" s="681">
        <v>1</v>
      </c>
      <c r="U28" s="679" t="s">
        <v>1431</v>
      </c>
      <c r="V28" s="666" t="s">
        <v>1430</v>
      </c>
      <c r="W28" s="667"/>
      <c r="X28" s="741">
        <v>1</v>
      </c>
      <c r="Y28" s="745" t="str">
        <f t="shared" si="6"/>
        <v>EXCELENTE</v>
      </c>
      <c r="Z28" s="720" t="s">
        <v>400</v>
      </c>
      <c r="AA28" s="742">
        <f t="shared" si="3"/>
        <v>6.25E-2</v>
      </c>
      <c r="AB28" s="526"/>
    </row>
    <row r="29" spans="2:32" ht="80.099999999999994" customHeight="1" thickBot="1" x14ac:dyDescent="0.3">
      <c r="B29" s="336" t="s">
        <v>388</v>
      </c>
      <c r="C29" s="337" t="s">
        <v>389</v>
      </c>
      <c r="D29" s="338" t="s">
        <v>23</v>
      </c>
      <c r="E29" s="339" t="s">
        <v>535</v>
      </c>
      <c r="F29" s="340" t="s">
        <v>59</v>
      </c>
      <c r="G29" s="750">
        <v>16</v>
      </c>
      <c r="H29" s="360" t="s">
        <v>700</v>
      </c>
      <c r="I29" s="356">
        <v>6.25E-2</v>
      </c>
      <c r="J29" s="343">
        <v>100</v>
      </c>
      <c r="K29" s="342" t="s">
        <v>184</v>
      </c>
      <c r="L29" s="342" t="s">
        <v>701</v>
      </c>
      <c r="M29" s="529" t="s">
        <v>702</v>
      </c>
      <c r="N29" s="374">
        <v>0.25</v>
      </c>
      <c r="O29" s="374">
        <v>0.5</v>
      </c>
      <c r="P29" s="374">
        <v>0.75</v>
      </c>
      <c r="Q29" s="561">
        <v>1</v>
      </c>
      <c r="R29" s="643">
        <f t="shared" si="4"/>
        <v>1</v>
      </c>
      <c r="S29" s="501">
        <f t="shared" si="5"/>
        <v>6.25E-2</v>
      </c>
      <c r="T29" s="682">
        <v>1</v>
      </c>
      <c r="U29" s="679" t="s">
        <v>1383</v>
      </c>
      <c r="V29" s="666" t="s">
        <v>1389</v>
      </c>
      <c r="W29" s="667"/>
      <c r="X29" s="648">
        <f t="shared" si="0"/>
        <v>1</v>
      </c>
      <c r="Y29" s="745" t="str">
        <f t="shared" si="6"/>
        <v>EXCELENTE</v>
      </c>
      <c r="Z29" s="649" t="str">
        <f t="shared" si="7"/>
        <v>EN EJECUCIÓN</v>
      </c>
      <c r="AA29" s="742">
        <f t="shared" si="3"/>
        <v>6.25E-2</v>
      </c>
      <c r="AB29" s="526"/>
    </row>
    <row r="30" spans="2:32" ht="80.099999999999994" customHeight="1" thickBot="1" x14ac:dyDescent="0.3">
      <c r="B30" s="344" t="s">
        <v>388</v>
      </c>
      <c r="C30" s="504" t="s">
        <v>389</v>
      </c>
      <c r="D30" s="52" t="s">
        <v>23</v>
      </c>
      <c r="E30" s="229" t="s">
        <v>536</v>
      </c>
      <c r="F30" s="346" t="s">
        <v>115</v>
      </c>
      <c r="G30" s="750">
        <v>1</v>
      </c>
      <c r="H30" s="359" t="s">
        <v>703</v>
      </c>
      <c r="I30" s="348">
        <v>0.25</v>
      </c>
      <c r="J30" s="349">
        <v>100</v>
      </c>
      <c r="K30" s="348" t="s">
        <v>184</v>
      </c>
      <c r="L30" s="348" t="s">
        <v>704</v>
      </c>
      <c r="M30" s="530" t="s">
        <v>117</v>
      </c>
      <c r="N30" s="373">
        <v>0.25</v>
      </c>
      <c r="O30" s="373">
        <v>0.5</v>
      </c>
      <c r="P30" s="373">
        <v>0.75</v>
      </c>
      <c r="Q30" s="565">
        <v>1</v>
      </c>
      <c r="R30" s="643">
        <f t="shared" si="4"/>
        <v>1</v>
      </c>
      <c r="S30" s="501">
        <f t="shared" si="5"/>
        <v>0.25</v>
      </c>
      <c r="T30" s="681">
        <v>1</v>
      </c>
      <c r="U30" s="689" t="s">
        <v>1279</v>
      </c>
      <c r="V30" s="689" t="s">
        <v>1282</v>
      </c>
      <c r="W30" s="667"/>
      <c r="X30" s="648">
        <f t="shared" si="0"/>
        <v>1</v>
      </c>
      <c r="Y30" s="648" t="str">
        <f t="shared" si="6"/>
        <v>EXCELENTE</v>
      </c>
      <c r="Z30" s="649" t="str">
        <f t="shared" si="7"/>
        <v>EN EJECUCIÓN</v>
      </c>
      <c r="AA30" s="742">
        <f t="shared" si="3"/>
        <v>0.25</v>
      </c>
      <c r="AC30" s="1"/>
      <c r="AD30" s="1"/>
      <c r="AE30" s="1"/>
      <c r="AF30" s="1"/>
    </row>
    <row r="31" spans="2:32" ht="80.099999999999994" customHeight="1" thickBot="1" x14ac:dyDescent="0.3">
      <c r="B31" s="336" t="s">
        <v>388</v>
      </c>
      <c r="C31" s="337" t="s">
        <v>389</v>
      </c>
      <c r="D31" s="338" t="s">
        <v>23</v>
      </c>
      <c r="E31" s="339" t="s">
        <v>536</v>
      </c>
      <c r="F31" s="340" t="s">
        <v>115</v>
      </c>
      <c r="G31" s="750">
        <v>2</v>
      </c>
      <c r="H31" s="360" t="s">
        <v>705</v>
      </c>
      <c r="I31" s="342">
        <v>0.25</v>
      </c>
      <c r="J31" s="343">
        <v>100</v>
      </c>
      <c r="K31" s="342" t="s">
        <v>184</v>
      </c>
      <c r="L31" s="342" t="s">
        <v>706</v>
      </c>
      <c r="M31" s="529" t="s">
        <v>117</v>
      </c>
      <c r="N31" s="374">
        <v>0.4</v>
      </c>
      <c r="O31" s="374">
        <v>0.8</v>
      </c>
      <c r="P31" s="374">
        <v>0.9</v>
      </c>
      <c r="Q31" s="561">
        <v>1</v>
      </c>
      <c r="R31" s="643">
        <f t="shared" si="4"/>
        <v>1</v>
      </c>
      <c r="S31" s="501">
        <f t="shared" si="5"/>
        <v>0.25</v>
      </c>
      <c r="T31" s="687">
        <v>1</v>
      </c>
      <c r="U31" s="689" t="s">
        <v>1280</v>
      </c>
      <c r="V31" s="689" t="s">
        <v>1283</v>
      </c>
      <c r="W31" s="667"/>
      <c r="X31" s="648">
        <f t="shared" si="0"/>
        <v>1</v>
      </c>
      <c r="Y31" s="648" t="str">
        <f t="shared" si="6"/>
        <v>EXCELENTE</v>
      </c>
      <c r="Z31" s="649" t="str">
        <f t="shared" si="7"/>
        <v>EN EJECUCIÓN</v>
      </c>
      <c r="AA31" s="742">
        <f t="shared" si="3"/>
        <v>0.25</v>
      </c>
      <c r="AC31" s="1"/>
      <c r="AD31" s="1"/>
      <c r="AE31" s="1"/>
      <c r="AF31" s="1"/>
    </row>
    <row r="32" spans="2:32" ht="80.099999999999994" customHeight="1" thickBot="1" x14ac:dyDescent="0.3">
      <c r="B32" s="344" t="s">
        <v>388</v>
      </c>
      <c r="C32" s="504" t="s">
        <v>389</v>
      </c>
      <c r="D32" s="52" t="s">
        <v>23</v>
      </c>
      <c r="E32" s="229" t="s">
        <v>536</v>
      </c>
      <c r="F32" s="346" t="s">
        <v>115</v>
      </c>
      <c r="G32" s="750">
        <v>3</v>
      </c>
      <c r="H32" s="359" t="s">
        <v>707</v>
      </c>
      <c r="I32" s="348">
        <v>0.25</v>
      </c>
      <c r="J32" s="349">
        <v>100</v>
      </c>
      <c r="K32" s="348" t="s">
        <v>184</v>
      </c>
      <c r="L32" s="348" t="s">
        <v>708</v>
      </c>
      <c r="M32" s="530" t="s">
        <v>117</v>
      </c>
      <c r="N32" s="373">
        <v>0</v>
      </c>
      <c r="O32" s="373">
        <v>0.5</v>
      </c>
      <c r="P32" s="373">
        <v>1</v>
      </c>
      <c r="Q32" s="565"/>
      <c r="R32" s="643">
        <f>+P32</f>
        <v>1</v>
      </c>
      <c r="S32" s="501">
        <f>IFERROR(R32/P32,0)*I32</f>
        <v>0.25</v>
      </c>
      <c r="T32" s="681">
        <v>1</v>
      </c>
      <c r="U32" s="690" t="s">
        <v>1427</v>
      </c>
      <c r="V32" s="690" t="s">
        <v>1284</v>
      </c>
      <c r="W32" s="667"/>
      <c r="X32" s="741">
        <v>1</v>
      </c>
      <c r="Y32" s="741" t="s">
        <v>1203</v>
      </c>
      <c r="Z32" s="649" t="s">
        <v>400</v>
      </c>
      <c r="AA32" s="742">
        <f t="shared" si="3"/>
        <v>0.25</v>
      </c>
      <c r="AC32" s="1"/>
      <c r="AD32" s="1"/>
      <c r="AE32" s="1"/>
      <c r="AF32" s="1"/>
    </row>
    <row r="33" spans="2:32" ht="80.099999999999994" customHeight="1" thickBot="1" x14ac:dyDescent="0.3">
      <c r="B33" s="336" t="s">
        <v>388</v>
      </c>
      <c r="C33" s="337" t="s">
        <v>389</v>
      </c>
      <c r="D33" s="338" t="s">
        <v>23</v>
      </c>
      <c r="E33" s="339" t="s">
        <v>536</v>
      </c>
      <c r="F33" s="340" t="s">
        <v>115</v>
      </c>
      <c r="G33" s="750">
        <v>4</v>
      </c>
      <c r="H33" s="360" t="s">
        <v>709</v>
      </c>
      <c r="I33" s="342">
        <v>0.25</v>
      </c>
      <c r="J33" s="343">
        <v>100</v>
      </c>
      <c r="K33" s="342" t="s">
        <v>184</v>
      </c>
      <c r="L33" s="342" t="s">
        <v>710</v>
      </c>
      <c r="M33" s="529" t="s">
        <v>117</v>
      </c>
      <c r="N33" s="374">
        <v>0.35</v>
      </c>
      <c r="O33" s="374">
        <v>0.7</v>
      </c>
      <c r="P33" s="374">
        <v>0.85</v>
      </c>
      <c r="Q33" s="561">
        <v>1</v>
      </c>
      <c r="R33" s="643">
        <f t="shared" si="4"/>
        <v>1</v>
      </c>
      <c r="S33" s="501">
        <f t="shared" si="5"/>
        <v>0.25</v>
      </c>
      <c r="T33" s="688">
        <v>1</v>
      </c>
      <c r="U33" s="666" t="s">
        <v>1281</v>
      </c>
      <c r="V33" s="666" t="s">
        <v>1285</v>
      </c>
      <c r="W33" s="667"/>
      <c r="X33" s="648">
        <f t="shared" si="0"/>
        <v>1</v>
      </c>
      <c r="Y33" s="648" t="str">
        <f t="shared" si="6"/>
        <v>EXCELENTE</v>
      </c>
      <c r="Z33" s="649" t="str">
        <f t="shared" si="7"/>
        <v>EN EJECUCIÓN</v>
      </c>
      <c r="AA33" s="742">
        <f t="shared" si="3"/>
        <v>0.25</v>
      </c>
      <c r="AC33" s="1"/>
      <c r="AD33" s="1"/>
      <c r="AE33" s="1"/>
      <c r="AF33" s="1"/>
    </row>
    <row r="34" spans="2:32" ht="80.099999999999994" customHeight="1" thickBot="1" x14ac:dyDescent="0.3">
      <c r="B34" s="344" t="s">
        <v>391</v>
      </c>
      <c r="C34" s="504" t="s">
        <v>711</v>
      </c>
      <c r="D34" s="52" t="s">
        <v>52</v>
      </c>
      <c r="E34" s="229" t="s">
        <v>537</v>
      </c>
      <c r="F34" s="346" t="s">
        <v>131</v>
      </c>
      <c r="G34" s="750">
        <v>1</v>
      </c>
      <c r="H34" s="361" t="s">
        <v>712</v>
      </c>
      <c r="I34" s="362">
        <v>6.25E-2</v>
      </c>
      <c r="J34" s="349">
        <v>100</v>
      </c>
      <c r="K34" s="348" t="s">
        <v>713</v>
      </c>
      <c r="L34" s="348" t="s">
        <v>714</v>
      </c>
      <c r="M34" s="530" t="s">
        <v>715</v>
      </c>
      <c r="N34" s="373">
        <v>0.25</v>
      </c>
      <c r="O34" s="373">
        <v>0.5</v>
      </c>
      <c r="P34" s="373">
        <v>0.75</v>
      </c>
      <c r="Q34" s="565">
        <v>1</v>
      </c>
      <c r="R34" s="643">
        <f t="shared" si="4"/>
        <v>1</v>
      </c>
      <c r="S34" s="501">
        <f t="shared" si="5"/>
        <v>6.25E-2</v>
      </c>
      <c r="T34" s="681">
        <v>1</v>
      </c>
      <c r="U34" s="679" t="s">
        <v>1233</v>
      </c>
      <c r="V34" s="683" t="s">
        <v>1234</v>
      </c>
      <c r="W34" s="667"/>
      <c r="X34" s="648">
        <f t="shared" si="0"/>
        <v>1</v>
      </c>
      <c r="Y34" s="648" t="str">
        <f t="shared" si="6"/>
        <v>EXCELENTE</v>
      </c>
      <c r="Z34" s="649" t="str">
        <f t="shared" si="7"/>
        <v>EN EJECUCIÓN</v>
      </c>
      <c r="AA34" s="742">
        <f t="shared" si="3"/>
        <v>6.25E-2</v>
      </c>
    </row>
    <row r="35" spans="2:32" ht="80.099999999999994" customHeight="1" thickBot="1" x14ac:dyDescent="0.3">
      <c r="B35" s="336" t="s">
        <v>391</v>
      </c>
      <c r="C35" s="337" t="s">
        <v>711</v>
      </c>
      <c r="D35" s="338" t="s">
        <v>142</v>
      </c>
      <c r="E35" s="339" t="s">
        <v>537</v>
      </c>
      <c r="F35" s="340" t="s">
        <v>131</v>
      </c>
      <c r="G35" s="750">
        <v>2</v>
      </c>
      <c r="H35" s="363" t="s">
        <v>716</v>
      </c>
      <c r="I35" s="364">
        <v>6.25E-2</v>
      </c>
      <c r="J35" s="343">
        <v>100</v>
      </c>
      <c r="K35" s="342" t="s">
        <v>713</v>
      </c>
      <c r="L35" s="342" t="s">
        <v>717</v>
      </c>
      <c r="M35" s="529" t="s">
        <v>715</v>
      </c>
      <c r="N35" s="374">
        <v>0.25</v>
      </c>
      <c r="O35" s="374">
        <v>0.5</v>
      </c>
      <c r="P35" s="374">
        <v>0.75</v>
      </c>
      <c r="Q35" s="561">
        <v>1</v>
      </c>
      <c r="R35" s="643">
        <f t="shared" si="4"/>
        <v>1</v>
      </c>
      <c r="S35" s="501">
        <f t="shared" si="5"/>
        <v>6.25E-2</v>
      </c>
      <c r="T35" s="681">
        <v>1</v>
      </c>
      <c r="U35" s="679" t="s">
        <v>1235</v>
      </c>
      <c r="V35" s="683" t="s">
        <v>1234</v>
      </c>
      <c r="W35" s="667"/>
      <c r="X35" s="648">
        <f t="shared" si="0"/>
        <v>1</v>
      </c>
      <c r="Y35" s="648" t="str">
        <f t="shared" si="6"/>
        <v>EXCELENTE</v>
      </c>
      <c r="Z35" s="649" t="str">
        <f t="shared" si="7"/>
        <v>EN EJECUCIÓN</v>
      </c>
      <c r="AA35" s="742">
        <f t="shared" si="3"/>
        <v>6.25E-2</v>
      </c>
      <c r="AC35" s="524"/>
    </row>
    <row r="36" spans="2:32" ht="80.099999999999994" customHeight="1" thickBot="1" x14ac:dyDescent="0.3">
      <c r="B36" s="344" t="s">
        <v>391</v>
      </c>
      <c r="C36" s="504" t="s">
        <v>711</v>
      </c>
      <c r="D36" s="52" t="s">
        <v>142</v>
      </c>
      <c r="E36" s="229" t="s">
        <v>537</v>
      </c>
      <c r="F36" s="346" t="s">
        <v>131</v>
      </c>
      <c r="G36" s="750">
        <v>3</v>
      </c>
      <c r="H36" s="347" t="s">
        <v>307</v>
      </c>
      <c r="I36" s="362">
        <v>6.25E-2</v>
      </c>
      <c r="J36" s="349">
        <v>100</v>
      </c>
      <c r="K36" s="348" t="s">
        <v>713</v>
      </c>
      <c r="L36" s="348" t="s">
        <v>308</v>
      </c>
      <c r="M36" s="530" t="s">
        <v>715</v>
      </c>
      <c r="N36" s="373">
        <v>0.25</v>
      </c>
      <c r="O36" s="373">
        <v>0.5</v>
      </c>
      <c r="P36" s="373">
        <v>0.75</v>
      </c>
      <c r="Q36" s="565">
        <v>1</v>
      </c>
      <c r="R36" s="643">
        <f t="shared" si="4"/>
        <v>1</v>
      </c>
      <c r="S36" s="501">
        <f t="shared" si="5"/>
        <v>6.25E-2</v>
      </c>
      <c r="T36" s="681">
        <v>1</v>
      </c>
      <c r="U36" s="679" t="s">
        <v>1236</v>
      </c>
      <c r="V36" s="683" t="s">
        <v>1237</v>
      </c>
      <c r="W36" s="667"/>
      <c r="X36" s="648">
        <f t="shared" si="0"/>
        <v>1</v>
      </c>
      <c r="Y36" s="648" t="str">
        <f t="shared" si="6"/>
        <v>EXCELENTE</v>
      </c>
      <c r="Z36" s="649" t="str">
        <f t="shared" si="7"/>
        <v>EN EJECUCIÓN</v>
      </c>
      <c r="AA36" s="742">
        <f t="shared" si="3"/>
        <v>6.25E-2</v>
      </c>
    </row>
    <row r="37" spans="2:32" ht="80.099999999999994" customHeight="1" thickBot="1" x14ac:dyDescent="0.3">
      <c r="B37" s="336" t="s">
        <v>391</v>
      </c>
      <c r="C37" s="337" t="s">
        <v>711</v>
      </c>
      <c r="D37" s="338" t="s">
        <v>142</v>
      </c>
      <c r="E37" s="339" t="s">
        <v>537</v>
      </c>
      <c r="F37" s="340" t="s">
        <v>131</v>
      </c>
      <c r="G37" s="750">
        <v>4</v>
      </c>
      <c r="H37" s="406" t="s">
        <v>718</v>
      </c>
      <c r="I37" s="364">
        <v>6.25E-2</v>
      </c>
      <c r="J37" s="343">
        <v>100</v>
      </c>
      <c r="K37" s="342" t="s">
        <v>713</v>
      </c>
      <c r="L37" s="342" t="s">
        <v>719</v>
      </c>
      <c r="M37" s="529" t="s">
        <v>715</v>
      </c>
      <c r="N37" s="374">
        <v>0.25</v>
      </c>
      <c r="O37" s="374">
        <v>0.5</v>
      </c>
      <c r="P37" s="374">
        <v>0.75</v>
      </c>
      <c r="Q37" s="561">
        <v>1</v>
      </c>
      <c r="R37" s="643">
        <f t="shared" si="4"/>
        <v>1</v>
      </c>
      <c r="S37" s="501">
        <f t="shared" si="5"/>
        <v>6.25E-2</v>
      </c>
      <c r="T37" s="681">
        <v>1</v>
      </c>
      <c r="U37" s="679" t="s">
        <v>1238</v>
      </c>
      <c r="V37" s="683" t="s">
        <v>1234</v>
      </c>
      <c r="W37" s="667"/>
      <c r="X37" s="648">
        <f t="shared" si="0"/>
        <v>1</v>
      </c>
      <c r="Y37" s="648" t="str">
        <f t="shared" si="6"/>
        <v>EXCELENTE</v>
      </c>
      <c r="Z37" s="649" t="str">
        <f t="shared" si="7"/>
        <v>EN EJECUCIÓN</v>
      </c>
      <c r="AA37" s="742">
        <f t="shared" si="3"/>
        <v>6.25E-2</v>
      </c>
    </row>
    <row r="38" spans="2:32" ht="80.099999999999994" customHeight="1" thickBot="1" x14ac:dyDescent="0.3">
      <c r="B38" s="344" t="s">
        <v>391</v>
      </c>
      <c r="C38" s="504" t="s">
        <v>711</v>
      </c>
      <c r="D38" s="52" t="s">
        <v>142</v>
      </c>
      <c r="E38" s="229" t="s">
        <v>538</v>
      </c>
      <c r="F38" s="346" t="s">
        <v>131</v>
      </c>
      <c r="G38" s="750">
        <v>5</v>
      </c>
      <c r="H38" s="365" t="s">
        <v>331</v>
      </c>
      <c r="I38" s="362">
        <v>6.25E-2</v>
      </c>
      <c r="J38" s="349">
        <v>6</v>
      </c>
      <c r="K38" s="348" t="s">
        <v>720</v>
      </c>
      <c r="L38" s="366" t="s">
        <v>721</v>
      </c>
      <c r="M38" s="530" t="s">
        <v>715</v>
      </c>
      <c r="N38" s="544" t="s">
        <v>722</v>
      </c>
      <c r="O38" s="540">
        <v>2</v>
      </c>
      <c r="P38" s="540">
        <v>4</v>
      </c>
      <c r="Q38" s="560">
        <v>6</v>
      </c>
      <c r="R38" s="644">
        <f t="shared" si="4"/>
        <v>6</v>
      </c>
      <c r="S38" s="501">
        <f t="shared" si="5"/>
        <v>6.25E-2</v>
      </c>
      <c r="T38" s="644">
        <v>6</v>
      </c>
      <c r="U38" s="679" t="s">
        <v>1239</v>
      </c>
      <c r="V38" s="683" t="s">
        <v>1237</v>
      </c>
      <c r="W38" s="667"/>
      <c r="X38" s="648">
        <f t="shared" si="0"/>
        <v>1</v>
      </c>
      <c r="Y38" s="648" t="str">
        <f t="shared" si="6"/>
        <v>EXCELENTE</v>
      </c>
      <c r="Z38" s="649" t="str">
        <f t="shared" si="7"/>
        <v>EN EJECUCIÓN</v>
      </c>
      <c r="AA38" s="742">
        <f t="shared" si="3"/>
        <v>6.25E-2</v>
      </c>
    </row>
    <row r="39" spans="2:32" ht="80.099999999999994" customHeight="1" thickBot="1" x14ac:dyDescent="0.3">
      <c r="B39" s="336" t="s">
        <v>391</v>
      </c>
      <c r="C39" s="337" t="s">
        <v>711</v>
      </c>
      <c r="D39" s="338" t="s">
        <v>142</v>
      </c>
      <c r="E39" s="339" t="s">
        <v>538</v>
      </c>
      <c r="F39" s="340" t="s">
        <v>131</v>
      </c>
      <c r="G39" s="518">
        <v>6</v>
      </c>
      <c r="H39" s="569" t="s">
        <v>723</v>
      </c>
      <c r="I39" s="364">
        <v>6.25E-2</v>
      </c>
      <c r="J39" s="353">
        <v>100</v>
      </c>
      <c r="K39" s="354" t="s">
        <v>713</v>
      </c>
      <c r="L39" s="367" t="s">
        <v>724</v>
      </c>
      <c r="M39" s="354" t="s">
        <v>715</v>
      </c>
      <c r="N39" s="374">
        <v>0.25</v>
      </c>
      <c r="O39" s="374">
        <v>0.5</v>
      </c>
      <c r="P39" s="374">
        <v>0.75</v>
      </c>
      <c r="Q39" s="561">
        <v>1</v>
      </c>
      <c r="R39" s="643">
        <f t="shared" si="4"/>
        <v>1</v>
      </c>
      <c r="S39" s="501">
        <f t="shared" si="5"/>
        <v>6.25E-2</v>
      </c>
      <c r="T39" s="682">
        <v>1</v>
      </c>
      <c r="U39" s="679" t="s">
        <v>1240</v>
      </c>
      <c r="V39" s="683" t="s">
        <v>1241</v>
      </c>
      <c r="W39" s="667"/>
      <c r="X39" s="648">
        <f t="shared" si="0"/>
        <v>1</v>
      </c>
      <c r="Y39" s="648" t="str">
        <f t="shared" si="6"/>
        <v>EXCELENTE</v>
      </c>
      <c r="Z39" s="649" t="str">
        <f t="shared" si="7"/>
        <v>EN EJECUCIÓN</v>
      </c>
      <c r="AA39" s="742">
        <f t="shared" si="3"/>
        <v>6.25E-2</v>
      </c>
    </row>
    <row r="40" spans="2:32" ht="80.099999999999994" customHeight="1" thickBot="1" x14ac:dyDescent="0.3">
      <c r="B40" s="344" t="s">
        <v>391</v>
      </c>
      <c r="C40" s="504" t="s">
        <v>711</v>
      </c>
      <c r="D40" s="52" t="s">
        <v>142</v>
      </c>
      <c r="E40" s="229" t="s">
        <v>538</v>
      </c>
      <c r="F40" s="346" t="s">
        <v>131</v>
      </c>
      <c r="G40" s="750">
        <v>7</v>
      </c>
      <c r="H40" s="568" t="s">
        <v>725</v>
      </c>
      <c r="I40" s="362">
        <v>6.25E-2</v>
      </c>
      <c r="J40" s="370">
        <v>100</v>
      </c>
      <c r="K40" s="371" t="s">
        <v>713</v>
      </c>
      <c r="L40" s="371" t="s">
        <v>726</v>
      </c>
      <c r="M40" s="533" t="s">
        <v>715</v>
      </c>
      <c r="N40" s="373">
        <v>0.25</v>
      </c>
      <c r="O40" s="373">
        <v>0.5</v>
      </c>
      <c r="P40" s="373">
        <v>0.75</v>
      </c>
      <c r="Q40" s="565">
        <v>1</v>
      </c>
      <c r="R40" s="643">
        <f t="shared" si="4"/>
        <v>1</v>
      </c>
      <c r="S40" s="501">
        <f t="shared" si="5"/>
        <v>6.25E-2</v>
      </c>
      <c r="T40" s="682">
        <v>1</v>
      </c>
      <c r="U40" s="679" t="s">
        <v>1242</v>
      </c>
      <c r="V40" s="683" t="s">
        <v>1243</v>
      </c>
      <c r="W40" s="685"/>
      <c r="X40" s="648">
        <f t="shared" si="0"/>
        <v>1</v>
      </c>
      <c r="Y40" s="648" t="str">
        <f t="shared" si="6"/>
        <v>EXCELENTE</v>
      </c>
      <c r="Z40" s="649" t="str">
        <f t="shared" si="7"/>
        <v>EN EJECUCIÓN</v>
      </c>
      <c r="AA40" s="742">
        <f t="shared" si="3"/>
        <v>6.25E-2</v>
      </c>
    </row>
    <row r="41" spans="2:32" ht="80.099999999999994" customHeight="1" thickBot="1" x14ac:dyDescent="0.3">
      <c r="B41" s="336" t="s">
        <v>391</v>
      </c>
      <c r="C41" s="337" t="s">
        <v>711</v>
      </c>
      <c r="D41" s="368" t="s">
        <v>130</v>
      </c>
      <c r="E41" s="339" t="s">
        <v>538</v>
      </c>
      <c r="F41" s="340" t="s">
        <v>131</v>
      </c>
      <c r="G41" s="750">
        <v>8</v>
      </c>
      <c r="H41" s="407" t="s">
        <v>727</v>
      </c>
      <c r="I41" s="364">
        <v>6.25E-2</v>
      </c>
      <c r="J41" s="353">
        <v>100</v>
      </c>
      <c r="K41" s="354" t="s">
        <v>713</v>
      </c>
      <c r="L41" s="354" t="s">
        <v>728</v>
      </c>
      <c r="M41" s="531" t="s">
        <v>715</v>
      </c>
      <c r="N41" s="374">
        <v>0.25</v>
      </c>
      <c r="O41" s="374">
        <v>0.5</v>
      </c>
      <c r="P41" s="374">
        <v>0.75</v>
      </c>
      <c r="Q41" s="561">
        <v>1</v>
      </c>
      <c r="R41" s="643">
        <f t="shared" si="4"/>
        <v>1</v>
      </c>
      <c r="S41" s="501">
        <f t="shared" si="5"/>
        <v>6.25E-2</v>
      </c>
      <c r="T41" s="682">
        <v>1</v>
      </c>
      <c r="U41" s="679" t="s">
        <v>1244</v>
      </c>
      <c r="V41" s="683" t="s">
        <v>1243</v>
      </c>
      <c r="W41" s="685"/>
      <c r="X41" s="648">
        <f t="shared" si="0"/>
        <v>1</v>
      </c>
      <c r="Y41" s="648" t="str">
        <f t="shared" si="6"/>
        <v>EXCELENTE</v>
      </c>
      <c r="Z41" s="649" t="str">
        <f t="shared" si="7"/>
        <v>EN EJECUCIÓN</v>
      </c>
      <c r="AA41" s="742">
        <f t="shared" si="3"/>
        <v>6.25E-2</v>
      </c>
    </row>
    <row r="42" spans="2:32" ht="80.099999999999994" customHeight="1" thickBot="1" x14ac:dyDescent="0.3">
      <c r="B42" s="344" t="s">
        <v>391</v>
      </c>
      <c r="C42" s="504" t="s">
        <v>711</v>
      </c>
      <c r="D42" s="54" t="s">
        <v>130</v>
      </c>
      <c r="E42" s="229" t="s">
        <v>538</v>
      </c>
      <c r="F42" s="346" t="s">
        <v>131</v>
      </c>
      <c r="G42" s="750">
        <v>9</v>
      </c>
      <c r="H42" s="369" t="s">
        <v>729</v>
      </c>
      <c r="I42" s="362">
        <v>6.25E-2</v>
      </c>
      <c r="J42" s="370">
        <v>100</v>
      </c>
      <c r="K42" s="371" t="s">
        <v>713</v>
      </c>
      <c r="L42" s="371" t="s">
        <v>730</v>
      </c>
      <c r="M42" s="533" t="s">
        <v>715</v>
      </c>
      <c r="N42" s="373">
        <v>0.25</v>
      </c>
      <c r="O42" s="373">
        <v>0.5</v>
      </c>
      <c r="P42" s="373">
        <v>0.75</v>
      </c>
      <c r="Q42" s="565">
        <v>1</v>
      </c>
      <c r="R42" s="643">
        <f t="shared" si="4"/>
        <v>1</v>
      </c>
      <c r="S42" s="501">
        <f t="shared" si="5"/>
        <v>6.25E-2</v>
      </c>
      <c r="T42" s="682">
        <v>1</v>
      </c>
      <c r="U42" s="679" t="s">
        <v>1245</v>
      </c>
      <c r="V42" s="683" t="s">
        <v>1237</v>
      </c>
      <c r="W42" s="685"/>
      <c r="X42" s="648">
        <f t="shared" si="0"/>
        <v>1</v>
      </c>
      <c r="Y42" s="648" t="str">
        <f t="shared" si="6"/>
        <v>EXCELENTE</v>
      </c>
      <c r="Z42" s="649" t="str">
        <f t="shared" si="7"/>
        <v>EN EJECUCIÓN</v>
      </c>
      <c r="AA42" s="742">
        <f t="shared" si="3"/>
        <v>6.25E-2</v>
      </c>
    </row>
    <row r="43" spans="2:32" ht="80.099999999999994" customHeight="1" thickBot="1" x14ac:dyDescent="0.3">
      <c r="B43" s="336" t="s">
        <v>391</v>
      </c>
      <c r="C43" s="337" t="s">
        <v>711</v>
      </c>
      <c r="D43" s="368" t="s">
        <v>130</v>
      </c>
      <c r="E43" s="339" t="s">
        <v>538</v>
      </c>
      <c r="F43" s="340" t="s">
        <v>131</v>
      </c>
      <c r="G43" s="750">
        <v>10</v>
      </c>
      <c r="H43" s="410" t="s">
        <v>731</v>
      </c>
      <c r="I43" s="364">
        <v>6.25E-2</v>
      </c>
      <c r="J43" s="357">
        <v>100</v>
      </c>
      <c r="K43" s="358" t="s">
        <v>713</v>
      </c>
      <c r="L43" s="358" t="s">
        <v>732</v>
      </c>
      <c r="M43" s="372" t="s">
        <v>715</v>
      </c>
      <c r="N43" s="374"/>
      <c r="O43" s="374"/>
      <c r="P43" s="374">
        <v>0.5</v>
      </c>
      <c r="Q43" s="561">
        <v>1</v>
      </c>
      <c r="R43" s="643">
        <f t="shared" si="4"/>
        <v>1</v>
      </c>
      <c r="S43" s="501">
        <f t="shared" si="5"/>
        <v>6.25E-2</v>
      </c>
      <c r="T43" s="643">
        <v>1</v>
      </c>
      <c r="U43" s="684" t="s">
        <v>1246</v>
      </c>
      <c r="V43" s="683" t="s">
        <v>1237</v>
      </c>
      <c r="W43" s="685"/>
      <c r="X43" s="648">
        <f t="shared" si="0"/>
        <v>1</v>
      </c>
      <c r="Y43" s="648" t="str">
        <f t="shared" si="6"/>
        <v>EXCELENTE</v>
      </c>
      <c r="Z43" s="649" t="str">
        <f t="shared" si="7"/>
        <v>EN EJECUCIÓN</v>
      </c>
      <c r="AA43" s="742">
        <f t="shared" si="3"/>
        <v>6.25E-2</v>
      </c>
    </row>
    <row r="44" spans="2:32" ht="80.099999999999994" customHeight="1" thickBot="1" x14ac:dyDescent="0.3">
      <c r="B44" s="344" t="s">
        <v>391</v>
      </c>
      <c r="C44" s="504" t="s">
        <v>711</v>
      </c>
      <c r="D44" s="54" t="s">
        <v>142</v>
      </c>
      <c r="E44" s="229" t="s">
        <v>538</v>
      </c>
      <c r="F44" s="346" t="s">
        <v>131</v>
      </c>
      <c r="G44" s="750">
        <v>11</v>
      </c>
      <c r="H44" s="659" t="s">
        <v>733</v>
      </c>
      <c r="I44" s="362">
        <v>6.25E-2</v>
      </c>
      <c r="J44" s="349">
        <v>100</v>
      </c>
      <c r="K44" s="348" t="s">
        <v>713</v>
      </c>
      <c r="L44" s="348" t="s">
        <v>734</v>
      </c>
      <c r="M44" s="530" t="s">
        <v>715</v>
      </c>
      <c r="N44" s="373">
        <v>0.25</v>
      </c>
      <c r="O44" s="373">
        <v>0.5</v>
      </c>
      <c r="P44" s="373">
        <v>0.75</v>
      </c>
      <c r="Q44" s="565">
        <v>1</v>
      </c>
      <c r="R44" s="643">
        <f t="shared" si="4"/>
        <v>1</v>
      </c>
      <c r="S44" s="501">
        <f t="shared" si="5"/>
        <v>6.25E-2</v>
      </c>
      <c r="T44" s="682">
        <v>1</v>
      </c>
      <c r="U44" s="684" t="s">
        <v>1247</v>
      </c>
      <c r="V44" s="683" t="s">
        <v>1248</v>
      </c>
      <c r="W44" s="686"/>
      <c r="X44" s="648">
        <f t="shared" si="0"/>
        <v>1</v>
      </c>
      <c r="Y44" s="648" t="str">
        <f t="shared" si="6"/>
        <v>EXCELENTE</v>
      </c>
      <c r="Z44" s="649" t="str">
        <f t="shared" si="7"/>
        <v>EN EJECUCIÓN</v>
      </c>
      <c r="AA44" s="742">
        <f t="shared" si="3"/>
        <v>6.25E-2</v>
      </c>
    </row>
    <row r="45" spans="2:32" ht="80.099999999999994" customHeight="1" thickBot="1" x14ac:dyDescent="0.3">
      <c r="B45" s="336" t="s">
        <v>391</v>
      </c>
      <c r="C45" s="337" t="s">
        <v>711</v>
      </c>
      <c r="D45" s="368" t="s">
        <v>142</v>
      </c>
      <c r="E45" s="339" t="s">
        <v>538</v>
      </c>
      <c r="F45" s="340" t="s">
        <v>131</v>
      </c>
      <c r="G45" s="750">
        <v>12</v>
      </c>
      <c r="H45" s="352" t="s">
        <v>735</v>
      </c>
      <c r="I45" s="364">
        <v>6.25E-2</v>
      </c>
      <c r="J45" s="343">
        <v>100</v>
      </c>
      <c r="K45" s="342" t="s">
        <v>713</v>
      </c>
      <c r="L45" s="354" t="s">
        <v>736</v>
      </c>
      <c r="M45" s="531" t="s">
        <v>715</v>
      </c>
      <c r="N45" s="374">
        <v>0.2</v>
      </c>
      <c r="O45" s="374">
        <v>0.4</v>
      </c>
      <c r="P45" s="374">
        <v>0.6</v>
      </c>
      <c r="Q45" s="561">
        <v>1</v>
      </c>
      <c r="R45" s="643">
        <f t="shared" si="4"/>
        <v>1</v>
      </c>
      <c r="S45" s="501">
        <f t="shared" si="5"/>
        <v>6.25E-2</v>
      </c>
      <c r="T45" s="682">
        <v>1</v>
      </c>
      <c r="U45" s="679" t="s">
        <v>1249</v>
      </c>
      <c r="V45" s="683" t="s">
        <v>1243</v>
      </c>
      <c r="W45" s="685"/>
      <c r="X45" s="648">
        <f t="shared" si="0"/>
        <v>1</v>
      </c>
      <c r="Y45" s="648" t="str">
        <f t="shared" si="6"/>
        <v>EXCELENTE</v>
      </c>
      <c r="Z45" s="649" t="str">
        <f t="shared" si="7"/>
        <v>EN EJECUCIÓN</v>
      </c>
      <c r="AA45" s="742">
        <f t="shared" si="3"/>
        <v>6.25E-2</v>
      </c>
    </row>
    <row r="46" spans="2:32" ht="80.099999999999994" customHeight="1" thickBot="1" x14ac:dyDescent="0.3">
      <c r="B46" s="344" t="s">
        <v>391</v>
      </c>
      <c r="C46" s="504" t="s">
        <v>711</v>
      </c>
      <c r="D46" s="54" t="s">
        <v>142</v>
      </c>
      <c r="E46" s="229" t="s">
        <v>538</v>
      </c>
      <c r="F46" s="346" t="s">
        <v>131</v>
      </c>
      <c r="G46" s="750">
        <v>13</v>
      </c>
      <c r="H46" s="663" t="s">
        <v>737</v>
      </c>
      <c r="I46" s="362">
        <v>6.25E-2</v>
      </c>
      <c r="J46" s="664">
        <v>100</v>
      </c>
      <c r="K46" s="351" t="s">
        <v>713</v>
      </c>
      <c r="L46" s="351" t="s">
        <v>738</v>
      </c>
      <c r="M46" s="532" t="s">
        <v>715</v>
      </c>
      <c r="N46" s="373">
        <v>0.25</v>
      </c>
      <c r="O46" s="373">
        <v>0.5</v>
      </c>
      <c r="P46" s="373">
        <v>0.75</v>
      </c>
      <c r="Q46" s="565">
        <v>1</v>
      </c>
      <c r="R46" s="643">
        <f t="shared" si="4"/>
        <v>1</v>
      </c>
      <c r="S46" s="501">
        <f t="shared" si="5"/>
        <v>6.25E-2</v>
      </c>
      <c r="T46" s="682">
        <v>1</v>
      </c>
      <c r="U46" s="679" t="s">
        <v>1250</v>
      </c>
      <c r="V46" s="683" t="s">
        <v>1243</v>
      </c>
      <c r="W46" s="685"/>
      <c r="X46" s="648">
        <f t="shared" si="0"/>
        <v>1</v>
      </c>
      <c r="Y46" s="648" t="str">
        <f t="shared" si="6"/>
        <v>EXCELENTE</v>
      </c>
      <c r="Z46" s="649" t="str">
        <f t="shared" si="7"/>
        <v>EN EJECUCIÓN</v>
      </c>
      <c r="AA46" s="742">
        <f t="shared" si="3"/>
        <v>6.25E-2</v>
      </c>
    </row>
    <row r="47" spans="2:32" ht="80.099999999999994" customHeight="1" thickBot="1" x14ac:dyDescent="0.3">
      <c r="B47" s="336" t="s">
        <v>391</v>
      </c>
      <c r="C47" s="337" t="s">
        <v>711</v>
      </c>
      <c r="D47" s="368" t="s">
        <v>142</v>
      </c>
      <c r="E47" s="339" t="s">
        <v>538</v>
      </c>
      <c r="F47" s="340" t="s">
        <v>131</v>
      </c>
      <c r="G47" s="750">
        <v>14</v>
      </c>
      <c r="H47" s="407" t="s">
        <v>739</v>
      </c>
      <c r="I47" s="364">
        <v>6.25E-2</v>
      </c>
      <c r="J47" s="353">
        <v>100</v>
      </c>
      <c r="K47" s="354" t="s">
        <v>713</v>
      </c>
      <c r="L47" s="354" t="s">
        <v>740</v>
      </c>
      <c r="M47" s="531" t="s">
        <v>715</v>
      </c>
      <c r="N47" s="374">
        <v>0.25</v>
      </c>
      <c r="O47" s="374">
        <v>0.5</v>
      </c>
      <c r="P47" s="374">
        <v>0.75</v>
      </c>
      <c r="Q47" s="561">
        <v>1</v>
      </c>
      <c r="R47" s="643">
        <f t="shared" si="4"/>
        <v>1</v>
      </c>
      <c r="S47" s="501">
        <f t="shared" si="5"/>
        <v>6.25E-2</v>
      </c>
      <c r="T47" s="682">
        <v>1</v>
      </c>
      <c r="U47" s="679" t="s">
        <v>1251</v>
      </c>
      <c r="V47" s="683" t="s">
        <v>1252</v>
      </c>
      <c r="W47" s="685"/>
      <c r="X47" s="648">
        <f t="shared" si="0"/>
        <v>1</v>
      </c>
      <c r="Y47" s="648" t="str">
        <f t="shared" si="6"/>
        <v>EXCELENTE</v>
      </c>
      <c r="Z47" s="649" t="str">
        <f t="shared" si="7"/>
        <v>EN EJECUCIÓN</v>
      </c>
      <c r="AA47" s="742">
        <f t="shared" si="3"/>
        <v>6.25E-2</v>
      </c>
    </row>
    <row r="48" spans="2:32" ht="80.099999999999994" customHeight="1" thickBot="1" x14ac:dyDescent="0.3">
      <c r="B48" s="344" t="s">
        <v>391</v>
      </c>
      <c r="C48" s="504" t="s">
        <v>711</v>
      </c>
      <c r="D48" s="54" t="s">
        <v>23</v>
      </c>
      <c r="E48" s="229" t="s">
        <v>538</v>
      </c>
      <c r="F48" s="346" t="s">
        <v>131</v>
      </c>
      <c r="G48" s="750">
        <v>15</v>
      </c>
      <c r="H48" s="658" t="s">
        <v>741</v>
      </c>
      <c r="I48" s="362">
        <v>6.25E-2</v>
      </c>
      <c r="J48" s="664">
        <v>100</v>
      </c>
      <c r="K48" s="351" t="s">
        <v>713</v>
      </c>
      <c r="L48" s="351" t="s">
        <v>742</v>
      </c>
      <c r="M48" s="532" t="s">
        <v>715</v>
      </c>
      <c r="N48" s="373">
        <v>0.15</v>
      </c>
      <c r="O48" s="373">
        <v>0.4</v>
      </c>
      <c r="P48" s="373">
        <v>0.7</v>
      </c>
      <c r="Q48" s="565">
        <v>1</v>
      </c>
      <c r="R48" s="643">
        <f t="shared" si="4"/>
        <v>1</v>
      </c>
      <c r="S48" s="501">
        <f t="shared" si="5"/>
        <v>6.25E-2</v>
      </c>
      <c r="T48" s="682">
        <v>1</v>
      </c>
      <c r="U48" s="679" t="s">
        <v>1253</v>
      </c>
      <c r="V48" s="683" t="s">
        <v>1243</v>
      </c>
      <c r="W48" s="685"/>
      <c r="X48" s="648">
        <f t="shared" si="0"/>
        <v>1</v>
      </c>
      <c r="Y48" s="648" t="str">
        <f t="shared" si="6"/>
        <v>EXCELENTE</v>
      </c>
      <c r="Z48" s="649" t="str">
        <f t="shared" si="7"/>
        <v>EN EJECUCIÓN</v>
      </c>
      <c r="AA48" s="742">
        <f t="shared" si="3"/>
        <v>6.25E-2</v>
      </c>
    </row>
    <row r="49" spans="2:27" ht="80.099999999999994" customHeight="1" thickBot="1" x14ac:dyDescent="0.3">
      <c r="B49" s="336" t="s">
        <v>391</v>
      </c>
      <c r="C49" s="337" t="s">
        <v>711</v>
      </c>
      <c r="D49" s="368" t="s">
        <v>142</v>
      </c>
      <c r="E49" s="339" t="s">
        <v>537</v>
      </c>
      <c r="F49" s="340" t="s">
        <v>131</v>
      </c>
      <c r="G49" s="518">
        <v>16</v>
      </c>
      <c r="H49" s="557" t="s">
        <v>743</v>
      </c>
      <c r="I49" s="356">
        <v>6.25E-2</v>
      </c>
      <c r="J49" s="353">
        <v>100</v>
      </c>
      <c r="K49" s="354" t="s">
        <v>713</v>
      </c>
      <c r="L49" s="354" t="s">
        <v>744</v>
      </c>
      <c r="M49" s="354" t="s">
        <v>715</v>
      </c>
      <c r="N49" s="581">
        <v>0.25</v>
      </c>
      <c r="O49" s="581">
        <v>0.5</v>
      </c>
      <c r="P49" s="581">
        <v>0.75</v>
      </c>
      <c r="Q49" s="582">
        <v>1</v>
      </c>
      <c r="R49" s="643">
        <f t="shared" si="4"/>
        <v>1</v>
      </c>
      <c r="S49" s="501">
        <f t="shared" si="5"/>
        <v>6.25E-2</v>
      </c>
      <c r="T49" s="682">
        <v>1</v>
      </c>
      <c r="U49" s="679" t="s">
        <v>1254</v>
      </c>
      <c r="V49" s="683" t="s">
        <v>1243</v>
      </c>
      <c r="W49" s="685"/>
      <c r="X49" s="648">
        <f t="shared" si="0"/>
        <v>1</v>
      </c>
      <c r="Y49" s="648" t="str">
        <f t="shared" si="6"/>
        <v>EXCELENTE</v>
      </c>
      <c r="Z49" s="649" t="str">
        <f t="shared" si="7"/>
        <v>EN EJECUCIÓN</v>
      </c>
      <c r="AA49" s="742">
        <f t="shared" si="3"/>
        <v>6.25E-2</v>
      </c>
    </row>
    <row r="50" spans="2:27" ht="80.099999999999994" customHeight="1" thickBot="1" x14ac:dyDescent="0.3">
      <c r="B50" s="375" t="s">
        <v>391</v>
      </c>
      <c r="C50" s="504" t="s">
        <v>711</v>
      </c>
      <c r="D50" s="54" t="s">
        <v>52</v>
      </c>
      <c r="E50" s="229" t="s">
        <v>539</v>
      </c>
      <c r="F50" s="376" t="s">
        <v>176</v>
      </c>
      <c r="G50" s="750">
        <v>1</v>
      </c>
      <c r="H50" s="551" t="s">
        <v>745</v>
      </c>
      <c r="I50" s="552">
        <v>0.2</v>
      </c>
      <c r="J50" s="553">
        <v>0</v>
      </c>
      <c r="K50" s="554" t="s">
        <v>100</v>
      </c>
      <c r="L50" s="555" t="s">
        <v>746</v>
      </c>
      <c r="M50" s="556" t="s">
        <v>747</v>
      </c>
      <c r="N50" s="540">
        <v>0</v>
      </c>
      <c r="O50" s="540">
        <v>1</v>
      </c>
      <c r="P50" s="540">
        <v>0</v>
      </c>
      <c r="Q50" s="560">
        <v>2</v>
      </c>
      <c r="R50" s="644">
        <f t="shared" si="4"/>
        <v>2</v>
      </c>
      <c r="S50" s="501">
        <f t="shared" si="5"/>
        <v>0.2</v>
      </c>
      <c r="T50" s="691">
        <v>2</v>
      </c>
      <c r="U50" s="694" t="s">
        <v>1290</v>
      </c>
      <c r="V50" s="695" t="s">
        <v>1295</v>
      </c>
      <c r="W50" s="685"/>
      <c r="X50" s="648">
        <f t="shared" si="0"/>
        <v>1</v>
      </c>
      <c r="Y50" s="648" t="str">
        <f t="shared" si="6"/>
        <v>EXCELENTE</v>
      </c>
      <c r="Z50" s="649" t="str">
        <f t="shared" si="7"/>
        <v>EN EJECUCIÓN</v>
      </c>
      <c r="AA50" s="742">
        <f t="shared" si="3"/>
        <v>0.2</v>
      </c>
    </row>
    <row r="51" spans="2:27" ht="80.099999999999994" customHeight="1" thickBot="1" x14ac:dyDescent="0.3">
      <c r="B51" s="377" t="s">
        <v>391</v>
      </c>
      <c r="C51" s="337" t="s">
        <v>711</v>
      </c>
      <c r="D51" s="368" t="s">
        <v>52</v>
      </c>
      <c r="E51" s="339" t="s">
        <v>539</v>
      </c>
      <c r="F51" s="378" t="s">
        <v>176</v>
      </c>
      <c r="G51" s="750">
        <v>2</v>
      </c>
      <c r="H51" s="411" t="s">
        <v>748</v>
      </c>
      <c r="I51" s="379">
        <v>0.2</v>
      </c>
      <c r="J51" s="353">
        <v>100</v>
      </c>
      <c r="K51" s="354" t="s">
        <v>481</v>
      </c>
      <c r="L51" s="354" t="s">
        <v>749</v>
      </c>
      <c r="M51" s="531" t="s">
        <v>750</v>
      </c>
      <c r="N51" s="374">
        <v>0.25</v>
      </c>
      <c r="O51" s="374">
        <v>0.75</v>
      </c>
      <c r="P51" s="374">
        <v>0.85</v>
      </c>
      <c r="Q51" s="561">
        <v>1</v>
      </c>
      <c r="R51" s="643">
        <f t="shared" si="4"/>
        <v>1</v>
      </c>
      <c r="S51" s="501">
        <f t="shared" si="5"/>
        <v>0.2</v>
      </c>
      <c r="T51" s="692">
        <v>1</v>
      </c>
      <c r="U51" s="694" t="s">
        <v>1291</v>
      </c>
      <c r="V51" s="695" t="s">
        <v>1295</v>
      </c>
      <c r="W51" s="685"/>
      <c r="X51" s="648">
        <f t="shared" si="0"/>
        <v>1</v>
      </c>
      <c r="Y51" s="648" t="str">
        <f t="shared" si="6"/>
        <v>EXCELENTE</v>
      </c>
      <c r="Z51" s="649" t="str">
        <f t="shared" si="7"/>
        <v>EN EJECUCIÓN</v>
      </c>
      <c r="AA51" s="742">
        <f t="shared" si="3"/>
        <v>0.2</v>
      </c>
    </row>
    <row r="52" spans="2:27" ht="80.099999999999994" customHeight="1" thickBot="1" x14ac:dyDescent="0.3">
      <c r="B52" s="375" t="s">
        <v>391</v>
      </c>
      <c r="C52" s="504" t="s">
        <v>711</v>
      </c>
      <c r="D52" s="54" t="s">
        <v>52</v>
      </c>
      <c r="E52" s="229" t="s">
        <v>539</v>
      </c>
      <c r="F52" s="376" t="s">
        <v>176</v>
      </c>
      <c r="G52" s="750">
        <v>3</v>
      </c>
      <c r="H52" s="380" t="s">
        <v>751</v>
      </c>
      <c r="I52" s="381">
        <v>0.2</v>
      </c>
      <c r="J52" s="664">
        <v>4</v>
      </c>
      <c r="K52" s="351" t="s">
        <v>752</v>
      </c>
      <c r="L52" s="663" t="s">
        <v>753</v>
      </c>
      <c r="M52" s="532" t="s">
        <v>754</v>
      </c>
      <c r="N52" s="545">
        <v>1</v>
      </c>
      <c r="O52" s="545">
        <v>2</v>
      </c>
      <c r="P52" s="545">
        <v>3</v>
      </c>
      <c r="Q52" s="560">
        <v>4</v>
      </c>
      <c r="R52" s="644">
        <f t="shared" si="4"/>
        <v>4</v>
      </c>
      <c r="S52" s="501">
        <f t="shared" si="5"/>
        <v>0.2</v>
      </c>
      <c r="T52" s="691">
        <v>4</v>
      </c>
      <c r="U52" s="694" t="s">
        <v>1292</v>
      </c>
      <c r="V52" s="695" t="s">
        <v>1295</v>
      </c>
      <c r="W52" s="685"/>
      <c r="X52" s="648">
        <f t="shared" si="0"/>
        <v>1</v>
      </c>
      <c r="Y52" s="648" t="str">
        <f t="shared" si="6"/>
        <v>EXCELENTE</v>
      </c>
      <c r="Z52" s="649" t="str">
        <f t="shared" si="7"/>
        <v>EN EJECUCIÓN</v>
      </c>
      <c r="AA52" s="742">
        <f t="shared" si="3"/>
        <v>0.2</v>
      </c>
    </row>
    <row r="53" spans="2:27" ht="80.099999999999994" customHeight="1" thickBot="1" x14ac:dyDescent="0.3">
      <c r="B53" s="377" t="s">
        <v>391</v>
      </c>
      <c r="C53" s="337" t="s">
        <v>711</v>
      </c>
      <c r="D53" s="368" t="s">
        <v>52</v>
      </c>
      <c r="E53" s="339" t="s">
        <v>539</v>
      </c>
      <c r="F53" s="378" t="s">
        <v>176</v>
      </c>
      <c r="G53" s="750">
        <v>4</v>
      </c>
      <c r="H53" s="411" t="s">
        <v>755</v>
      </c>
      <c r="I53" s="379">
        <v>0.2</v>
      </c>
      <c r="J53" s="353">
        <v>1</v>
      </c>
      <c r="K53" s="354" t="s">
        <v>100</v>
      </c>
      <c r="L53" s="354" t="s">
        <v>756</v>
      </c>
      <c r="M53" s="531" t="s">
        <v>750</v>
      </c>
      <c r="N53" s="546">
        <v>0</v>
      </c>
      <c r="O53" s="546">
        <v>1</v>
      </c>
      <c r="P53" s="546"/>
      <c r="Q53" s="559"/>
      <c r="R53" s="644">
        <f>+O53</f>
        <v>1</v>
      </c>
      <c r="S53" s="501">
        <f>IFERROR(R53/O53,0)*I53</f>
        <v>0.2</v>
      </c>
      <c r="T53" s="691">
        <v>1</v>
      </c>
      <c r="U53" s="694" t="s">
        <v>1426</v>
      </c>
      <c r="V53" s="695" t="s">
        <v>1295</v>
      </c>
      <c r="W53" s="685"/>
      <c r="X53" s="741">
        <v>1</v>
      </c>
      <c r="Y53" s="741" t="s">
        <v>1203</v>
      </c>
      <c r="Z53" s="720" t="s">
        <v>400</v>
      </c>
      <c r="AA53" s="742">
        <f t="shared" si="3"/>
        <v>0.2</v>
      </c>
    </row>
    <row r="54" spans="2:27" s="405" customFormat="1" ht="80.099999999999994" customHeight="1" thickBot="1" x14ac:dyDescent="0.3">
      <c r="B54" s="375" t="s">
        <v>391</v>
      </c>
      <c r="C54" s="504" t="s">
        <v>711</v>
      </c>
      <c r="D54" s="54" t="s">
        <v>52</v>
      </c>
      <c r="E54" s="375" t="s">
        <v>539</v>
      </c>
      <c r="F54" s="504" t="s">
        <v>176</v>
      </c>
      <c r="G54" s="502">
        <v>5</v>
      </c>
      <c r="H54" s="347" t="s">
        <v>757</v>
      </c>
      <c r="I54" s="570">
        <v>0.2</v>
      </c>
      <c r="J54" s="349">
        <v>100</v>
      </c>
      <c r="K54" s="348" t="s">
        <v>481</v>
      </c>
      <c r="L54" s="348" t="s">
        <v>758</v>
      </c>
      <c r="M54" s="530" t="s">
        <v>747</v>
      </c>
      <c r="N54" s="547">
        <v>0</v>
      </c>
      <c r="O54" s="548">
        <v>0.65</v>
      </c>
      <c r="P54" s="548">
        <v>0.75</v>
      </c>
      <c r="Q54" s="566">
        <v>1</v>
      </c>
      <c r="R54" s="643">
        <f t="shared" si="4"/>
        <v>1</v>
      </c>
      <c r="S54" s="501">
        <f t="shared" si="5"/>
        <v>0.2</v>
      </c>
      <c r="T54" s="692">
        <v>1</v>
      </c>
      <c r="U54" s="694" t="s">
        <v>1293</v>
      </c>
      <c r="V54" s="695" t="s">
        <v>1295</v>
      </c>
      <c r="W54" s="685"/>
      <c r="X54" s="648">
        <f t="shared" si="0"/>
        <v>1</v>
      </c>
      <c r="Y54" s="648" t="str">
        <f t="shared" si="6"/>
        <v>EXCELENTE</v>
      </c>
      <c r="Z54" s="649" t="str">
        <f t="shared" si="7"/>
        <v>EN EJECUCIÓN</v>
      </c>
      <c r="AA54" s="742">
        <f t="shared" si="3"/>
        <v>0.2</v>
      </c>
    </row>
    <row r="55" spans="2:27" ht="80.099999999999994" customHeight="1" thickBot="1" x14ac:dyDescent="0.3">
      <c r="B55" s="377" t="s">
        <v>391</v>
      </c>
      <c r="C55" s="337" t="s">
        <v>711</v>
      </c>
      <c r="D55" s="338" t="s">
        <v>23</v>
      </c>
      <c r="E55" s="339" t="s">
        <v>759</v>
      </c>
      <c r="F55" s="340" t="s">
        <v>183</v>
      </c>
      <c r="G55" s="520">
        <v>1</v>
      </c>
      <c r="H55" s="571" t="s">
        <v>760</v>
      </c>
      <c r="I55" s="354">
        <v>0.5</v>
      </c>
      <c r="J55" s="353">
        <v>100</v>
      </c>
      <c r="K55" s="354" t="s">
        <v>184</v>
      </c>
      <c r="L55" s="572" t="s">
        <v>761</v>
      </c>
      <c r="M55" s="354" t="s">
        <v>762</v>
      </c>
      <c r="N55" s="539">
        <v>50</v>
      </c>
      <c r="O55" s="539">
        <v>100</v>
      </c>
      <c r="P55" s="539"/>
      <c r="Q55" s="559"/>
      <c r="R55" s="644">
        <f>+O55</f>
        <v>100</v>
      </c>
      <c r="S55" s="501">
        <f>IFERROR(R55/O55,0)*I55</f>
        <v>0.5</v>
      </c>
      <c r="T55" s="675">
        <v>100</v>
      </c>
      <c r="U55" s="676" t="s">
        <v>1425</v>
      </c>
      <c r="V55" s="695" t="s">
        <v>1424</v>
      </c>
      <c r="W55" s="677"/>
      <c r="X55" s="741">
        <v>1</v>
      </c>
      <c r="Y55" s="741" t="s">
        <v>1203</v>
      </c>
      <c r="Z55" s="720" t="s">
        <v>400</v>
      </c>
      <c r="AA55" s="742">
        <f t="shared" si="3"/>
        <v>0.5</v>
      </c>
    </row>
    <row r="56" spans="2:27" ht="80.099999999999994" customHeight="1" thickBot="1" x14ac:dyDescent="0.3">
      <c r="B56" s="375" t="s">
        <v>391</v>
      </c>
      <c r="C56" s="504" t="s">
        <v>711</v>
      </c>
      <c r="D56" s="52" t="s">
        <v>23</v>
      </c>
      <c r="E56" s="229" t="s">
        <v>759</v>
      </c>
      <c r="F56" s="346" t="s">
        <v>183</v>
      </c>
      <c r="G56" s="750">
        <v>2</v>
      </c>
      <c r="H56" s="412" t="s">
        <v>763</v>
      </c>
      <c r="I56" s="371">
        <v>0.25</v>
      </c>
      <c r="J56" s="370">
        <v>100</v>
      </c>
      <c r="K56" s="371" t="s">
        <v>184</v>
      </c>
      <c r="L56" s="382" t="s">
        <v>764</v>
      </c>
      <c r="M56" s="533" t="s">
        <v>762</v>
      </c>
      <c r="N56" s="540">
        <v>10</v>
      </c>
      <c r="O56" s="540">
        <v>30</v>
      </c>
      <c r="P56" s="540">
        <v>60</v>
      </c>
      <c r="Q56" s="560">
        <v>100</v>
      </c>
      <c r="R56" s="644">
        <f t="shared" si="4"/>
        <v>100</v>
      </c>
      <c r="S56" s="501">
        <f t="shared" si="5"/>
        <v>0.25</v>
      </c>
      <c r="T56" s="675">
        <v>100</v>
      </c>
      <c r="U56" s="678" t="s">
        <v>1226</v>
      </c>
      <c r="V56" s="680" t="s">
        <v>1228</v>
      </c>
      <c r="W56" s="677"/>
      <c r="X56" s="648">
        <f t="shared" si="0"/>
        <v>1</v>
      </c>
      <c r="Y56" s="648" t="str">
        <f t="shared" si="6"/>
        <v>EXCELENTE</v>
      </c>
      <c r="Z56" s="649" t="str">
        <f t="shared" si="7"/>
        <v>EN EJECUCIÓN</v>
      </c>
      <c r="AA56" s="742">
        <f t="shared" si="3"/>
        <v>0.25</v>
      </c>
    </row>
    <row r="57" spans="2:27" ht="80.099999999999994" customHeight="1" thickBot="1" x14ac:dyDescent="0.3">
      <c r="B57" s="377" t="s">
        <v>391</v>
      </c>
      <c r="C57" s="337" t="s">
        <v>711</v>
      </c>
      <c r="D57" s="338" t="s">
        <v>23</v>
      </c>
      <c r="E57" s="339" t="s">
        <v>759</v>
      </c>
      <c r="F57" s="340" t="s">
        <v>183</v>
      </c>
      <c r="G57" s="520">
        <v>3</v>
      </c>
      <c r="H57" s="571" t="s">
        <v>765</v>
      </c>
      <c r="I57" s="354">
        <v>0.25</v>
      </c>
      <c r="J57" s="353">
        <v>100</v>
      </c>
      <c r="K57" s="354" t="s">
        <v>184</v>
      </c>
      <c r="L57" s="354" t="s">
        <v>766</v>
      </c>
      <c r="M57" s="354" t="s">
        <v>762</v>
      </c>
      <c r="N57" s="539">
        <v>10</v>
      </c>
      <c r="O57" s="539">
        <v>30</v>
      </c>
      <c r="P57" s="539">
        <v>60</v>
      </c>
      <c r="Q57" s="559">
        <v>100</v>
      </c>
      <c r="R57" s="644">
        <f t="shared" si="4"/>
        <v>100</v>
      </c>
      <c r="S57" s="501">
        <f t="shared" si="5"/>
        <v>0.25</v>
      </c>
      <c r="T57" s="675">
        <v>99</v>
      </c>
      <c r="U57" s="679" t="s">
        <v>1227</v>
      </c>
      <c r="V57" s="680" t="s">
        <v>1229</v>
      </c>
      <c r="W57" s="677"/>
      <c r="X57" s="648">
        <f t="shared" si="0"/>
        <v>0.99</v>
      </c>
      <c r="Y57" s="648" t="str">
        <f t="shared" si="6"/>
        <v>EXCELENTE</v>
      </c>
      <c r="Z57" s="649" t="str">
        <f t="shared" si="7"/>
        <v>EN EJECUCIÓN</v>
      </c>
      <c r="AA57" s="742">
        <f t="shared" si="3"/>
        <v>0.2475</v>
      </c>
    </row>
    <row r="58" spans="2:27" ht="80.099999999999994" customHeight="1" thickBot="1" x14ac:dyDescent="0.3">
      <c r="B58" s="344" t="s">
        <v>388</v>
      </c>
      <c r="C58" s="504" t="s">
        <v>389</v>
      </c>
      <c r="D58" s="52" t="s">
        <v>23</v>
      </c>
      <c r="E58" s="229" t="s">
        <v>542</v>
      </c>
      <c r="F58" s="346" t="s">
        <v>186</v>
      </c>
      <c r="G58" s="750">
        <v>1</v>
      </c>
      <c r="H58" s="573" t="s">
        <v>767</v>
      </c>
      <c r="I58" s="574">
        <v>6.25E-2</v>
      </c>
      <c r="J58" s="575">
        <v>100</v>
      </c>
      <c r="K58" s="576" t="s">
        <v>184</v>
      </c>
      <c r="L58" s="577" t="s">
        <v>768</v>
      </c>
      <c r="M58" s="578" t="s">
        <v>769</v>
      </c>
      <c r="N58" s="661">
        <v>25</v>
      </c>
      <c r="O58" s="661">
        <v>50</v>
      </c>
      <c r="P58" s="661">
        <v>75</v>
      </c>
      <c r="Q58" s="537">
        <v>100</v>
      </c>
      <c r="R58" s="644">
        <f t="shared" si="4"/>
        <v>100</v>
      </c>
      <c r="S58" s="501">
        <f t="shared" si="5"/>
        <v>6.25E-2</v>
      </c>
      <c r="T58" s="697">
        <v>75</v>
      </c>
      <c r="U58" s="666" t="s">
        <v>1310</v>
      </c>
      <c r="V58" s="704" t="s">
        <v>1311</v>
      </c>
      <c r="W58" s="705"/>
      <c r="X58" s="648">
        <f t="shared" si="0"/>
        <v>0.75</v>
      </c>
      <c r="Y58" s="648" t="str">
        <f t="shared" si="6"/>
        <v>REGULAR</v>
      </c>
      <c r="Z58" s="649" t="str">
        <f t="shared" si="7"/>
        <v>EN EJECUCIÓN</v>
      </c>
      <c r="AA58" s="742">
        <f t="shared" si="3"/>
        <v>4.6875E-2</v>
      </c>
    </row>
    <row r="59" spans="2:27" ht="80.099999999999994" customHeight="1" thickBot="1" x14ac:dyDescent="0.3">
      <c r="B59" s="336" t="s">
        <v>388</v>
      </c>
      <c r="C59" s="337" t="s">
        <v>389</v>
      </c>
      <c r="D59" s="338" t="s">
        <v>23</v>
      </c>
      <c r="E59" s="339" t="s">
        <v>542</v>
      </c>
      <c r="F59" s="340" t="s">
        <v>186</v>
      </c>
      <c r="G59" s="750">
        <v>2</v>
      </c>
      <c r="H59" s="583" t="s">
        <v>363</v>
      </c>
      <c r="I59" s="584">
        <v>6.25E-2</v>
      </c>
      <c r="J59" s="585">
        <v>0.2</v>
      </c>
      <c r="K59" s="586" t="s">
        <v>184</v>
      </c>
      <c r="L59" s="587" t="s">
        <v>770</v>
      </c>
      <c r="M59" s="588" t="s">
        <v>198</v>
      </c>
      <c r="N59" s="589">
        <v>0.05</v>
      </c>
      <c r="O59" s="589">
        <v>0.1</v>
      </c>
      <c r="P59" s="589">
        <v>0.15</v>
      </c>
      <c r="Q59" s="590">
        <v>0.2</v>
      </c>
      <c r="R59" s="643">
        <f t="shared" si="4"/>
        <v>0.2</v>
      </c>
      <c r="S59" s="501">
        <f t="shared" si="5"/>
        <v>6.25E-2</v>
      </c>
      <c r="T59" s="698">
        <v>0.2</v>
      </c>
      <c r="U59" s="706" t="s">
        <v>1312</v>
      </c>
      <c r="V59" s="704" t="s">
        <v>1313</v>
      </c>
      <c r="W59" s="705"/>
      <c r="X59" s="719">
        <f t="shared" si="0"/>
        <v>1</v>
      </c>
      <c r="Y59" s="648" t="str">
        <f t="shared" si="6"/>
        <v>EXCELENTE</v>
      </c>
      <c r="Z59" s="649" t="str">
        <f t="shared" si="7"/>
        <v>EN EJECUCIÓN</v>
      </c>
      <c r="AA59" s="742">
        <f t="shared" si="3"/>
        <v>6.25E-2</v>
      </c>
    </row>
    <row r="60" spans="2:27" ht="80.099999999999994" customHeight="1" thickBot="1" x14ac:dyDescent="0.3">
      <c r="B60" s="344" t="s">
        <v>388</v>
      </c>
      <c r="C60" s="504" t="s">
        <v>389</v>
      </c>
      <c r="D60" s="52" t="s">
        <v>23</v>
      </c>
      <c r="E60" s="229" t="s">
        <v>542</v>
      </c>
      <c r="F60" s="346" t="s">
        <v>186</v>
      </c>
      <c r="G60" s="518">
        <v>3</v>
      </c>
      <c r="H60" s="656" t="s">
        <v>771</v>
      </c>
      <c r="I60" s="362">
        <v>6.25E-2</v>
      </c>
      <c r="J60" s="348">
        <v>0.51</v>
      </c>
      <c r="K60" s="348" t="s">
        <v>772</v>
      </c>
      <c r="L60" s="348" t="s">
        <v>773</v>
      </c>
      <c r="M60" s="530" t="s">
        <v>198</v>
      </c>
      <c r="N60" s="386">
        <v>0</v>
      </c>
      <c r="O60" s="386">
        <v>17</v>
      </c>
      <c r="P60" s="386">
        <v>17</v>
      </c>
      <c r="Q60" s="567">
        <v>17</v>
      </c>
      <c r="R60" s="644">
        <f t="shared" si="4"/>
        <v>17</v>
      </c>
      <c r="S60" s="501">
        <f t="shared" si="5"/>
        <v>6.25E-2</v>
      </c>
      <c r="T60" s="699">
        <v>17</v>
      </c>
      <c r="U60" s="706" t="s">
        <v>1314</v>
      </c>
      <c r="V60" s="704" t="s">
        <v>1315</v>
      </c>
      <c r="W60" s="705"/>
      <c r="X60" s="648">
        <f t="shared" si="0"/>
        <v>1</v>
      </c>
      <c r="Y60" s="648" t="str">
        <f t="shared" si="6"/>
        <v>EXCELENTE</v>
      </c>
      <c r="Z60" s="649" t="str">
        <f t="shared" si="7"/>
        <v>EN EJECUCIÓN</v>
      </c>
      <c r="AA60" s="742">
        <f t="shared" si="3"/>
        <v>6.25E-2</v>
      </c>
    </row>
    <row r="61" spans="2:27" ht="80.099999999999994" customHeight="1" thickBot="1" x14ac:dyDescent="0.3">
      <c r="B61" s="336" t="s">
        <v>388</v>
      </c>
      <c r="C61" s="337" t="s">
        <v>389</v>
      </c>
      <c r="D61" s="338" t="s">
        <v>23</v>
      </c>
      <c r="E61" s="339" t="s">
        <v>542</v>
      </c>
      <c r="F61" s="340" t="s">
        <v>186</v>
      </c>
      <c r="G61" s="518">
        <v>4</v>
      </c>
      <c r="H61" s="583" t="s">
        <v>774</v>
      </c>
      <c r="I61" s="584">
        <v>6.25E-2</v>
      </c>
      <c r="J61" s="387">
        <v>4</v>
      </c>
      <c r="K61" s="388" t="s">
        <v>212</v>
      </c>
      <c r="L61" s="389" t="s">
        <v>775</v>
      </c>
      <c r="M61" s="591" t="s">
        <v>776</v>
      </c>
      <c r="N61" s="583">
        <v>1</v>
      </c>
      <c r="O61" s="583">
        <v>2</v>
      </c>
      <c r="P61" s="583">
        <v>3</v>
      </c>
      <c r="Q61" s="592">
        <v>4</v>
      </c>
      <c r="R61" s="644">
        <f t="shared" si="4"/>
        <v>4</v>
      </c>
      <c r="S61" s="501">
        <f t="shared" si="5"/>
        <v>6.25E-2</v>
      </c>
      <c r="T61" s="699">
        <v>4</v>
      </c>
      <c r="U61" s="706" t="s">
        <v>1316</v>
      </c>
      <c r="V61" s="704" t="s">
        <v>1317</v>
      </c>
      <c r="W61" s="705"/>
      <c r="X61" s="648">
        <f t="shared" si="0"/>
        <v>1</v>
      </c>
      <c r="Y61" s="648" t="str">
        <f t="shared" si="6"/>
        <v>EXCELENTE</v>
      </c>
      <c r="Z61" s="649" t="str">
        <f t="shared" si="7"/>
        <v>EN EJECUCIÓN</v>
      </c>
      <c r="AA61" s="742">
        <f t="shared" si="3"/>
        <v>6.25E-2</v>
      </c>
    </row>
    <row r="62" spans="2:27" ht="80.099999999999994" customHeight="1" thickBot="1" x14ac:dyDescent="0.3">
      <c r="B62" s="344" t="s">
        <v>388</v>
      </c>
      <c r="C62" s="504" t="s">
        <v>389</v>
      </c>
      <c r="D62" s="52" t="s">
        <v>23</v>
      </c>
      <c r="E62" s="229" t="s">
        <v>542</v>
      </c>
      <c r="F62" s="346" t="s">
        <v>186</v>
      </c>
      <c r="G62" s="518">
        <v>5</v>
      </c>
      <c r="H62" s="390" t="s">
        <v>211</v>
      </c>
      <c r="I62" s="383">
        <v>6.25E-2</v>
      </c>
      <c r="J62" s="391">
        <v>2</v>
      </c>
      <c r="K62" s="392" t="s">
        <v>220</v>
      </c>
      <c r="L62" s="390" t="s">
        <v>213</v>
      </c>
      <c r="M62" s="534" t="s">
        <v>776</v>
      </c>
      <c r="N62" s="661">
        <v>0</v>
      </c>
      <c r="O62" s="661">
        <v>1</v>
      </c>
      <c r="P62" s="661">
        <v>0</v>
      </c>
      <c r="Q62" s="537">
        <v>2</v>
      </c>
      <c r="R62" s="644">
        <f t="shared" si="4"/>
        <v>2</v>
      </c>
      <c r="S62" s="501">
        <f t="shared" si="5"/>
        <v>6.25E-2</v>
      </c>
      <c r="T62" s="699">
        <v>2</v>
      </c>
      <c r="U62" s="707" t="s">
        <v>1318</v>
      </c>
      <c r="V62" s="710" t="s">
        <v>1319</v>
      </c>
      <c r="W62" s="705"/>
      <c r="X62" s="648">
        <f t="shared" si="0"/>
        <v>1</v>
      </c>
      <c r="Y62" s="648" t="str">
        <f t="shared" si="6"/>
        <v>EXCELENTE</v>
      </c>
      <c r="Z62" s="649" t="str">
        <f t="shared" si="7"/>
        <v>EN EJECUCIÓN</v>
      </c>
      <c r="AA62" s="742">
        <f t="shared" si="3"/>
        <v>6.25E-2</v>
      </c>
    </row>
    <row r="63" spans="2:27" ht="80.099999999999994" customHeight="1" thickBot="1" x14ac:dyDescent="0.3">
      <c r="B63" s="336" t="s">
        <v>388</v>
      </c>
      <c r="C63" s="337" t="s">
        <v>389</v>
      </c>
      <c r="D63" s="338" t="s">
        <v>23</v>
      </c>
      <c r="E63" s="339" t="s">
        <v>536</v>
      </c>
      <c r="F63" s="340" t="s">
        <v>186</v>
      </c>
      <c r="G63" s="750">
        <v>6</v>
      </c>
      <c r="H63" s="393" t="s">
        <v>365</v>
      </c>
      <c r="I63" s="584">
        <v>6.25E-2</v>
      </c>
      <c r="J63" s="593">
        <v>5</v>
      </c>
      <c r="K63" s="594" t="s">
        <v>220</v>
      </c>
      <c r="L63" s="595" t="s">
        <v>777</v>
      </c>
      <c r="M63" s="591" t="s">
        <v>222</v>
      </c>
      <c r="N63" s="596">
        <v>0</v>
      </c>
      <c r="O63" s="596">
        <v>2</v>
      </c>
      <c r="P63" s="596">
        <v>4</v>
      </c>
      <c r="Q63" s="597">
        <v>5</v>
      </c>
      <c r="R63" s="644">
        <f t="shared" si="4"/>
        <v>5</v>
      </c>
      <c r="S63" s="501">
        <f t="shared" si="5"/>
        <v>6.25E-2</v>
      </c>
      <c r="T63" s="697">
        <v>5</v>
      </c>
      <c r="U63" s="706" t="s">
        <v>1320</v>
      </c>
      <c r="V63" s="704" t="s">
        <v>1321</v>
      </c>
      <c r="W63" s="705"/>
      <c r="X63" s="648">
        <f t="shared" si="0"/>
        <v>1</v>
      </c>
      <c r="Y63" s="648" t="str">
        <f t="shared" si="6"/>
        <v>EXCELENTE</v>
      </c>
      <c r="Z63" s="649" t="str">
        <f t="shared" si="7"/>
        <v>EN EJECUCIÓN</v>
      </c>
      <c r="AA63" s="742">
        <f t="shared" si="3"/>
        <v>6.25E-2</v>
      </c>
    </row>
    <row r="64" spans="2:27" ht="80.099999999999994" customHeight="1" thickBot="1" x14ac:dyDescent="0.3">
      <c r="B64" s="344" t="s">
        <v>388</v>
      </c>
      <c r="C64" s="504" t="s">
        <v>389</v>
      </c>
      <c r="D64" s="52" t="s">
        <v>23</v>
      </c>
      <c r="E64" s="229" t="s">
        <v>545</v>
      </c>
      <c r="F64" s="346" t="s">
        <v>186</v>
      </c>
      <c r="G64" s="750">
        <v>7</v>
      </c>
      <c r="H64" s="661" t="s">
        <v>225</v>
      </c>
      <c r="I64" s="383">
        <v>6.25E-2</v>
      </c>
      <c r="J64" s="395">
        <v>4</v>
      </c>
      <c r="K64" s="394" t="s">
        <v>220</v>
      </c>
      <c r="L64" s="662" t="s">
        <v>778</v>
      </c>
      <c r="M64" s="535" t="s">
        <v>227</v>
      </c>
      <c r="N64" s="386">
        <v>1</v>
      </c>
      <c r="O64" s="386">
        <v>2</v>
      </c>
      <c r="P64" s="386">
        <v>3</v>
      </c>
      <c r="Q64" s="567">
        <v>4</v>
      </c>
      <c r="R64" s="644">
        <f t="shared" si="4"/>
        <v>4</v>
      </c>
      <c r="S64" s="501">
        <f t="shared" si="5"/>
        <v>6.25E-2</v>
      </c>
      <c r="T64" s="700">
        <v>4</v>
      </c>
      <c r="U64" s="706" t="s">
        <v>1433</v>
      </c>
      <c r="V64" s="704" t="s">
        <v>1434</v>
      </c>
      <c r="W64" s="708"/>
      <c r="X64" s="648">
        <f t="shared" si="0"/>
        <v>1</v>
      </c>
      <c r="Y64" s="648" t="str">
        <f t="shared" si="6"/>
        <v>EXCELENTE</v>
      </c>
      <c r="Z64" s="649" t="str">
        <f t="shared" si="7"/>
        <v>EN EJECUCIÓN</v>
      </c>
      <c r="AA64" s="742">
        <f t="shared" si="3"/>
        <v>6.25E-2</v>
      </c>
    </row>
    <row r="65" spans="2:32" ht="80.099999999999994" customHeight="1" thickBot="1" x14ac:dyDescent="0.3">
      <c r="B65" s="336" t="s">
        <v>388</v>
      </c>
      <c r="C65" s="337" t="s">
        <v>389</v>
      </c>
      <c r="D65" s="338" t="s">
        <v>23</v>
      </c>
      <c r="E65" s="339" t="s">
        <v>543</v>
      </c>
      <c r="F65" s="340" t="s">
        <v>186</v>
      </c>
      <c r="G65" s="518">
        <v>8</v>
      </c>
      <c r="H65" s="583" t="s">
        <v>779</v>
      </c>
      <c r="I65" s="584">
        <v>6.25E-2</v>
      </c>
      <c r="J65" s="598">
        <v>100</v>
      </c>
      <c r="K65" s="599" t="s">
        <v>184</v>
      </c>
      <c r="L65" s="600" t="s">
        <v>780</v>
      </c>
      <c r="M65" s="601" t="s">
        <v>781</v>
      </c>
      <c r="N65" s="602">
        <v>50</v>
      </c>
      <c r="O65" s="602"/>
      <c r="P65" s="602">
        <v>75</v>
      </c>
      <c r="Q65" s="672">
        <v>100</v>
      </c>
      <c r="R65" s="702">
        <f t="shared" si="4"/>
        <v>100</v>
      </c>
      <c r="S65" s="501">
        <f t="shared" si="5"/>
        <v>6.25E-2</v>
      </c>
      <c r="T65" s="701">
        <v>100</v>
      </c>
      <c r="U65" s="678" t="s">
        <v>1322</v>
      </c>
      <c r="V65" s="680" t="s">
        <v>1323</v>
      </c>
      <c r="W65" s="709"/>
      <c r="X65" s="648">
        <f t="shared" si="0"/>
        <v>1</v>
      </c>
      <c r="Y65" s="648" t="str">
        <f t="shared" si="6"/>
        <v>EXCELENTE</v>
      </c>
      <c r="Z65" s="649" t="str">
        <f t="shared" si="7"/>
        <v>EN EJECUCIÓN</v>
      </c>
      <c r="AA65" s="742">
        <f t="shared" si="3"/>
        <v>6.25E-2</v>
      </c>
    </row>
    <row r="66" spans="2:32" ht="80.099999999999994" customHeight="1" thickBot="1" x14ac:dyDescent="0.3">
      <c r="B66" s="344" t="s">
        <v>388</v>
      </c>
      <c r="C66" s="504" t="s">
        <v>389</v>
      </c>
      <c r="D66" s="52" t="s">
        <v>23</v>
      </c>
      <c r="E66" s="229" t="s">
        <v>543</v>
      </c>
      <c r="F66" s="346" t="s">
        <v>186</v>
      </c>
      <c r="G66" s="518">
        <v>9</v>
      </c>
      <c r="H66" s="657" t="s">
        <v>782</v>
      </c>
      <c r="I66" s="383">
        <v>6.25E-2</v>
      </c>
      <c r="J66" s="396">
        <v>80</v>
      </c>
      <c r="K66" s="397" t="s">
        <v>184</v>
      </c>
      <c r="L66" s="398" t="s">
        <v>783</v>
      </c>
      <c r="M66" s="536" t="s">
        <v>781</v>
      </c>
      <c r="N66" s="673">
        <v>10</v>
      </c>
      <c r="O66" s="673">
        <v>25</v>
      </c>
      <c r="P66" s="673">
        <v>75</v>
      </c>
      <c r="Q66" s="674">
        <v>80</v>
      </c>
      <c r="R66" s="702">
        <f t="shared" si="4"/>
        <v>80</v>
      </c>
      <c r="S66" s="501">
        <f t="shared" si="5"/>
        <v>6.25E-2</v>
      </c>
      <c r="T66" s="702">
        <v>80</v>
      </c>
      <c r="U66" s="678" t="s">
        <v>1044</v>
      </c>
      <c r="V66" s="680" t="s">
        <v>1382</v>
      </c>
      <c r="W66" s="709"/>
      <c r="X66" s="648">
        <f t="shared" si="0"/>
        <v>1</v>
      </c>
      <c r="Y66" s="648" t="str">
        <f t="shared" si="6"/>
        <v>EXCELENTE</v>
      </c>
      <c r="Z66" s="649" t="str">
        <f t="shared" si="7"/>
        <v>EN EJECUCIÓN</v>
      </c>
      <c r="AA66" s="742">
        <f t="shared" si="3"/>
        <v>6.25E-2</v>
      </c>
    </row>
    <row r="67" spans="2:32" ht="80.099999999999994" customHeight="1" thickBot="1" x14ac:dyDescent="0.3">
      <c r="B67" s="336" t="s">
        <v>388</v>
      </c>
      <c r="C67" s="337" t="s">
        <v>389</v>
      </c>
      <c r="D67" s="338" t="s">
        <v>23</v>
      </c>
      <c r="E67" s="339" t="s">
        <v>543</v>
      </c>
      <c r="F67" s="340" t="s">
        <v>186</v>
      </c>
      <c r="G67" s="518">
        <v>10</v>
      </c>
      <c r="H67" s="583" t="s">
        <v>784</v>
      </c>
      <c r="I67" s="584">
        <v>6.25E-2</v>
      </c>
      <c r="J67" s="598">
        <v>100</v>
      </c>
      <c r="K67" s="586" t="s">
        <v>184</v>
      </c>
      <c r="L67" s="583" t="s">
        <v>785</v>
      </c>
      <c r="M67" s="592" t="s">
        <v>781</v>
      </c>
      <c r="N67" s="596">
        <v>16</v>
      </c>
      <c r="O67" s="596">
        <v>34</v>
      </c>
      <c r="P67" s="596">
        <v>48</v>
      </c>
      <c r="Q67" s="597">
        <v>100</v>
      </c>
      <c r="R67" s="644">
        <f t="shared" si="4"/>
        <v>100</v>
      </c>
      <c r="S67" s="501">
        <f t="shared" si="5"/>
        <v>6.25E-2</v>
      </c>
      <c r="T67" s="703">
        <v>75</v>
      </c>
      <c r="U67" s="678" t="s">
        <v>1325</v>
      </c>
      <c r="V67" s="680" t="s">
        <v>1326</v>
      </c>
      <c r="W67" s="709"/>
      <c r="X67" s="648">
        <f t="shared" si="0"/>
        <v>0.75</v>
      </c>
      <c r="Y67" s="648" t="str">
        <f t="shared" si="6"/>
        <v>REGULAR</v>
      </c>
      <c r="Z67" s="649" t="str">
        <f t="shared" si="7"/>
        <v>EN EJECUCIÓN</v>
      </c>
      <c r="AA67" s="742">
        <f t="shared" si="3"/>
        <v>4.6875E-2</v>
      </c>
    </row>
    <row r="68" spans="2:32" ht="80.099999999999994" customHeight="1" thickBot="1" x14ac:dyDescent="0.3">
      <c r="B68" s="344" t="s">
        <v>391</v>
      </c>
      <c r="C68" s="504" t="s">
        <v>786</v>
      </c>
      <c r="D68" s="52" t="s">
        <v>23</v>
      </c>
      <c r="E68" s="229" t="s">
        <v>546</v>
      </c>
      <c r="F68" s="346" t="s">
        <v>186</v>
      </c>
      <c r="G68" s="518">
        <v>11</v>
      </c>
      <c r="H68" s="656" t="s">
        <v>240</v>
      </c>
      <c r="I68" s="383">
        <v>6.25E-2</v>
      </c>
      <c r="J68" s="395">
        <v>100</v>
      </c>
      <c r="K68" s="394" t="s">
        <v>184</v>
      </c>
      <c r="L68" s="607" t="s">
        <v>241</v>
      </c>
      <c r="M68" s="538" t="s">
        <v>242</v>
      </c>
      <c r="N68" s="661">
        <v>20</v>
      </c>
      <c r="O68" s="661">
        <v>50</v>
      </c>
      <c r="P68" s="661">
        <v>75</v>
      </c>
      <c r="Q68" s="537">
        <v>100</v>
      </c>
      <c r="R68" s="644">
        <f t="shared" si="4"/>
        <v>100</v>
      </c>
      <c r="S68" s="501">
        <f t="shared" si="5"/>
        <v>6.25E-2</v>
      </c>
      <c r="T68" s="724">
        <v>5</v>
      </c>
      <c r="U68" s="725" t="s">
        <v>1331</v>
      </c>
      <c r="V68" s="725" t="s">
        <v>1332</v>
      </c>
      <c r="W68" s="726" t="s">
        <v>1333</v>
      </c>
      <c r="X68" s="648">
        <f t="shared" si="0"/>
        <v>0.05</v>
      </c>
      <c r="Y68" s="648" t="str">
        <f t="shared" si="6"/>
        <v>MALO</v>
      </c>
      <c r="Z68" s="649" t="str">
        <f t="shared" si="7"/>
        <v>EN EJECUCIÓN</v>
      </c>
      <c r="AA68" s="742">
        <f t="shared" si="3"/>
        <v>3.1250000000000002E-3</v>
      </c>
    </row>
    <row r="69" spans="2:32" ht="80.099999999999994" customHeight="1" thickBot="1" x14ac:dyDescent="0.3">
      <c r="B69" s="336" t="s">
        <v>391</v>
      </c>
      <c r="C69" s="337" t="s">
        <v>711</v>
      </c>
      <c r="D69" s="338" t="s">
        <v>23</v>
      </c>
      <c r="E69" s="339" t="s">
        <v>546</v>
      </c>
      <c r="F69" s="340" t="s">
        <v>186</v>
      </c>
      <c r="G69" s="750">
        <v>12</v>
      </c>
      <c r="H69" s="409" t="s">
        <v>250</v>
      </c>
      <c r="I69" s="584">
        <v>6.25E-2</v>
      </c>
      <c r="J69" s="602">
        <v>100</v>
      </c>
      <c r="K69" s="594" t="s">
        <v>184</v>
      </c>
      <c r="L69" s="603" t="s">
        <v>787</v>
      </c>
      <c r="M69" s="604" t="s">
        <v>242</v>
      </c>
      <c r="N69" s="539">
        <v>30</v>
      </c>
      <c r="O69" s="539">
        <v>60</v>
      </c>
      <c r="P69" s="539">
        <v>80</v>
      </c>
      <c r="Q69" s="559">
        <v>100</v>
      </c>
      <c r="R69" s="644">
        <f t="shared" si="4"/>
        <v>100</v>
      </c>
      <c r="S69" s="501">
        <f t="shared" si="5"/>
        <v>6.25E-2</v>
      </c>
      <c r="T69" s="727">
        <v>70</v>
      </c>
      <c r="U69" s="725" t="s">
        <v>1334</v>
      </c>
      <c r="V69" s="725" t="s">
        <v>1335</v>
      </c>
      <c r="W69" s="726" t="s">
        <v>1327</v>
      </c>
      <c r="X69" s="648">
        <f t="shared" si="0"/>
        <v>0.7</v>
      </c>
      <c r="Y69" s="648" t="str">
        <f t="shared" si="6"/>
        <v>REGULAR</v>
      </c>
      <c r="Z69" s="649" t="str">
        <f t="shared" si="7"/>
        <v>EN EJECUCIÓN</v>
      </c>
      <c r="AA69" s="742">
        <f t="shared" si="3"/>
        <v>4.3749999999999997E-2</v>
      </c>
    </row>
    <row r="70" spans="2:32" ht="80.099999999999994" customHeight="1" thickBot="1" x14ac:dyDescent="0.3">
      <c r="B70" s="344" t="s">
        <v>391</v>
      </c>
      <c r="C70" s="504" t="s">
        <v>711</v>
      </c>
      <c r="D70" s="52" t="s">
        <v>23</v>
      </c>
      <c r="E70" s="229" t="s">
        <v>546</v>
      </c>
      <c r="F70" s="346" t="s">
        <v>186</v>
      </c>
      <c r="G70" s="750">
        <v>13</v>
      </c>
      <c r="H70" s="656" t="s">
        <v>369</v>
      </c>
      <c r="I70" s="383">
        <v>6.25E-2</v>
      </c>
      <c r="J70" s="395">
        <v>100</v>
      </c>
      <c r="K70" s="394" t="s">
        <v>184</v>
      </c>
      <c r="L70" s="399" t="s">
        <v>788</v>
      </c>
      <c r="M70" s="538" t="s">
        <v>242</v>
      </c>
      <c r="N70" s="540">
        <v>25</v>
      </c>
      <c r="O70" s="540">
        <v>50</v>
      </c>
      <c r="P70" s="540">
        <v>75</v>
      </c>
      <c r="Q70" s="560">
        <v>100</v>
      </c>
      <c r="R70" s="644">
        <f t="shared" si="4"/>
        <v>100</v>
      </c>
      <c r="S70" s="501">
        <f t="shared" si="5"/>
        <v>6.25E-2</v>
      </c>
      <c r="T70" s="727">
        <v>100</v>
      </c>
      <c r="U70" s="725" t="s">
        <v>1336</v>
      </c>
      <c r="V70" s="725" t="s">
        <v>1328</v>
      </c>
      <c r="W70" s="728"/>
      <c r="X70" s="648">
        <f t="shared" si="0"/>
        <v>1</v>
      </c>
      <c r="Y70" s="648" t="str">
        <f t="shared" si="6"/>
        <v>EXCELENTE</v>
      </c>
      <c r="Z70" s="649" t="str">
        <f t="shared" si="7"/>
        <v>EN EJECUCIÓN</v>
      </c>
      <c r="AA70" s="742">
        <f t="shared" si="3"/>
        <v>6.25E-2</v>
      </c>
    </row>
    <row r="71" spans="2:32" ht="80.099999999999994" customHeight="1" thickBot="1" x14ac:dyDescent="0.3">
      <c r="B71" s="336" t="s">
        <v>391</v>
      </c>
      <c r="C71" s="337" t="s">
        <v>789</v>
      </c>
      <c r="D71" s="338" t="s">
        <v>23</v>
      </c>
      <c r="E71" s="339" t="s">
        <v>546</v>
      </c>
      <c r="F71" s="340" t="s">
        <v>186</v>
      </c>
      <c r="G71" s="750">
        <v>14</v>
      </c>
      <c r="H71" s="605" t="s">
        <v>256</v>
      </c>
      <c r="I71" s="584">
        <v>6.25E-2</v>
      </c>
      <c r="J71" s="602">
        <v>100</v>
      </c>
      <c r="K71" s="594" t="s">
        <v>184</v>
      </c>
      <c r="L71" s="606" t="s">
        <v>790</v>
      </c>
      <c r="M71" s="604" t="s">
        <v>242</v>
      </c>
      <c r="N71" s="539">
        <v>30</v>
      </c>
      <c r="O71" s="539">
        <v>60</v>
      </c>
      <c r="P71" s="539">
        <v>90</v>
      </c>
      <c r="Q71" s="559">
        <v>100</v>
      </c>
      <c r="R71" s="644">
        <f t="shared" si="4"/>
        <v>100</v>
      </c>
      <c r="S71" s="501">
        <f t="shared" si="5"/>
        <v>6.25E-2</v>
      </c>
      <c r="T71" s="727">
        <v>36</v>
      </c>
      <c r="U71" s="725" t="s">
        <v>1337</v>
      </c>
      <c r="V71" s="725"/>
      <c r="W71" s="729" t="s">
        <v>1329</v>
      </c>
      <c r="X71" s="648">
        <f t="shared" si="0"/>
        <v>0.36</v>
      </c>
      <c r="Y71" s="648" t="str">
        <f t="shared" si="6"/>
        <v>MALO</v>
      </c>
      <c r="Z71" s="649" t="str">
        <f t="shared" si="7"/>
        <v>EN EJECUCIÓN</v>
      </c>
      <c r="AA71" s="742">
        <f t="shared" ref="AA71:AA79" si="8">X71*I71</f>
        <v>2.2499999999999999E-2</v>
      </c>
    </row>
    <row r="72" spans="2:32" ht="80.099999999999994" customHeight="1" thickBot="1" x14ac:dyDescent="0.3">
      <c r="B72" s="344" t="s">
        <v>391</v>
      </c>
      <c r="C72" s="504" t="s">
        <v>791</v>
      </c>
      <c r="D72" s="52" t="s">
        <v>23</v>
      </c>
      <c r="E72" s="229" t="s">
        <v>546</v>
      </c>
      <c r="F72" s="346" t="s">
        <v>186</v>
      </c>
      <c r="G72" s="750">
        <v>15</v>
      </c>
      <c r="H72" s="660" t="s">
        <v>261</v>
      </c>
      <c r="I72" s="383">
        <v>6.25E-2</v>
      </c>
      <c r="J72" s="395">
        <v>100</v>
      </c>
      <c r="K72" s="394" t="s">
        <v>184</v>
      </c>
      <c r="L72" s="399" t="s">
        <v>792</v>
      </c>
      <c r="M72" s="538" t="s">
        <v>242</v>
      </c>
      <c r="N72" s="540">
        <v>20</v>
      </c>
      <c r="O72" s="540">
        <v>50</v>
      </c>
      <c r="P72" s="540">
        <v>80</v>
      </c>
      <c r="Q72" s="560">
        <v>100</v>
      </c>
      <c r="R72" s="644">
        <f t="shared" ref="R72:R79" si="9">Q72</f>
        <v>100</v>
      </c>
      <c r="S72" s="501">
        <f t="shared" ref="S72:S79" si="10">IFERROR(R72/Q72,0)*I72</f>
        <v>6.25E-2</v>
      </c>
      <c r="T72" s="727">
        <v>41</v>
      </c>
      <c r="U72" s="730" t="s">
        <v>1338</v>
      </c>
      <c r="V72" s="730" t="s">
        <v>1339</v>
      </c>
      <c r="W72" s="729" t="s">
        <v>1330</v>
      </c>
      <c r="X72" s="648">
        <f t="shared" ref="X72:X79" si="11">IFERROR((T72/R72),0)</f>
        <v>0.41</v>
      </c>
      <c r="Y72" s="648" t="str">
        <f t="shared" ref="Y72:Y79" si="12">+IF(AND(X72&gt;=0%,X72&lt;=60%),"MALO",IF(AND(X72&gt;=61%,X72&lt;=80%),"REGULAR",IF(AND(X72&gt;=81%,X72&lt;95%),"BUENO","EXCELENTE")))</f>
        <v>MALO</v>
      </c>
      <c r="Z72" s="649" t="str">
        <f t="shared" ref="Z72:Z79" si="13">IF(X72&gt;0,"EN EJECUCIÓN","SIN EJECUTAR")</f>
        <v>EN EJECUCIÓN</v>
      </c>
      <c r="AA72" s="742">
        <f t="shared" si="8"/>
        <v>2.5624999999999998E-2</v>
      </c>
    </row>
    <row r="73" spans="2:32" ht="80.099999999999994" customHeight="1" thickBot="1" x14ac:dyDescent="0.3">
      <c r="B73" s="336" t="s">
        <v>391</v>
      </c>
      <c r="C73" s="337" t="s">
        <v>711</v>
      </c>
      <c r="D73" s="338" t="s">
        <v>23</v>
      </c>
      <c r="E73" s="339" t="s">
        <v>546</v>
      </c>
      <c r="F73" s="340" t="s">
        <v>186</v>
      </c>
      <c r="G73" s="750">
        <v>16</v>
      </c>
      <c r="H73" s="605" t="s">
        <v>266</v>
      </c>
      <c r="I73" s="584">
        <v>6.25E-2</v>
      </c>
      <c r="J73" s="602">
        <v>100</v>
      </c>
      <c r="K73" s="594" t="s">
        <v>184</v>
      </c>
      <c r="L73" s="606" t="s">
        <v>267</v>
      </c>
      <c r="M73" s="604" t="s">
        <v>242</v>
      </c>
      <c r="N73" s="546">
        <v>20</v>
      </c>
      <c r="O73" s="546">
        <v>40</v>
      </c>
      <c r="P73" s="546">
        <v>80</v>
      </c>
      <c r="Q73" s="559">
        <v>100</v>
      </c>
      <c r="R73" s="644">
        <f t="shared" si="9"/>
        <v>100</v>
      </c>
      <c r="S73" s="501">
        <f t="shared" si="10"/>
        <v>6.25E-2</v>
      </c>
      <c r="T73" s="727">
        <v>80</v>
      </c>
      <c r="U73" s="730" t="s">
        <v>1340</v>
      </c>
      <c r="V73" s="730" t="s">
        <v>1341</v>
      </c>
      <c r="W73" s="731" t="s">
        <v>1342</v>
      </c>
      <c r="X73" s="648">
        <f t="shared" si="11"/>
        <v>0.8</v>
      </c>
      <c r="Y73" s="648" t="str">
        <f t="shared" si="12"/>
        <v>REGULAR</v>
      </c>
      <c r="Z73" s="649" t="str">
        <f t="shared" si="13"/>
        <v>EN EJECUCIÓN</v>
      </c>
      <c r="AA73" s="742">
        <f t="shared" si="8"/>
        <v>0.05</v>
      </c>
    </row>
    <row r="74" spans="2:32" ht="80.099999999999994" customHeight="1" thickBot="1" x14ac:dyDescent="0.3">
      <c r="B74" s="344" t="s">
        <v>391</v>
      </c>
      <c r="C74" s="504" t="s">
        <v>711</v>
      </c>
      <c r="D74" s="52" t="s">
        <v>23</v>
      </c>
      <c r="E74" s="229" t="s">
        <v>547</v>
      </c>
      <c r="F74" s="346" t="s">
        <v>271</v>
      </c>
      <c r="G74" s="750">
        <v>1</v>
      </c>
      <c r="H74" s="347" t="s">
        <v>793</v>
      </c>
      <c r="I74" s="348">
        <v>0.2</v>
      </c>
      <c r="J74" s="349">
        <v>100</v>
      </c>
      <c r="K74" s="348" t="s">
        <v>624</v>
      </c>
      <c r="L74" s="348" t="s">
        <v>794</v>
      </c>
      <c r="M74" s="530" t="s">
        <v>795</v>
      </c>
      <c r="N74" s="373">
        <v>0.25</v>
      </c>
      <c r="O74" s="373">
        <v>0.5</v>
      </c>
      <c r="P74" s="373">
        <v>0.7</v>
      </c>
      <c r="Q74" s="565">
        <v>1</v>
      </c>
      <c r="R74" s="643">
        <f t="shared" si="9"/>
        <v>1</v>
      </c>
      <c r="S74" s="501">
        <f t="shared" si="10"/>
        <v>0.2</v>
      </c>
      <c r="T74" s="712">
        <v>0.1</v>
      </c>
      <c r="U74" s="679" t="s">
        <v>1365</v>
      </c>
      <c r="V74" s="715" t="s">
        <v>1366</v>
      </c>
      <c r="W74" s="667"/>
      <c r="X74" s="648">
        <f t="shared" si="11"/>
        <v>0.1</v>
      </c>
      <c r="Y74" s="648" t="str">
        <f t="shared" si="12"/>
        <v>MALO</v>
      </c>
      <c r="Z74" s="649" t="str">
        <f t="shared" si="13"/>
        <v>EN EJECUCIÓN</v>
      </c>
      <c r="AA74" s="742">
        <f t="shared" si="8"/>
        <v>2.0000000000000004E-2</v>
      </c>
      <c r="AC74" s="1"/>
      <c r="AD74" s="1"/>
      <c r="AE74" s="1"/>
      <c r="AF74" s="1"/>
    </row>
    <row r="75" spans="2:32" ht="80.099999999999994" customHeight="1" thickBot="1" x14ac:dyDescent="0.3">
      <c r="B75" s="336" t="s">
        <v>391</v>
      </c>
      <c r="C75" s="337" t="s">
        <v>711</v>
      </c>
      <c r="D75" s="338" t="s">
        <v>23</v>
      </c>
      <c r="E75" s="339" t="s">
        <v>547</v>
      </c>
      <c r="F75" s="340" t="s">
        <v>271</v>
      </c>
      <c r="G75" s="750">
        <v>2</v>
      </c>
      <c r="H75" s="341" t="s">
        <v>796</v>
      </c>
      <c r="I75" s="342">
        <v>0.2</v>
      </c>
      <c r="J75" s="343">
        <v>100</v>
      </c>
      <c r="K75" s="342" t="s">
        <v>624</v>
      </c>
      <c r="L75" s="342" t="s">
        <v>797</v>
      </c>
      <c r="M75" s="529" t="s">
        <v>795</v>
      </c>
      <c r="N75" s="374">
        <v>0.25</v>
      </c>
      <c r="O75" s="374">
        <v>0.5</v>
      </c>
      <c r="P75" s="374">
        <v>0.75</v>
      </c>
      <c r="Q75" s="561">
        <v>1</v>
      </c>
      <c r="R75" s="643">
        <f t="shared" si="9"/>
        <v>1</v>
      </c>
      <c r="S75" s="501">
        <f t="shared" si="10"/>
        <v>0.2</v>
      </c>
      <c r="T75" s="713">
        <v>0</v>
      </c>
      <c r="U75" s="678" t="s">
        <v>1367</v>
      </c>
      <c r="V75" s="680" t="s">
        <v>1368</v>
      </c>
      <c r="W75" s="716"/>
      <c r="X75" s="648">
        <f t="shared" si="11"/>
        <v>0</v>
      </c>
      <c r="Y75" s="648" t="str">
        <f t="shared" si="12"/>
        <v>MALO</v>
      </c>
      <c r="Z75" s="649" t="str">
        <f t="shared" si="13"/>
        <v>SIN EJECUTAR</v>
      </c>
      <c r="AA75" s="742">
        <f t="shared" si="8"/>
        <v>0</v>
      </c>
      <c r="AC75" s="1"/>
      <c r="AD75" s="1"/>
      <c r="AE75" s="1"/>
      <c r="AF75" s="1"/>
    </row>
    <row r="76" spans="2:32" ht="80.099999999999994" customHeight="1" thickBot="1" x14ac:dyDescent="0.3">
      <c r="B76" s="344" t="s">
        <v>391</v>
      </c>
      <c r="C76" s="504" t="s">
        <v>711</v>
      </c>
      <c r="D76" s="52" t="s">
        <v>23</v>
      </c>
      <c r="E76" s="229" t="s">
        <v>547</v>
      </c>
      <c r="F76" s="346" t="s">
        <v>271</v>
      </c>
      <c r="G76" s="750">
        <v>3</v>
      </c>
      <c r="H76" s="656" t="s">
        <v>798</v>
      </c>
      <c r="I76" s="348">
        <v>0.2</v>
      </c>
      <c r="J76" s="349">
        <v>100</v>
      </c>
      <c r="K76" s="348" t="s">
        <v>624</v>
      </c>
      <c r="L76" s="348" t="s">
        <v>799</v>
      </c>
      <c r="M76" s="530" t="s">
        <v>795</v>
      </c>
      <c r="N76" s="373">
        <v>0.25</v>
      </c>
      <c r="O76" s="373">
        <v>0.5</v>
      </c>
      <c r="P76" s="373">
        <v>0.75</v>
      </c>
      <c r="Q76" s="565">
        <v>1</v>
      </c>
      <c r="R76" s="643">
        <f t="shared" si="9"/>
        <v>1</v>
      </c>
      <c r="S76" s="501">
        <f t="shared" si="10"/>
        <v>0.2</v>
      </c>
      <c r="T76" s="681">
        <v>0</v>
      </c>
      <c r="U76" s="679" t="s">
        <v>1369</v>
      </c>
      <c r="V76" s="666" t="s">
        <v>1370</v>
      </c>
      <c r="W76" s="667"/>
      <c r="X76" s="648">
        <f t="shared" si="11"/>
        <v>0</v>
      </c>
      <c r="Y76" s="648" t="str">
        <f t="shared" si="12"/>
        <v>MALO</v>
      </c>
      <c r="Z76" s="649" t="str">
        <f t="shared" si="13"/>
        <v>SIN EJECUTAR</v>
      </c>
      <c r="AA76" s="742">
        <f t="shared" si="8"/>
        <v>0</v>
      </c>
    </row>
    <row r="77" spans="2:32" ht="80.099999999999994" customHeight="1" thickBot="1" x14ac:dyDescent="0.3">
      <c r="B77" s="336" t="s">
        <v>391</v>
      </c>
      <c r="C77" s="337" t="s">
        <v>800</v>
      </c>
      <c r="D77" s="338" t="s">
        <v>23</v>
      </c>
      <c r="E77" s="339" t="s">
        <v>547</v>
      </c>
      <c r="F77" s="340" t="s">
        <v>271</v>
      </c>
      <c r="G77" s="750">
        <v>4</v>
      </c>
      <c r="H77" s="409" t="s">
        <v>801</v>
      </c>
      <c r="I77" s="342">
        <v>0.2</v>
      </c>
      <c r="J77" s="343">
        <v>100</v>
      </c>
      <c r="K77" s="342" t="s">
        <v>624</v>
      </c>
      <c r="L77" s="342" t="s">
        <v>802</v>
      </c>
      <c r="M77" s="529" t="s">
        <v>375</v>
      </c>
      <c r="N77" s="374">
        <v>0.25</v>
      </c>
      <c r="O77" s="374">
        <v>0.5</v>
      </c>
      <c r="P77" s="374">
        <v>0.75</v>
      </c>
      <c r="Q77" s="561">
        <v>1</v>
      </c>
      <c r="R77" s="643">
        <f t="shared" si="9"/>
        <v>1</v>
      </c>
      <c r="S77" s="501">
        <f t="shared" si="10"/>
        <v>0.2</v>
      </c>
      <c r="T77" s="714">
        <v>1</v>
      </c>
      <c r="U77" s="694" t="s">
        <v>1402</v>
      </c>
      <c r="V77" s="666" t="s">
        <v>1380</v>
      </c>
      <c r="W77" s="685"/>
      <c r="X77" s="648">
        <f t="shared" si="11"/>
        <v>1</v>
      </c>
      <c r="Y77" s="648" t="str">
        <f t="shared" si="12"/>
        <v>EXCELENTE</v>
      </c>
      <c r="Z77" s="649" t="str">
        <f t="shared" si="13"/>
        <v>EN EJECUCIÓN</v>
      </c>
      <c r="AA77" s="742">
        <f t="shared" si="8"/>
        <v>0.2</v>
      </c>
    </row>
    <row r="78" spans="2:32" ht="80.099999999999994" customHeight="1" thickBot="1" x14ac:dyDescent="0.3">
      <c r="B78" s="400" t="s">
        <v>391</v>
      </c>
      <c r="C78" s="401" t="s">
        <v>800</v>
      </c>
      <c r="D78" s="402" t="s">
        <v>23</v>
      </c>
      <c r="E78" s="403" t="s">
        <v>547</v>
      </c>
      <c r="F78" s="402" t="s">
        <v>271</v>
      </c>
      <c r="G78" s="519">
        <v>5</v>
      </c>
      <c r="H78" s="663" t="s">
        <v>803</v>
      </c>
      <c r="I78" s="351">
        <v>0.2</v>
      </c>
      <c r="J78" s="664">
        <v>100</v>
      </c>
      <c r="K78" s="351" t="s">
        <v>624</v>
      </c>
      <c r="L78" s="351" t="s">
        <v>804</v>
      </c>
      <c r="M78" s="351" t="s">
        <v>795</v>
      </c>
      <c r="N78" s="373">
        <v>0.25</v>
      </c>
      <c r="O78" s="373">
        <v>0.5</v>
      </c>
      <c r="P78" s="373">
        <v>0.75</v>
      </c>
      <c r="Q78" s="565">
        <v>1</v>
      </c>
      <c r="R78" s="643">
        <f t="shared" si="9"/>
        <v>1</v>
      </c>
      <c r="S78" s="501">
        <f t="shared" si="10"/>
        <v>0.2</v>
      </c>
      <c r="T78" s="714">
        <v>0</v>
      </c>
      <c r="U78" s="694" t="s">
        <v>1371</v>
      </c>
      <c r="V78" s="666" t="s">
        <v>1370</v>
      </c>
      <c r="W78" s="667"/>
      <c r="X78" s="648">
        <f t="shared" si="11"/>
        <v>0</v>
      </c>
      <c r="Y78" s="648" t="str">
        <f t="shared" si="12"/>
        <v>MALO</v>
      </c>
      <c r="Z78" s="649" t="str">
        <f t="shared" si="13"/>
        <v>SIN EJECUTAR</v>
      </c>
      <c r="AA78" s="742">
        <f t="shared" si="8"/>
        <v>0</v>
      </c>
    </row>
    <row r="79" spans="2:32" ht="80.099999999999994" customHeight="1" thickBot="1" x14ac:dyDescent="0.3">
      <c r="B79" s="258" t="s">
        <v>391</v>
      </c>
      <c r="C79" s="259" t="s">
        <v>529</v>
      </c>
      <c r="D79" s="260" t="s">
        <v>23</v>
      </c>
      <c r="E79" s="261" t="s">
        <v>548</v>
      </c>
      <c r="F79" s="608" t="s">
        <v>176</v>
      </c>
      <c r="G79" s="558">
        <v>1</v>
      </c>
      <c r="H79" s="609" t="s">
        <v>806</v>
      </c>
      <c r="I79" s="610">
        <v>1</v>
      </c>
      <c r="J79" s="611">
        <v>100</v>
      </c>
      <c r="K79" s="612" t="s">
        <v>481</v>
      </c>
      <c r="L79" s="612" t="s">
        <v>807</v>
      </c>
      <c r="M79" s="612" t="s">
        <v>805</v>
      </c>
      <c r="N79" s="613">
        <v>0.25</v>
      </c>
      <c r="O79" s="613">
        <v>0.5</v>
      </c>
      <c r="P79" s="613">
        <v>0.75</v>
      </c>
      <c r="Q79" s="613">
        <v>1</v>
      </c>
      <c r="R79" s="643">
        <f t="shared" si="9"/>
        <v>1</v>
      </c>
      <c r="S79" s="501">
        <f t="shared" si="10"/>
        <v>1</v>
      </c>
      <c r="T79" s="693">
        <v>1</v>
      </c>
      <c r="U79" s="666" t="s">
        <v>1294</v>
      </c>
      <c r="V79" s="695" t="s">
        <v>1295</v>
      </c>
      <c r="W79" s="696"/>
      <c r="X79" s="648">
        <f t="shared" si="11"/>
        <v>1</v>
      </c>
      <c r="Y79" s="648" t="str">
        <f t="shared" si="12"/>
        <v>EXCELENTE</v>
      </c>
      <c r="Z79" s="649" t="str">
        <f t="shared" si="13"/>
        <v>EN EJECUCIÓN</v>
      </c>
      <c r="AA79" s="742">
        <f t="shared" si="8"/>
        <v>1</v>
      </c>
    </row>
    <row r="81" spans="2:22" x14ac:dyDescent="0.25">
      <c r="B81" s="286" t="s">
        <v>808</v>
      </c>
    </row>
    <row r="82" spans="2:22" x14ac:dyDescent="0.25">
      <c r="F82" s="228"/>
    </row>
    <row r="83" spans="2:22" x14ac:dyDescent="0.25">
      <c r="B83" t="s">
        <v>809</v>
      </c>
      <c r="E83" s="228"/>
    </row>
    <row r="84" spans="2:22" x14ac:dyDescent="0.25">
      <c r="B84" t="s">
        <v>810</v>
      </c>
    </row>
    <row r="85" spans="2:22" x14ac:dyDescent="0.25">
      <c r="B85" t="s">
        <v>811</v>
      </c>
      <c r="V85" s="278"/>
    </row>
    <row r="99" spans="2:2" x14ac:dyDescent="0.25">
      <c r="B99" t="s">
        <v>398</v>
      </c>
    </row>
    <row r="100" spans="2:2" x14ac:dyDescent="0.25">
      <c r="B100" t="s">
        <v>1399</v>
      </c>
    </row>
    <row r="101" spans="2:2" x14ac:dyDescent="0.25">
      <c r="B101" t="s">
        <v>1400</v>
      </c>
    </row>
    <row r="102" spans="2:2" x14ac:dyDescent="0.25">
      <c r="B102" t="s">
        <v>1401</v>
      </c>
    </row>
  </sheetData>
  <autoFilter ref="B6:AF79"/>
  <mergeCells count="1">
    <mergeCell ref="X1:X5"/>
  </mergeCells>
  <conditionalFormatting sqref="X7:X79">
    <cfRule type="iconSet" priority="78">
      <iconSet>
        <cfvo type="percent" val="0"/>
        <cfvo type="num" val="0.6" gte="0"/>
        <cfvo type="num" val="0.8" gte="0"/>
      </iconSet>
    </cfRule>
  </conditionalFormatting>
  <hyperlinks>
    <hyperlink ref="V18" r:id="rId1"/>
  </hyperlinks>
  <pageMargins left="0.7" right="0.7" top="0.75" bottom="0.75" header="0.3" footer="0.3"/>
  <pageSetup scale="65" orientation="landscape" horizontalDpi="4294967294" verticalDpi="4294967294"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[4]listas!#REF!</xm:f>
          </x14:formula1>
          <xm:sqref>F79 B7:F78</xm:sqref>
        </x14:dataValidation>
        <x14:dataValidation type="list" allowBlank="1" showInputMessage="1" showErrorMessage="1">
          <x14:formula1>
            <xm:f>[1]listas!#REF!</xm:f>
          </x14:formula1>
          <xm:sqref>B79:C79</xm:sqref>
        </x14:dataValidation>
        <x14:dataValidation type="list" allowBlank="1" showInputMessage="1" showErrorMessage="1">
          <x14:formula1>
            <xm:f>[2]listas!#REF!</xm:f>
          </x14:formula1>
          <xm:sqref>D79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sheetPr>
  <dimension ref="B4:Y259"/>
  <sheetViews>
    <sheetView showGridLines="0" zoomScale="85" zoomScaleNormal="85" workbookViewId="0">
      <selection activeCell="U179" sqref="U179"/>
    </sheetView>
  </sheetViews>
  <sheetFormatPr baseColWidth="10" defaultRowHeight="15" x14ac:dyDescent="0.25"/>
  <cols>
    <col min="1" max="1" width="5.28515625" customWidth="1"/>
    <col min="2" max="3" width="29.7109375" customWidth="1"/>
    <col min="4" max="4" width="48.7109375" customWidth="1"/>
    <col min="5" max="5" width="26.42578125" customWidth="1"/>
    <col min="6" max="6" width="30.7109375" customWidth="1"/>
    <col min="7" max="7" width="8.42578125" customWidth="1"/>
    <col min="8" max="8" width="37.85546875" customWidth="1"/>
    <col min="9" max="9" width="25.42578125" customWidth="1"/>
    <col min="10" max="10" width="31.5703125" customWidth="1"/>
    <col min="11" max="11" width="55.42578125" customWidth="1"/>
    <col min="12" max="12" width="45.140625" customWidth="1"/>
    <col min="13" max="13" width="60.42578125" bestFit="1" customWidth="1"/>
    <col min="14" max="14" width="11.42578125" customWidth="1"/>
    <col min="15" max="16" width="30.7109375" customWidth="1"/>
    <col min="17" max="17" width="26.85546875" customWidth="1"/>
    <col min="18" max="18" width="25.7109375" customWidth="1"/>
    <col min="19" max="19" width="32.5703125" hidden="1" customWidth="1"/>
    <col min="20" max="20" width="30.7109375" style="516" customWidth="1"/>
    <col min="21" max="21" width="22.140625" customWidth="1"/>
    <col min="22" max="22" width="28.42578125" customWidth="1"/>
    <col min="23" max="23" width="25.7109375" customWidth="1"/>
    <col min="24" max="25" width="33.7109375" customWidth="1"/>
  </cols>
  <sheetData>
    <row r="4" spans="2:25" ht="39" customHeight="1" thickBot="1" x14ac:dyDescent="0.3"/>
    <row r="5" spans="2:25" ht="66.75" customHeight="1" thickBot="1" x14ac:dyDescent="0.3">
      <c r="B5" s="2" t="s">
        <v>386</v>
      </c>
      <c r="C5" s="2" t="s">
        <v>387</v>
      </c>
      <c r="D5" s="2" t="s">
        <v>4</v>
      </c>
      <c r="E5" s="3" t="s">
        <v>5</v>
      </c>
      <c r="F5" s="4" t="s">
        <v>6</v>
      </c>
      <c r="G5" s="5" t="s">
        <v>7</v>
      </c>
      <c r="H5" s="5" t="s">
        <v>8</v>
      </c>
      <c r="I5" s="6" t="s">
        <v>9</v>
      </c>
      <c r="J5" s="7" t="s">
        <v>10</v>
      </c>
      <c r="K5" s="7" t="s">
        <v>11</v>
      </c>
      <c r="L5" s="7" t="s">
        <v>12</v>
      </c>
      <c r="M5" s="6" t="s">
        <v>13</v>
      </c>
      <c r="N5" s="9" t="s">
        <v>7</v>
      </c>
      <c r="O5" s="10" t="s">
        <v>18</v>
      </c>
      <c r="P5" s="11" t="s">
        <v>19</v>
      </c>
      <c r="Q5" s="281" t="s">
        <v>20</v>
      </c>
      <c r="R5" s="281" t="s">
        <v>21</v>
      </c>
      <c r="S5" s="279" t="s">
        <v>614</v>
      </c>
      <c r="T5" s="11" t="s">
        <v>22</v>
      </c>
      <c r="U5" s="80" t="s">
        <v>468</v>
      </c>
      <c r="V5" s="80" t="s">
        <v>470</v>
      </c>
      <c r="W5" s="80" t="s">
        <v>611</v>
      </c>
      <c r="X5" s="550" t="s">
        <v>613</v>
      </c>
      <c r="Y5" s="97" t="s">
        <v>612</v>
      </c>
    </row>
    <row r="6" spans="2:25" ht="76.5" hidden="1" customHeight="1" x14ac:dyDescent="0.25">
      <c r="B6" s="461" t="s">
        <v>388</v>
      </c>
      <c r="C6" s="461" t="s">
        <v>389</v>
      </c>
      <c r="D6" s="55" t="s">
        <v>23</v>
      </c>
      <c r="E6" s="229" t="s">
        <v>532</v>
      </c>
      <c r="F6" s="56" t="s">
        <v>24</v>
      </c>
      <c r="G6" s="978">
        <v>1</v>
      </c>
      <c r="H6" s="55" t="s">
        <v>25</v>
      </c>
      <c r="I6" s="465">
        <v>0.2</v>
      </c>
      <c r="J6" s="468">
        <v>12</v>
      </c>
      <c r="K6" s="1041" t="s">
        <v>650</v>
      </c>
      <c r="L6" s="1041" t="s">
        <v>27</v>
      </c>
      <c r="M6" s="451" t="s">
        <v>28</v>
      </c>
      <c r="N6" s="42">
        <v>1</v>
      </c>
      <c r="O6" s="326" t="s">
        <v>635</v>
      </c>
      <c r="P6" s="413">
        <v>0.25</v>
      </c>
      <c r="Q6" s="414">
        <v>43466</v>
      </c>
      <c r="R6" s="415">
        <v>43555</v>
      </c>
      <c r="S6" s="413">
        <f t="shared" ref="S6:S69" si="0">+I6*P6</f>
        <v>0.05</v>
      </c>
      <c r="T6" s="507" t="s">
        <v>28</v>
      </c>
      <c r="U6" s="416">
        <v>1</v>
      </c>
      <c r="V6" s="635" t="s">
        <v>665</v>
      </c>
      <c r="W6" s="81">
        <f t="shared" ref="W6:W18" si="1">U6*P6</f>
        <v>0.25</v>
      </c>
      <c r="X6" s="424">
        <f t="shared" ref="X6:X18" si="2">W6*U6</f>
        <v>0.25</v>
      </c>
      <c r="Y6" s="280">
        <f t="shared" ref="Y6:Y69" si="3">W6*I6</f>
        <v>0.05</v>
      </c>
    </row>
    <row r="7" spans="2:25" ht="76.5" hidden="1" customHeight="1" x14ac:dyDescent="0.25">
      <c r="B7" s="461" t="s">
        <v>388</v>
      </c>
      <c r="C7" s="461" t="s">
        <v>389</v>
      </c>
      <c r="D7" s="55" t="s">
        <v>23</v>
      </c>
      <c r="E7" s="229" t="s">
        <v>532</v>
      </c>
      <c r="F7" s="56" t="s">
        <v>24</v>
      </c>
      <c r="G7" s="978"/>
      <c r="H7" s="55" t="s">
        <v>25</v>
      </c>
      <c r="I7" s="465">
        <v>0.2</v>
      </c>
      <c r="J7" s="468">
        <v>12</v>
      </c>
      <c r="K7" s="1041"/>
      <c r="L7" s="1041"/>
      <c r="M7" s="451" t="s">
        <v>28</v>
      </c>
      <c r="N7" s="42">
        <v>2</v>
      </c>
      <c r="O7" s="326" t="s">
        <v>636</v>
      </c>
      <c r="P7" s="413">
        <v>0.25</v>
      </c>
      <c r="Q7" s="414">
        <v>43556</v>
      </c>
      <c r="R7" s="415">
        <v>43646</v>
      </c>
      <c r="S7" s="413">
        <f t="shared" si="0"/>
        <v>0.05</v>
      </c>
      <c r="T7" s="507" t="s">
        <v>28</v>
      </c>
      <c r="U7" s="81">
        <v>1</v>
      </c>
      <c r="V7" s="636" t="s">
        <v>812</v>
      </c>
      <c r="W7" s="81">
        <f t="shared" si="1"/>
        <v>0.25</v>
      </c>
      <c r="X7" s="424">
        <f t="shared" si="2"/>
        <v>0.25</v>
      </c>
      <c r="Y7" s="280">
        <f t="shared" si="3"/>
        <v>0.05</v>
      </c>
    </row>
    <row r="8" spans="2:25" ht="76.5" hidden="1" customHeight="1" x14ac:dyDescent="0.25">
      <c r="B8" s="461" t="s">
        <v>388</v>
      </c>
      <c r="C8" s="461" t="s">
        <v>389</v>
      </c>
      <c r="D8" s="55" t="s">
        <v>23</v>
      </c>
      <c r="E8" s="229" t="s">
        <v>532</v>
      </c>
      <c r="F8" s="56" t="s">
        <v>24</v>
      </c>
      <c r="G8" s="978"/>
      <c r="H8" s="55" t="s">
        <v>25</v>
      </c>
      <c r="I8" s="465">
        <v>0.2</v>
      </c>
      <c r="J8" s="468">
        <v>12</v>
      </c>
      <c r="K8" s="1041"/>
      <c r="L8" s="1041"/>
      <c r="M8" s="451" t="s">
        <v>28</v>
      </c>
      <c r="N8" s="42">
        <v>3</v>
      </c>
      <c r="O8" s="326" t="s">
        <v>637</v>
      </c>
      <c r="P8" s="413">
        <v>0.25</v>
      </c>
      <c r="Q8" s="414">
        <v>43647</v>
      </c>
      <c r="R8" s="415">
        <v>43738</v>
      </c>
      <c r="S8" s="413">
        <f t="shared" si="0"/>
        <v>0.05</v>
      </c>
      <c r="T8" s="507" t="s">
        <v>28</v>
      </c>
      <c r="U8" s="81">
        <v>1</v>
      </c>
      <c r="V8" s="636" t="s">
        <v>1398</v>
      </c>
      <c r="W8" s="81">
        <f t="shared" si="1"/>
        <v>0.25</v>
      </c>
      <c r="X8" s="424">
        <f t="shared" si="2"/>
        <v>0.25</v>
      </c>
      <c r="Y8" s="280">
        <f t="shared" si="3"/>
        <v>0.05</v>
      </c>
    </row>
    <row r="9" spans="2:25" ht="76.5" hidden="1" customHeight="1" x14ac:dyDescent="0.25">
      <c r="B9" s="461" t="s">
        <v>388</v>
      </c>
      <c r="C9" s="461" t="s">
        <v>389</v>
      </c>
      <c r="D9" s="55" t="s">
        <v>23</v>
      </c>
      <c r="E9" s="229" t="s">
        <v>532</v>
      </c>
      <c r="F9" s="56" t="s">
        <v>24</v>
      </c>
      <c r="G9" s="978"/>
      <c r="H9" s="55" t="s">
        <v>25</v>
      </c>
      <c r="I9" s="465">
        <v>0.2</v>
      </c>
      <c r="J9" s="468">
        <v>12</v>
      </c>
      <c r="K9" s="1041"/>
      <c r="L9" s="1041"/>
      <c r="M9" s="451" t="s">
        <v>28</v>
      </c>
      <c r="N9" s="42">
        <v>4</v>
      </c>
      <c r="O9" s="326" t="s">
        <v>638</v>
      </c>
      <c r="P9" s="413">
        <v>0.25</v>
      </c>
      <c r="Q9" s="414">
        <v>43739</v>
      </c>
      <c r="R9" s="415">
        <v>43830</v>
      </c>
      <c r="S9" s="413">
        <f t="shared" si="0"/>
        <v>0.05</v>
      </c>
      <c r="T9" s="507" t="s">
        <v>28</v>
      </c>
      <c r="U9" s="81">
        <v>1</v>
      </c>
      <c r="V9" s="636" t="s">
        <v>1384</v>
      </c>
      <c r="W9" s="81">
        <f t="shared" si="1"/>
        <v>0.25</v>
      </c>
      <c r="X9" s="424">
        <f t="shared" si="2"/>
        <v>0.25</v>
      </c>
      <c r="Y9" s="280">
        <f t="shared" si="3"/>
        <v>0.05</v>
      </c>
    </row>
    <row r="10" spans="2:25" ht="76.5" hidden="1" customHeight="1" x14ac:dyDescent="0.25">
      <c r="B10" s="461" t="s">
        <v>388</v>
      </c>
      <c r="C10" s="461" t="s">
        <v>389</v>
      </c>
      <c r="D10" s="55" t="s">
        <v>23</v>
      </c>
      <c r="E10" s="229" t="s">
        <v>532</v>
      </c>
      <c r="F10" s="418" t="s">
        <v>24</v>
      </c>
      <c r="G10" s="978">
        <v>2</v>
      </c>
      <c r="H10" s="55" t="s">
        <v>651</v>
      </c>
      <c r="I10" s="465">
        <v>0.2</v>
      </c>
      <c r="J10" s="468">
        <v>50</v>
      </c>
      <c r="K10" s="1041" t="s">
        <v>652</v>
      </c>
      <c r="L10" s="1041" t="s">
        <v>653</v>
      </c>
      <c r="M10" s="419" t="s">
        <v>28</v>
      </c>
      <c r="N10" s="42">
        <v>1</v>
      </c>
      <c r="O10" s="326" t="s">
        <v>818</v>
      </c>
      <c r="P10" s="413">
        <v>0.25</v>
      </c>
      <c r="Q10" s="414">
        <v>43466</v>
      </c>
      <c r="R10" s="415">
        <v>43555</v>
      </c>
      <c r="S10" s="413">
        <f t="shared" si="0"/>
        <v>0.05</v>
      </c>
      <c r="T10" s="507" t="s">
        <v>28</v>
      </c>
      <c r="U10" s="416">
        <v>1</v>
      </c>
      <c r="V10" s="635" t="s">
        <v>666</v>
      </c>
      <c r="W10" s="81">
        <f t="shared" si="1"/>
        <v>0.25</v>
      </c>
      <c r="X10" s="424">
        <f t="shared" si="2"/>
        <v>0.25</v>
      </c>
      <c r="Y10" s="280">
        <f t="shared" si="3"/>
        <v>0.05</v>
      </c>
    </row>
    <row r="11" spans="2:25" ht="76.5" hidden="1" customHeight="1" x14ac:dyDescent="0.25">
      <c r="B11" s="461" t="s">
        <v>388</v>
      </c>
      <c r="C11" s="461" t="s">
        <v>389</v>
      </c>
      <c r="D11" s="55" t="s">
        <v>23</v>
      </c>
      <c r="E11" s="229" t="s">
        <v>532</v>
      </c>
      <c r="F11" s="418" t="s">
        <v>24</v>
      </c>
      <c r="G11" s="978"/>
      <c r="H11" s="55" t="s">
        <v>651</v>
      </c>
      <c r="I11" s="465">
        <v>0.2</v>
      </c>
      <c r="J11" s="468">
        <v>50</v>
      </c>
      <c r="K11" s="1041"/>
      <c r="L11" s="1041"/>
      <c r="M11" s="419" t="s">
        <v>28</v>
      </c>
      <c r="N11" s="42">
        <v>2</v>
      </c>
      <c r="O11" s="472" t="s">
        <v>819</v>
      </c>
      <c r="P11" s="413">
        <v>0.25</v>
      </c>
      <c r="Q11" s="414">
        <v>43556</v>
      </c>
      <c r="R11" s="415">
        <v>43646</v>
      </c>
      <c r="S11" s="413">
        <f t="shared" si="0"/>
        <v>0.05</v>
      </c>
      <c r="T11" s="507" t="s">
        <v>28</v>
      </c>
      <c r="U11" s="81">
        <v>1</v>
      </c>
      <c r="V11" s="636" t="s">
        <v>666</v>
      </c>
      <c r="W11" s="81">
        <f t="shared" si="1"/>
        <v>0.25</v>
      </c>
      <c r="X11" s="424">
        <f t="shared" si="2"/>
        <v>0.25</v>
      </c>
      <c r="Y11" s="280">
        <f t="shared" si="3"/>
        <v>0.05</v>
      </c>
    </row>
    <row r="12" spans="2:25" ht="76.5" hidden="1" customHeight="1" x14ac:dyDescent="0.25">
      <c r="B12" s="461" t="s">
        <v>388</v>
      </c>
      <c r="C12" s="461" t="s">
        <v>389</v>
      </c>
      <c r="D12" s="55" t="s">
        <v>23</v>
      </c>
      <c r="E12" s="229" t="s">
        <v>532</v>
      </c>
      <c r="F12" s="418" t="s">
        <v>24</v>
      </c>
      <c r="G12" s="978"/>
      <c r="H12" s="55" t="s">
        <v>651</v>
      </c>
      <c r="I12" s="465">
        <v>0.2</v>
      </c>
      <c r="J12" s="468">
        <v>50</v>
      </c>
      <c r="K12" s="1041"/>
      <c r="L12" s="1041"/>
      <c r="M12" s="419" t="s">
        <v>28</v>
      </c>
      <c r="N12" s="42">
        <v>3</v>
      </c>
      <c r="O12" s="472" t="s">
        <v>819</v>
      </c>
      <c r="P12" s="413">
        <v>0.25</v>
      </c>
      <c r="Q12" s="414">
        <v>43647</v>
      </c>
      <c r="R12" s="415">
        <v>43738</v>
      </c>
      <c r="S12" s="413">
        <f t="shared" si="0"/>
        <v>0.05</v>
      </c>
      <c r="T12" s="507" t="s">
        <v>28</v>
      </c>
      <c r="U12" s="81">
        <v>1</v>
      </c>
      <c r="V12" s="636" t="s">
        <v>666</v>
      </c>
      <c r="W12" s="81">
        <f t="shared" si="1"/>
        <v>0.25</v>
      </c>
      <c r="X12" s="424">
        <f t="shared" si="2"/>
        <v>0.25</v>
      </c>
      <c r="Y12" s="280">
        <f t="shared" si="3"/>
        <v>0.05</v>
      </c>
    </row>
    <row r="13" spans="2:25" ht="76.5" hidden="1" customHeight="1" x14ac:dyDescent="0.25">
      <c r="B13" s="461" t="s">
        <v>388</v>
      </c>
      <c r="C13" s="461" t="s">
        <v>389</v>
      </c>
      <c r="D13" s="55" t="s">
        <v>23</v>
      </c>
      <c r="E13" s="229" t="s">
        <v>532</v>
      </c>
      <c r="F13" s="418" t="s">
        <v>24</v>
      </c>
      <c r="G13" s="978"/>
      <c r="H13" s="55" t="s">
        <v>651</v>
      </c>
      <c r="I13" s="465">
        <v>0.2</v>
      </c>
      <c r="J13" s="468">
        <v>50</v>
      </c>
      <c r="K13" s="1041"/>
      <c r="L13" s="1041"/>
      <c r="M13" s="419" t="s">
        <v>28</v>
      </c>
      <c r="N13" s="42">
        <v>4</v>
      </c>
      <c r="O13" s="472" t="s">
        <v>818</v>
      </c>
      <c r="P13" s="413">
        <v>0.25</v>
      </c>
      <c r="Q13" s="414">
        <v>43739</v>
      </c>
      <c r="R13" s="415">
        <v>43830</v>
      </c>
      <c r="S13" s="413">
        <f t="shared" si="0"/>
        <v>0.05</v>
      </c>
      <c r="T13" s="507" t="s">
        <v>28</v>
      </c>
      <c r="U13" s="81">
        <v>1</v>
      </c>
      <c r="V13" s="636" t="s">
        <v>1225</v>
      </c>
      <c r="W13" s="81">
        <f t="shared" si="1"/>
        <v>0.25</v>
      </c>
      <c r="X13" s="424">
        <f t="shared" si="2"/>
        <v>0.25</v>
      </c>
      <c r="Y13" s="280">
        <f t="shared" si="3"/>
        <v>0.05</v>
      </c>
    </row>
    <row r="14" spans="2:25" ht="76.5" hidden="1" customHeight="1" x14ac:dyDescent="0.25">
      <c r="B14" s="461" t="s">
        <v>388</v>
      </c>
      <c r="C14" s="461" t="s">
        <v>389</v>
      </c>
      <c r="D14" s="55" t="s">
        <v>23</v>
      </c>
      <c r="E14" s="229" t="s">
        <v>532</v>
      </c>
      <c r="F14" s="418" t="s">
        <v>24</v>
      </c>
      <c r="G14" s="978">
        <v>3</v>
      </c>
      <c r="H14" s="55" t="s">
        <v>820</v>
      </c>
      <c r="I14" s="465">
        <v>0.15</v>
      </c>
      <c r="J14" s="468">
        <v>50</v>
      </c>
      <c r="K14" s="1041" t="s">
        <v>655</v>
      </c>
      <c r="L14" s="1041" t="s">
        <v>656</v>
      </c>
      <c r="M14" s="419" t="s">
        <v>28</v>
      </c>
      <c r="N14" s="42">
        <v>1</v>
      </c>
      <c r="O14" s="472" t="s">
        <v>821</v>
      </c>
      <c r="P14" s="413">
        <v>0.25</v>
      </c>
      <c r="Q14" s="414">
        <v>43466</v>
      </c>
      <c r="R14" s="415">
        <v>43555</v>
      </c>
      <c r="S14" s="413">
        <f t="shared" si="0"/>
        <v>3.7499999999999999E-2</v>
      </c>
      <c r="T14" s="507" t="s">
        <v>28</v>
      </c>
      <c r="U14" s="416">
        <v>1</v>
      </c>
      <c r="V14" s="635" t="s">
        <v>667</v>
      </c>
      <c r="W14" s="81">
        <f t="shared" si="1"/>
        <v>0.25</v>
      </c>
      <c r="X14" s="424">
        <f t="shared" si="2"/>
        <v>0.25</v>
      </c>
      <c r="Y14" s="280">
        <f t="shared" si="3"/>
        <v>3.7499999999999999E-2</v>
      </c>
    </row>
    <row r="15" spans="2:25" ht="76.5" hidden="1" customHeight="1" x14ac:dyDescent="0.25">
      <c r="B15" s="461" t="s">
        <v>388</v>
      </c>
      <c r="C15" s="461" t="s">
        <v>389</v>
      </c>
      <c r="D15" s="55" t="s">
        <v>23</v>
      </c>
      <c r="E15" s="229" t="s">
        <v>532</v>
      </c>
      <c r="F15" s="418" t="s">
        <v>24</v>
      </c>
      <c r="G15" s="978"/>
      <c r="H15" s="55" t="s">
        <v>820</v>
      </c>
      <c r="I15" s="465">
        <v>0.15</v>
      </c>
      <c r="J15" s="468">
        <v>50</v>
      </c>
      <c r="K15" s="1041"/>
      <c r="L15" s="1041"/>
      <c r="M15" s="419" t="s">
        <v>28</v>
      </c>
      <c r="N15" s="42">
        <v>2</v>
      </c>
      <c r="O15" s="472" t="s">
        <v>822</v>
      </c>
      <c r="P15" s="413">
        <v>0.25</v>
      </c>
      <c r="Q15" s="414">
        <v>43556</v>
      </c>
      <c r="R15" s="415">
        <v>43646</v>
      </c>
      <c r="S15" s="413">
        <f t="shared" si="0"/>
        <v>3.7499999999999999E-2</v>
      </c>
      <c r="T15" s="507" t="s">
        <v>28</v>
      </c>
      <c r="U15" s="81">
        <v>1</v>
      </c>
      <c r="V15" s="636" t="s">
        <v>813</v>
      </c>
      <c r="W15" s="81">
        <f t="shared" si="1"/>
        <v>0.25</v>
      </c>
      <c r="X15" s="424">
        <f t="shared" si="2"/>
        <v>0.25</v>
      </c>
      <c r="Y15" s="280">
        <f t="shared" si="3"/>
        <v>3.7499999999999999E-2</v>
      </c>
    </row>
    <row r="16" spans="2:25" ht="76.5" hidden="1" customHeight="1" x14ac:dyDescent="0.25">
      <c r="B16" s="461" t="s">
        <v>388</v>
      </c>
      <c r="C16" s="461" t="s">
        <v>389</v>
      </c>
      <c r="D16" s="55" t="s">
        <v>23</v>
      </c>
      <c r="E16" s="229" t="s">
        <v>532</v>
      </c>
      <c r="F16" s="418" t="s">
        <v>24</v>
      </c>
      <c r="G16" s="978"/>
      <c r="H16" s="55" t="s">
        <v>820</v>
      </c>
      <c r="I16" s="465">
        <v>0.15</v>
      </c>
      <c r="J16" s="468">
        <v>50</v>
      </c>
      <c r="K16" s="1041"/>
      <c r="L16" s="1041"/>
      <c r="M16" s="419" t="s">
        <v>28</v>
      </c>
      <c r="N16" s="42">
        <v>3</v>
      </c>
      <c r="O16" s="472" t="s">
        <v>822</v>
      </c>
      <c r="P16" s="413">
        <v>0.25</v>
      </c>
      <c r="Q16" s="414">
        <v>43647</v>
      </c>
      <c r="R16" s="415">
        <v>43738</v>
      </c>
      <c r="S16" s="413">
        <f t="shared" si="0"/>
        <v>3.7499999999999999E-2</v>
      </c>
      <c r="T16" s="507" t="s">
        <v>28</v>
      </c>
      <c r="U16" s="81">
        <v>1</v>
      </c>
      <c r="V16" s="636" t="s">
        <v>813</v>
      </c>
      <c r="W16" s="81">
        <f t="shared" si="1"/>
        <v>0.25</v>
      </c>
      <c r="X16" s="424">
        <f t="shared" si="2"/>
        <v>0.25</v>
      </c>
      <c r="Y16" s="280">
        <f t="shared" si="3"/>
        <v>3.7499999999999999E-2</v>
      </c>
    </row>
    <row r="17" spans="2:25" ht="76.5" hidden="1" customHeight="1" x14ac:dyDescent="0.25">
      <c r="B17" s="461" t="s">
        <v>388</v>
      </c>
      <c r="C17" s="461" t="s">
        <v>389</v>
      </c>
      <c r="D17" s="55" t="s">
        <v>23</v>
      </c>
      <c r="E17" s="229" t="s">
        <v>532</v>
      </c>
      <c r="F17" s="418" t="s">
        <v>24</v>
      </c>
      <c r="G17" s="978"/>
      <c r="H17" s="55" t="s">
        <v>820</v>
      </c>
      <c r="I17" s="465">
        <v>0.15</v>
      </c>
      <c r="J17" s="468">
        <v>50</v>
      </c>
      <c r="K17" s="1041"/>
      <c r="L17" s="1041"/>
      <c r="M17" s="419" t="s">
        <v>28</v>
      </c>
      <c r="N17" s="42">
        <v>4</v>
      </c>
      <c r="O17" s="472" t="s">
        <v>821</v>
      </c>
      <c r="P17" s="413">
        <v>0.25</v>
      </c>
      <c r="Q17" s="414">
        <v>43739</v>
      </c>
      <c r="R17" s="415">
        <v>43830</v>
      </c>
      <c r="S17" s="413">
        <f t="shared" si="0"/>
        <v>3.7499999999999999E-2</v>
      </c>
      <c r="T17" s="507" t="s">
        <v>28</v>
      </c>
      <c r="U17" s="81">
        <v>1</v>
      </c>
      <c r="V17" s="636" t="s">
        <v>1222</v>
      </c>
      <c r="W17" s="81">
        <f t="shared" si="1"/>
        <v>0.25</v>
      </c>
      <c r="X17" s="424">
        <f t="shared" si="2"/>
        <v>0.25</v>
      </c>
      <c r="Y17" s="280">
        <f t="shared" si="3"/>
        <v>3.7499999999999999E-2</v>
      </c>
    </row>
    <row r="18" spans="2:25" ht="76.5" hidden="1" customHeight="1" x14ac:dyDescent="0.25">
      <c r="B18" s="461" t="s">
        <v>388</v>
      </c>
      <c r="C18" s="461" t="s">
        <v>389</v>
      </c>
      <c r="D18" s="55" t="s">
        <v>23</v>
      </c>
      <c r="E18" s="229" t="s">
        <v>532</v>
      </c>
      <c r="F18" s="418" t="s">
        <v>24</v>
      </c>
      <c r="G18" s="978">
        <v>4</v>
      </c>
      <c r="H18" s="55" t="s">
        <v>657</v>
      </c>
      <c r="I18" s="465">
        <v>0.2</v>
      </c>
      <c r="J18" s="468">
        <v>50</v>
      </c>
      <c r="K18" s="1041" t="s">
        <v>658</v>
      </c>
      <c r="L18" s="1041" t="s">
        <v>659</v>
      </c>
      <c r="M18" s="419" t="s">
        <v>28</v>
      </c>
      <c r="N18" s="42">
        <v>1</v>
      </c>
      <c r="O18" s="472" t="s">
        <v>823</v>
      </c>
      <c r="P18" s="413">
        <v>0.25</v>
      </c>
      <c r="Q18" s="414">
        <v>43466</v>
      </c>
      <c r="R18" s="415">
        <v>43555</v>
      </c>
      <c r="S18" s="413">
        <f t="shared" si="0"/>
        <v>0.05</v>
      </c>
      <c r="T18" s="507" t="s">
        <v>28</v>
      </c>
      <c r="U18" s="416">
        <v>1</v>
      </c>
      <c r="V18" s="635" t="s">
        <v>1157</v>
      </c>
      <c r="W18" s="81">
        <f t="shared" si="1"/>
        <v>0.25</v>
      </c>
      <c r="X18" s="424">
        <f t="shared" si="2"/>
        <v>0.25</v>
      </c>
      <c r="Y18" s="280">
        <f t="shared" si="3"/>
        <v>0.05</v>
      </c>
    </row>
    <row r="19" spans="2:25" ht="76.5" hidden="1" customHeight="1" x14ac:dyDescent="0.25">
      <c r="B19" s="461" t="s">
        <v>388</v>
      </c>
      <c r="C19" s="461" t="s">
        <v>389</v>
      </c>
      <c r="D19" s="55" t="s">
        <v>23</v>
      </c>
      <c r="E19" s="229" t="s">
        <v>532</v>
      </c>
      <c r="F19" s="418" t="s">
        <v>24</v>
      </c>
      <c r="G19" s="978"/>
      <c r="H19" s="55" t="s">
        <v>657</v>
      </c>
      <c r="I19" s="465">
        <v>0.2</v>
      </c>
      <c r="J19" s="468">
        <v>50</v>
      </c>
      <c r="K19" s="1041"/>
      <c r="L19" s="1041"/>
      <c r="M19" s="419" t="s">
        <v>28</v>
      </c>
      <c r="N19" s="42">
        <v>2</v>
      </c>
      <c r="O19" s="472" t="s">
        <v>824</v>
      </c>
      <c r="P19" s="413">
        <v>0.25</v>
      </c>
      <c r="Q19" s="414">
        <v>43556</v>
      </c>
      <c r="R19" s="415">
        <v>43646</v>
      </c>
      <c r="S19" s="413">
        <f t="shared" si="0"/>
        <v>0.05</v>
      </c>
      <c r="T19" s="507" t="s">
        <v>28</v>
      </c>
      <c r="U19" s="416">
        <v>1</v>
      </c>
      <c r="V19" s="636" t="s">
        <v>814</v>
      </c>
      <c r="W19" s="81">
        <f t="shared" ref="W19:W29" si="4">U19*P19</f>
        <v>0.25</v>
      </c>
      <c r="X19" s="424">
        <f t="shared" ref="X19:X29" si="5">W19*U19</f>
        <v>0.25</v>
      </c>
      <c r="Y19" s="280">
        <f t="shared" si="3"/>
        <v>0.05</v>
      </c>
    </row>
    <row r="20" spans="2:25" ht="76.5" hidden="1" customHeight="1" x14ac:dyDescent="0.25">
      <c r="B20" s="461" t="s">
        <v>388</v>
      </c>
      <c r="C20" s="461" t="s">
        <v>389</v>
      </c>
      <c r="D20" s="55" t="s">
        <v>23</v>
      </c>
      <c r="E20" s="229" t="s">
        <v>532</v>
      </c>
      <c r="F20" s="418" t="s">
        <v>24</v>
      </c>
      <c r="G20" s="978"/>
      <c r="H20" s="55" t="s">
        <v>657</v>
      </c>
      <c r="I20" s="465">
        <v>0.2</v>
      </c>
      <c r="J20" s="468">
        <v>50</v>
      </c>
      <c r="K20" s="1041"/>
      <c r="L20" s="1041"/>
      <c r="M20" s="419" t="s">
        <v>28</v>
      </c>
      <c r="N20" s="42">
        <v>3</v>
      </c>
      <c r="O20" s="472" t="s">
        <v>824</v>
      </c>
      <c r="P20" s="413">
        <v>0.25</v>
      </c>
      <c r="Q20" s="414">
        <v>43647</v>
      </c>
      <c r="R20" s="415">
        <v>43738</v>
      </c>
      <c r="S20" s="413">
        <f t="shared" si="0"/>
        <v>0.05</v>
      </c>
      <c r="T20" s="507" t="s">
        <v>28</v>
      </c>
      <c r="U20" s="420">
        <v>1</v>
      </c>
      <c r="V20" s="636" t="s">
        <v>814</v>
      </c>
      <c r="W20" s="81">
        <f t="shared" si="4"/>
        <v>0.25</v>
      </c>
      <c r="X20" s="424">
        <f t="shared" si="5"/>
        <v>0.25</v>
      </c>
      <c r="Y20" s="280">
        <f t="shared" si="3"/>
        <v>0.05</v>
      </c>
    </row>
    <row r="21" spans="2:25" ht="76.5" hidden="1" customHeight="1" x14ac:dyDescent="0.25">
      <c r="B21" s="461" t="s">
        <v>388</v>
      </c>
      <c r="C21" s="461" t="s">
        <v>389</v>
      </c>
      <c r="D21" s="55" t="s">
        <v>23</v>
      </c>
      <c r="E21" s="229" t="s">
        <v>532</v>
      </c>
      <c r="F21" s="418" t="s">
        <v>24</v>
      </c>
      <c r="G21" s="978"/>
      <c r="H21" s="55" t="s">
        <v>657</v>
      </c>
      <c r="I21" s="465">
        <v>0.2</v>
      </c>
      <c r="J21" s="468">
        <v>50</v>
      </c>
      <c r="K21" s="1041"/>
      <c r="L21" s="1041"/>
      <c r="M21" s="419" t="s">
        <v>28</v>
      </c>
      <c r="N21" s="42">
        <v>4</v>
      </c>
      <c r="O21" s="472" t="s">
        <v>823</v>
      </c>
      <c r="P21" s="413">
        <v>0.25</v>
      </c>
      <c r="Q21" s="414">
        <v>43739</v>
      </c>
      <c r="R21" s="415">
        <v>43830</v>
      </c>
      <c r="S21" s="413">
        <f t="shared" si="0"/>
        <v>0.05</v>
      </c>
      <c r="T21" s="507" t="s">
        <v>28</v>
      </c>
      <c r="U21" s="81">
        <v>1</v>
      </c>
      <c r="V21" s="636" t="s">
        <v>1222</v>
      </c>
      <c r="W21" s="81">
        <f t="shared" si="4"/>
        <v>0.25</v>
      </c>
      <c r="X21" s="424">
        <f t="shared" si="5"/>
        <v>0.25</v>
      </c>
      <c r="Y21" s="280">
        <f t="shared" si="3"/>
        <v>0.05</v>
      </c>
    </row>
    <row r="22" spans="2:25" ht="76.5" hidden="1" customHeight="1" x14ac:dyDescent="0.25">
      <c r="B22" s="461" t="s">
        <v>388</v>
      </c>
      <c r="C22" s="461" t="s">
        <v>389</v>
      </c>
      <c r="D22" s="55" t="s">
        <v>23</v>
      </c>
      <c r="E22" s="229" t="s">
        <v>532</v>
      </c>
      <c r="F22" s="418" t="s">
        <v>24</v>
      </c>
      <c r="G22" s="978">
        <v>5</v>
      </c>
      <c r="H22" s="55" t="s">
        <v>660</v>
      </c>
      <c r="I22" s="465">
        <v>0.1</v>
      </c>
      <c r="J22" s="468">
        <v>50</v>
      </c>
      <c r="K22" s="1041" t="s">
        <v>661</v>
      </c>
      <c r="L22" s="1041" t="s">
        <v>662</v>
      </c>
      <c r="M22" s="419" t="s">
        <v>28</v>
      </c>
      <c r="N22" s="42">
        <v>1</v>
      </c>
      <c r="O22" s="472" t="s">
        <v>825</v>
      </c>
      <c r="P22" s="413">
        <v>0.25</v>
      </c>
      <c r="Q22" s="414">
        <v>43466</v>
      </c>
      <c r="R22" s="415">
        <v>43555</v>
      </c>
      <c r="S22" s="413">
        <f t="shared" si="0"/>
        <v>2.5000000000000001E-2</v>
      </c>
      <c r="T22" s="507" t="s">
        <v>28</v>
      </c>
      <c r="U22" s="416">
        <v>1</v>
      </c>
      <c r="V22" s="635" t="s">
        <v>1161</v>
      </c>
      <c r="W22" s="81">
        <f t="shared" si="4"/>
        <v>0.25</v>
      </c>
      <c r="X22" s="424">
        <f t="shared" si="5"/>
        <v>0.25</v>
      </c>
      <c r="Y22" s="280">
        <f t="shared" si="3"/>
        <v>2.5000000000000001E-2</v>
      </c>
    </row>
    <row r="23" spans="2:25" ht="76.5" hidden="1" customHeight="1" x14ac:dyDescent="0.25">
      <c r="B23" s="461" t="s">
        <v>388</v>
      </c>
      <c r="C23" s="461" t="s">
        <v>389</v>
      </c>
      <c r="D23" s="55" t="s">
        <v>23</v>
      </c>
      <c r="E23" s="229" t="s">
        <v>532</v>
      </c>
      <c r="F23" s="418" t="s">
        <v>24</v>
      </c>
      <c r="G23" s="978"/>
      <c r="H23" s="55" t="s">
        <v>660</v>
      </c>
      <c r="I23" s="465">
        <v>0.1</v>
      </c>
      <c r="J23" s="468">
        <v>50</v>
      </c>
      <c r="K23" s="1041"/>
      <c r="L23" s="1041"/>
      <c r="M23" s="419" t="s">
        <v>28</v>
      </c>
      <c r="N23" s="42">
        <v>2</v>
      </c>
      <c r="O23" s="472" t="s">
        <v>826</v>
      </c>
      <c r="P23" s="413">
        <v>0.25</v>
      </c>
      <c r="Q23" s="414">
        <v>43556</v>
      </c>
      <c r="R23" s="415">
        <v>43646</v>
      </c>
      <c r="S23" s="413">
        <f t="shared" si="0"/>
        <v>2.5000000000000001E-2</v>
      </c>
      <c r="T23" s="507" t="s">
        <v>28</v>
      </c>
      <c r="U23" s="416">
        <v>1</v>
      </c>
      <c r="V23" s="636" t="s">
        <v>1161</v>
      </c>
      <c r="W23" s="81">
        <f t="shared" si="4"/>
        <v>0.25</v>
      </c>
      <c r="X23" s="424">
        <f t="shared" si="5"/>
        <v>0.25</v>
      </c>
      <c r="Y23" s="280">
        <f t="shared" si="3"/>
        <v>2.5000000000000001E-2</v>
      </c>
    </row>
    <row r="24" spans="2:25" ht="76.5" hidden="1" customHeight="1" x14ac:dyDescent="0.25">
      <c r="B24" s="461" t="s">
        <v>388</v>
      </c>
      <c r="C24" s="461" t="s">
        <v>389</v>
      </c>
      <c r="D24" s="55" t="s">
        <v>23</v>
      </c>
      <c r="E24" s="229" t="s">
        <v>532</v>
      </c>
      <c r="F24" s="418" t="s">
        <v>24</v>
      </c>
      <c r="G24" s="978"/>
      <c r="H24" s="55" t="s">
        <v>660</v>
      </c>
      <c r="I24" s="465">
        <v>0.1</v>
      </c>
      <c r="J24" s="468">
        <v>50</v>
      </c>
      <c r="K24" s="1041"/>
      <c r="L24" s="1041"/>
      <c r="M24" s="419" t="s">
        <v>28</v>
      </c>
      <c r="N24" s="42">
        <v>3</v>
      </c>
      <c r="O24" s="472" t="s">
        <v>826</v>
      </c>
      <c r="P24" s="413">
        <v>0.25</v>
      </c>
      <c r="Q24" s="414">
        <v>43647</v>
      </c>
      <c r="R24" s="415">
        <v>43738</v>
      </c>
      <c r="S24" s="413">
        <f t="shared" si="0"/>
        <v>2.5000000000000001E-2</v>
      </c>
      <c r="T24" s="507" t="s">
        <v>28</v>
      </c>
      <c r="U24" s="420">
        <v>1</v>
      </c>
      <c r="V24" s="636" t="s">
        <v>1161</v>
      </c>
      <c r="W24" s="81">
        <f t="shared" si="4"/>
        <v>0.25</v>
      </c>
      <c r="X24" s="424">
        <f t="shared" si="5"/>
        <v>0.25</v>
      </c>
      <c r="Y24" s="280">
        <f t="shared" si="3"/>
        <v>2.5000000000000001E-2</v>
      </c>
    </row>
    <row r="25" spans="2:25" ht="76.5" hidden="1" customHeight="1" x14ac:dyDescent="0.25">
      <c r="B25" s="461" t="s">
        <v>388</v>
      </c>
      <c r="C25" s="461" t="s">
        <v>389</v>
      </c>
      <c r="D25" s="55" t="s">
        <v>23</v>
      </c>
      <c r="E25" s="229" t="s">
        <v>532</v>
      </c>
      <c r="F25" s="418" t="s">
        <v>24</v>
      </c>
      <c r="G25" s="978"/>
      <c r="H25" s="55" t="s">
        <v>660</v>
      </c>
      <c r="I25" s="465">
        <v>0.1</v>
      </c>
      <c r="J25" s="468">
        <v>50</v>
      </c>
      <c r="K25" s="1041"/>
      <c r="L25" s="1041"/>
      <c r="M25" s="419" t="s">
        <v>28</v>
      </c>
      <c r="N25" s="42">
        <v>4</v>
      </c>
      <c r="O25" s="472" t="s">
        <v>825</v>
      </c>
      <c r="P25" s="413">
        <v>0.25</v>
      </c>
      <c r="Q25" s="414">
        <v>43739</v>
      </c>
      <c r="R25" s="415">
        <v>43830</v>
      </c>
      <c r="S25" s="413">
        <f t="shared" si="0"/>
        <v>2.5000000000000001E-2</v>
      </c>
      <c r="T25" s="507" t="s">
        <v>28</v>
      </c>
      <c r="U25" s="81">
        <v>1</v>
      </c>
      <c r="V25" s="636" t="s">
        <v>1223</v>
      </c>
      <c r="W25" s="81">
        <f t="shared" si="4"/>
        <v>0.25</v>
      </c>
      <c r="X25" s="424">
        <f t="shared" si="5"/>
        <v>0.25</v>
      </c>
      <c r="Y25" s="280">
        <f t="shared" si="3"/>
        <v>2.5000000000000001E-2</v>
      </c>
    </row>
    <row r="26" spans="2:25" ht="76.5" hidden="1" customHeight="1" x14ac:dyDescent="0.25">
      <c r="B26" s="461" t="s">
        <v>388</v>
      </c>
      <c r="C26" s="461" t="s">
        <v>389</v>
      </c>
      <c r="D26" s="55" t="s">
        <v>23</v>
      </c>
      <c r="E26" s="229" t="s">
        <v>532</v>
      </c>
      <c r="F26" s="418" t="s">
        <v>24</v>
      </c>
      <c r="G26" s="978">
        <v>6</v>
      </c>
      <c r="H26" s="55" t="s">
        <v>663</v>
      </c>
      <c r="I26" s="465">
        <v>0.15</v>
      </c>
      <c r="J26" s="468">
        <v>50</v>
      </c>
      <c r="K26" s="1041" t="s">
        <v>658</v>
      </c>
      <c r="L26" s="1041" t="s">
        <v>664</v>
      </c>
      <c r="M26" s="419" t="s">
        <v>28</v>
      </c>
      <c r="N26" s="42">
        <v>1</v>
      </c>
      <c r="O26" s="472" t="s">
        <v>827</v>
      </c>
      <c r="P26" s="413">
        <v>0.25</v>
      </c>
      <c r="Q26" s="414">
        <v>43466</v>
      </c>
      <c r="R26" s="415">
        <v>43555</v>
      </c>
      <c r="S26" s="413">
        <f t="shared" si="0"/>
        <v>3.7499999999999999E-2</v>
      </c>
      <c r="T26" s="507" t="s">
        <v>28</v>
      </c>
      <c r="U26" s="416">
        <v>1</v>
      </c>
      <c r="V26" s="635" t="s">
        <v>1158</v>
      </c>
      <c r="W26" s="81">
        <f t="shared" si="4"/>
        <v>0.25</v>
      </c>
      <c r="X26" s="424">
        <f t="shared" si="5"/>
        <v>0.25</v>
      </c>
      <c r="Y26" s="280">
        <f t="shared" si="3"/>
        <v>3.7499999999999999E-2</v>
      </c>
    </row>
    <row r="27" spans="2:25" ht="76.5" hidden="1" customHeight="1" x14ac:dyDescent="0.25">
      <c r="B27" s="461" t="s">
        <v>388</v>
      </c>
      <c r="C27" s="461" t="s">
        <v>389</v>
      </c>
      <c r="D27" s="55" t="s">
        <v>23</v>
      </c>
      <c r="E27" s="229" t="s">
        <v>532</v>
      </c>
      <c r="F27" s="418" t="s">
        <v>24</v>
      </c>
      <c r="G27" s="978"/>
      <c r="H27" s="55" t="s">
        <v>663</v>
      </c>
      <c r="I27" s="465">
        <v>0.15</v>
      </c>
      <c r="J27" s="468">
        <v>50</v>
      </c>
      <c r="K27" s="1041"/>
      <c r="L27" s="1041"/>
      <c r="M27" s="419" t="s">
        <v>28</v>
      </c>
      <c r="N27" s="42">
        <v>2</v>
      </c>
      <c r="O27" s="472" t="s">
        <v>828</v>
      </c>
      <c r="P27" s="413">
        <v>0.25</v>
      </c>
      <c r="Q27" s="414">
        <v>43556</v>
      </c>
      <c r="R27" s="415">
        <v>43646</v>
      </c>
      <c r="S27" s="413">
        <f t="shared" si="0"/>
        <v>3.7499999999999999E-2</v>
      </c>
      <c r="T27" s="507" t="s">
        <v>28</v>
      </c>
      <c r="U27" s="416">
        <v>1</v>
      </c>
      <c r="V27" s="636" t="s">
        <v>1159</v>
      </c>
      <c r="W27" s="81">
        <f t="shared" si="4"/>
        <v>0.25</v>
      </c>
      <c r="X27" s="424">
        <f t="shared" si="5"/>
        <v>0.25</v>
      </c>
      <c r="Y27" s="280">
        <f t="shared" si="3"/>
        <v>3.7499999999999999E-2</v>
      </c>
    </row>
    <row r="28" spans="2:25" ht="76.5" hidden="1" customHeight="1" x14ac:dyDescent="0.25">
      <c r="B28" s="461" t="s">
        <v>388</v>
      </c>
      <c r="C28" s="461" t="s">
        <v>389</v>
      </c>
      <c r="D28" s="55" t="s">
        <v>23</v>
      </c>
      <c r="E28" s="229" t="s">
        <v>532</v>
      </c>
      <c r="F28" s="418" t="s">
        <v>24</v>
      </c>
      <c r="G28" s="978"/>
      <c r="H28" s="55" t="s">
        <v>663</v>
      </c>
      <c r="I28" s="465">
        <v>0.15</v>
      </c>
      <c r="J28" s="468">
        <v>50</v>
      </c>
      <c r="K28" s="1041"/>
      <c r="L28" s="1041"/>
      <c r="M28" s="419" t="s">
        <v>28</v>
      </c>
      <c r="N28" s="42">
        <v>3</v>
      </c>
      <c r="O28" s="472" t="s">
        <v>828</v>
      </c>
      <c r="P28" s="413">
        <v>0.25</v>
      </c>
      <c r="Q28" s="414">
        <v>43647</v>
      </c>
      <c r="R28" s="415">
        <v>43738</v>
      </c>
      <c r="S28" s="413">
        <f t="shared" si="0"/>
        <v>3.7499999999999999E-2</v>
      </c>
      <c r="T28" s="507" t="s">
        <v>28</v>
      </c>
      <c r="U28" s="404">
        <v>1</v>
      </c>
      <c r="V28" s="636" t="s">
        <v>1159</v>
      </c>
      <c r="W28" s="81">
        <f t="shared" si="4"/>
        <v>0.25</v>
      </c>
      <c r="X28" s="424">
        <f t="shared" si="5"/>
        <v>0.25</v>
      </c>
      <c r="Y28" s="280">
        <f t="shared" si="3"/>
        <v>3.7499999999999999E-2</v>
      </c>
    </row>
    <row r="29" spans="2:25" ht="76.5" hidden="1" customHeight="1" x14ac:dyDescent="0.25">
      <c r="B29" s="461" t="s">
        <v>388</v>
      </c>
      <c r="C29" s="461" t="s">
        <v>389</v>
      </c>
      <c r="D29" s="55" t="s">
        <v>23</v>
      </c>
      <c r="E29" s="229" t="s">
        <v>532</v>
      </c>
      <c r="F29" s="418" t="s">
        <v>24</v>
      </c>
      <c r="G29" s="978"/>
      <c r="H29" s="55" t="s">
        <v>663</v>
      </c>
      <c r="I29" s="465">
        <v>0.15</v>
      </c>
      <c r="J29" s="468">
        <v>50</v>
      </c>
      <c r="K29" s="1041"/>
      <c r="L29" s="1041"/>
      <c r="M29" s="419" t="s">
        <v>28</v>
      </c>
      <c r="N29" s="42">
        <v>4</v>
      </c>
      <c r="O29" s="472" t="s">
        <v>827</v>
      </c>
      <c r="P29" s="413">
        <v>0.25</v>
      </c>
      <c r="Q29" s="414">
        <v>43739</v>
      </c>
      <c r="R29" s="415">
        <v>43830</v>
      </c>
      <c r="S29" s="413">
        <f t="shared" si="0"/>
        <v>3.7499999999999999E-2</v>
      </c>
      <c r="T29" s="507" t="s">
        <v>28</v>
      </c>
      <c r="U29" s="81">
        <v>1</v>
      </c>
      <c r="V29" s="636" t="s">
        <v>1224</v>
      </c>
      <c r="W29" s="81">
        <f t="shared" si="4"/>
        <v>0.25</v>
      </c>
      <c r="X29" s="424">
        <f t="shared" si="5"/>
        <v>0.25</v>
      </c>
      <c r="Y29" s="280">
        <f t="shared" si="3"/>
        <v>3.7499999999999999E-2</v>
      </c>
    </row>
    <row r="30" spans="2:25" ht="76.5" hidden="1" customHeight="1" x14ac:dyDescent="0.25">
      <c r="B30" s="461" t="s">
        <v>388</v>
      </c>
      <c r="C30" s="461" t="s">
        <v>389</v>
      </c>
      <c r="D30" s="55" t="s">
        <v>23</v>
      </c>
      <c r="E30" s="229" t="s">
        <v>533</v>
      </c>
      <c r="F30" s="55" t="s">
        <v>53</v>
      </c>
      <c r="G30" s="978">
        <v>1</v>
      </c>
      <c r="H30" s="55" t="s">
        <v>668</v>
      </c>
      <c r="I30" s="465">
        <v>1</v>
      </c>
      <c r="J30" s="465">
        <v>1</v>
      </c>
      <c r="K30" s="1041" t="s">
        <v>184</v>
      </c>
      <c r="L30" s="1041" t="s">
        <v>829</v>
      </c>
      <c r="M30" s="419" t="s">
        <v>56</v>
      </c>
      <c r="N30" s="42">
        <v>1</v>
      </c>
      <c r="O30" s="472" t="s">
        <v>1114</v>
      </c>
      <c r="P30" s="413">
        <v>0.25</v>
      </c>
      <c r="Q30" s="414">
        <v>43466</v>
      </c>
      <c r="R30" s="415">
        <v>43555</v>
      </c>
      <c r="S30" s="413">
        <f t="shared" si="0"/>
        <v>0.25</v>
      </c>
      <c r="T30" s="506" t="s">
        <v>56</v>
      </c>
      <c r="U30" s="420">
        <v>1</v>
      </c>
      <c r="V30" s="638" t="s">
        <v>830</v>
      </c>
      <c r="W30" s="81">
        <f>U30*P30</f>
        <v>0.25</v>
      </c>
      <c r="X30" s="424">
        <f>W30*U30</f>
        <v>0.25</v>
      </c>
      <c r="Y30" s="280">
        <f t="shared" si="3"/>
        <v>0.25</v>
      </c>
    </row>
    <row r="31" spans="2:25" ht="76.5" hidden="1" customHeight="1" x14ac:dyDescent="0.25">
      <c r="B31" s="461" t="s">
        <v>388</v>
      </c>
      <c r="C31" s="461" t="s">
        <v>389</v>
      </c>
      <c r="D31" s="55" t="s">
        <v>23</v>
      </c>
      <c r="E31" s="229" t="s">
        <v>533</v>
      </c>
      <c r="F31" s="55" t="s">
        <v>53</v>
      </c>
      <c r="G31" s="978"/>
      <c r="H31" s="55" t="s">
        <v>668</v>
      </c>
      <c r="I31" s="465">
        <v>1</v>
      </c>
      <c r="J31" s="465">
        <v>1</v>
      </c>
      <c r="K31" s="1041"/>
      <c r="L31" s="1041"/>
      <c r="M31" s="419" t="s">
        <v>56</v>
      </c>
      <c r="N31" s="42">
        <v>2</v>
      </c>
      <c r="O31" s="472" t="s">
        <v>831</v>
      </c>
      <c r="P31" s="413">
        <v>0.25</v>
      </c>
      <c r="Q31" s="414">
        <v>43556</v>
      </c>
      <c r="R31" s="415">
        <v>43646</v>
      </c>
      <c r="S31" s="413">
        <f t="shared" si="0"/>
        <v>0.25</v>
      </c>
      <c r="T31" s="506" t="s">
        <v>56</v>
      </c>
      <c r="U31" s="420">
        <v>0.93</v>
      </c>
      <c r="V31" s="636" t="s">
        <v>1160</v>
      </c>
      <c r="W31" s="81">
        <f>U31*P31</f>
        <v>0.23250000000000001</v>
      </c>
      <c r="X31" s="424">
        <f>W31*U31</f>
        <v>0.21622500000000003</v>
      </c>
      <c r="Y31" s="280">
        <f t="shared" si="3"/>
        <v>0.23250000000000001</v>
      </c>
    </row>
    <row r="32" spans="2:25" ht="76.5" hidden="1" customHeight="1" x14ac:dyDescent="0.25">
      <c r="B32" s="461" t="s">
        <v>388</v>
      </c>
      <c r="C32" s="461" t="s">
        <v>389</v>
      </c>
      <c r="D32" s="55" t="s">
        <v>23</v>
      </c>
      <c r="E32" s="229" t="s">
        <v>533</v>
      </c>
      <c r="F32" s="55" t="s">
        <v>53</v>
      </c>
      <c r="G32" s="978"/>
      <c r="H32" s="55" t="s">
        <v>668</v>
      </c>
      <c r="I32" s="465">
        <v>1</v>
      </c>
      <c r="J32" s="465">
        <v>1</v>
      </c>
      <c r="K32" s="1041"/>
      <c r="L32" s="1041"/>
      <c r="M32" s="419" t="s">
        <v>56</v>
      </c>
      <c r="N32" s="42">
        <v>3</v>
      </c>
      <c r="O32" s="472" t="s">
        <v>832</v>
      </c>
      <c r="P32" s="413">
        <v>0.25</v>
      </c>
      <c r="Q32" s="414">
        <v>43647</v>
      </c>
      <c r="R32" s="415">
        <v>43738</v>
      </c>
      <c r="S32" s="413">
        <f t="shared" si="0"/>
        <v>0.25</v>
      </c>
      <c r="T32" s="506" t="s">
        <v>56</v>
      </c>
      <c r="U32" s="420">
        <v>0.96</v>
      </c>
      <c r="V32" s="636" t="s">
        <v>1173</v>
      </c>
      <c r="W32" s="81">
        <f>U32*P32</f>
        <v>0.24</v>
      </c>
      <c r="X32" s="424">
        <f>W32*U32</f>
        <v>0.23039999999999999</v>
      </c>
      <c r="Y32" s="280">
        <f t="shared" si="3"/>
        <v>0.24</v>
      </c>
    </row>
    <row r="33" spans="2:25" ht="76.5" hidden="1" customHeight="1" x14ac:dyDescent="0.25">
      <c r="B33" s="461" t="s">
        <v>388</v>
      </c>
      <c r="C33" s="461" t="s">
        <v>389</v>
      </c>
      <c r="D33" s="55" t="s">
        <v>23</v>
      </c>
      <c r="E33" s="229" t="s">
        <v>533</v>
      </c>
      <c r="F33" s="55" t="s">
        <v>53</v>
      </c>
      <c r="G33" s="978"/>
      <c r="H33" s="55" t="s">
        <v>668</v>
      </c>
      <c r="I33" s="465">
        <v>1</v>
      </c>
      <c r="J33" s="465">
        <v>1</v>
      </c>
      <c r="K33" s="1041"/>
      <c r="L33" s="1041"/>
      <c r="M33" s="419" t="s">
        <v>56</v>
      </c>
      <c r="N33" s="42">
        <v>4</v>
      </c>
      <c r="O33" s="472" t="s">
        <v>833</v>
      </c>
      <c r="P33" s="413">
        <v>0.25</v>
      </c>
      <c r="Q33" s="414">
        <v>43739</v>
      </c>
      <c r="R33" s="415">
        <v>43830</v>
      </c>
      <c r="S33" s="413">
        <f t="shared" si="0"/>
        <v>0.25</v>
      </c>
      <c r="T33" s="506" t="s">
        <v>56</v>
      </c>
      <c r="U33" s="420">
        <v>1</v>
      </c>
      <c r="V33" s="636" t="s">
        <v>1364</v>
      </c>
      <c r="W33" s="81">
        <f>U33*P33</f>
        <v>0.25</v>
      </c>
      <c r="X33" s="424">
        <f>W33*U33</f>
        <v>0.25</v>
      </c>
      <c r="Y33" s="280">
        <f t="shared" si="3"/>
        <v>0.25</v>
      </c>
    </row>
    <row r="34" spans="2:25" ht="76.5" hidden="1" customHeight="1" x14ac:dyDescent="0.25">
      <c r="B34" s="461" t="s">
        <v>388</v>
      </c>
      <c r="C34" s="461" t="s">
        <v>389</v>
      </c>
      <c r="D34" s="55" t="s">
        <v>23</v>
      </c>
      <c r="E34" s="229" t="s">
        <v>543</v>
      </c>
      <c r="F34" s="55" t="s">
        <v>59</v>
      </c>
      <c r="G34" s="978">
        <v>1</v>
      </c>
      <c r="H34" s="55" t="s">
        <v>670</v>
      </c>
      <c r="I34" s="355">
        <v>6.25E-2</v>
      </c>
      <c r="J34" s="465">
        <v>1</v>
      </c>
      <c r="K34" s="1041" t="s">
        <v>481</v>
      </c>
      <c r="L34" s="1041" t="s">
        <v>671</v>
      </c>
      <c r="M34" s="419" t="s">
        <v>672</v>
      </c>
      <c r="N34" s="42">
        <v>1</v>
      </c>
      <c r="O34" s="224" t="s">
        <v>834</v>
      </c>
      <c r="P34" s="413">
        <v>0.111</v>
      </c>
      <c r="Q34" s="414">
        <v>43469</v>
      </c>
      <c r="R34" s="415">
        <v>43524</v>
      </c>
      <c r="S34" s="413">
        <f t="shared" si="0"/>
        <v>6.9375000000000001E-3</v>
      </c>
      <c r="T34" s="506" t="s">
        <v>835</v>
      </c>
      <c r="U34" s="81">
        <v>1</v>
      </c>
      <c r="V34" s="636" t="s">
        <v>836</v>
      </c>
      <c r="W34" s="81">
        <f t="shared" ref="W34:W76" si="6">U34*P34</f>
        <v>0.111</v>
      </c>
      <c r="X34" s="424">
        <f t="shared" ref="X34:X76" si="7">W34*U34</f>
        <v>0.111</v>
      </c>
      <c r="Y34" s="280">
        <f t="shared" si="3"/>
        <v>6.9375000000000001E-3</v>
      </c>
    </row>
    <row r="35" spans="2:25" ht="76.5" hidden="1" customHeight="1" x14ac:dyDescent="0.25">
      <c r="B35" s="461" t="s">
        <v>388</v>
      </c>
      <c r="C35" s="461" t="s">
        <v>389</v>
      </c>
      <c r="D35" s="55" t="s">
        <v>23</v>
      </c>
      <c r="E35" s="229" t="s">
        <v>543</v>
      </c>
      <c r="F35" s="55" t="s">
        <v>59</v>
      </c>
      <c r="G35" s="978"/>
      <c r="H35" s="55" t="s">
        <v>670</v>
      </c>
      <c r="I35" s="355">
        <v>6.25E-2</v>
      </c>
      <c r="J35" s="465">
        <v>1</v>
      </c>
      <c r="K35" s="1041"/>
      <c r="L35" s="1041"/>
      <c r="M35" s="419" t="s">
        <v>672</v>
      </c>
      <c r="N35" s="42">
        <v>2</v>
      </c>
      <c r="O35" s="224" t="s">
        <v>837</v>
      </c>
      <c r="P35" s="413">
        <v>0.111</v>
      </c>
      <c r="Q35" s="414">
        <v>43525</v>
      </c>
      <c r="R35" s="415">
        <v>43555</v>
      </c>
      <c r="S35" s="413">
        <f t="shared" si="0"/>
        <v>6.9375000000000001E-3</v>
      </c>
      <c r="T35" s="506" t="s">
        <v>835</v>
      </c>
      <c r="U35" s="81">
        <v>1</v>
      </c>
      <c r="V35" s="636" t="s">
        <v>838</v>
      </c>
      <c r="W35" s="81">
        <f t="shared" si="6"/>
        <v>0.111</v>
      </c>
      <c r="X35" s="424">
        <f t="shared" si="7"/>
        <v>0.111</v>
      </c>
      <c r="Y35" s="280">
        <f t="shared" si="3"/>
        <v>6.9375000000000001E-3</v>
      </c>
    </row>
    <row r="36" spans="2:25" ht="76.5" hidden="1" customHeight="1" x14ac:dyDescent="0.25">
      <c r="B36" s="461" t="s">
        <v>388</v>
      </c>
      <c r="C36" s="461" t="s">
        <v>389</v>
      </c>
      <c r="D36" s="55" t="s">
        <v>23</v>
      </c>
      <c r="E36" s="229" t="s">
        <v>543</v>
      </c>
      <c r="F36" s="55" t="s">
        <v>59</v>
      </c>
      <c r="G36" s="978"/>
      <c r="H36" s="55" t="s">
        <v>670</v>
      </c>
      <c r="I36" s="355">
        <v>6.25E-2</v>
      </c>
      <c r="J36" s="465">
        <v>1</v>
      </c>
      <c r="K36" s="1041"/>
      <c r="L36" s="1041"/>
      <c r="M36" s="419" t="s">
        <v>672</v>
      </c>
      <c r="N36" s="42">
        <v>3</v>
      </c>
      <c r="O36" s="326" t="s">
        <v>839</v>
      </c>
      <c r="P36" s="413">
        <v>0.111</v>
      </c>
      <c r="Q36" s="414">
        <v>43556</v>
      </c>
      <c r="R36" s="415">
        <v>43585</v>
      </c>
      <c r="S36" s="413">
        <f t="shared" si="0"/>
        <v>6.9375000000000001E-3</v>
      </c>
      <c r="T36" s="506" t="s">
        <v>835</v>
      </c>
      <c r="U36" s="81">
        <v>1</v>
      </c>
      <c r="V36" s="635" t="s">
        <v>1081</v>
      </c>
      <c r="W36" s="81">
        <f t="shared" si="6"/>
        <v>0.111</v>
      </c>
      <c r="X36" s="424">
        <f t="shared" si="7"/>
        <v>0.111</v>
      </c>
      <c r="Y36" s="280">
        <f t="shared" si="3"/>
        <v>6.9375000000000001E-3</v>
      </c>
    </row>
    <row r="37" spans="2:25" ht="76.5" hidden="1" customHeight="1" x14ac:dyDescent="0.25">
      <c r="B37" s="461" t="s">
        <v>388</v>
      </c>
      <c r="C37" s="461" t="s">
        <v>389</v>
      </c>
      <c r="D37" s="55" t="s">
        <v>23</v>
      </c>
      <c r="E37" s="229" t="s">
        <v>543</v>
      </c>
      <c r="F37" s="55" t="s">
        <v>59</v>
      </c>
      <c r="G37" s="978"/>
      <c r="H37" s="55" t="s">
        <v>670</v>
      </c>
      <c r="I37" s="355">
        <v>6.25E-2</v>
      </c>
      <c r="J37" s="465">
        <v>1</v>
      </c>
      <c r="K37" s="1041"/>
      <c r="L37" s="1041"/>
      <c r="M37" s="419" t="s">
        <v>672</v>
      </c>
      <c r="N37" s="42">
        <v>4</v>
      </c>
      <c r="O37" s="326" t="s">
        <v>840</v>
      </c>
      <c r="P37" s="413">
        <v>0.111</v>
      </c>
      <c r="Q37" s="414">
        <v>43497</v>
      </c>
      <c r="R37" s="415">
        <v>43616</v>
      </c>
      <c r="S37" s="413">
        <f t="shared" si="0"/>
        <v>6.9375000000000001E-3</v>
      </c>
      <c r="T37" s="506" t="s">
        <v>835</v>
      </c>
      <c r="U37" s="81">
        <v>1</v>
      </c>
      <c r="V37" s="635" t="s">
        <v>1190</v>
      </c>
      <c r="W37" s="81">
        <f t="shared" si="6"/>
        <v>0.111</v>
      </c>
      <c r="X37" s="424">
        <f t="shared" si="7"/>
        <v>0.111</v>
      </c>
      <c r="Y37" s="280">
        <f t="shared" si="3"/>
        <v>6.9375000000000001E-3</v>
      </c>
    </row>
    <row r="38" spans="2:25" ht="76.5" hidden="1" customHeight="1" x14ac:dyDescent="0.25">
      <c r="B38" s="461" t="s">
        <v>388</v>
      </c>
      <c r="C38" s="461" t="s">
        <v>389</v>
      </c>
      <c r="D38" s="55" t="s">
        <v>23</v>
      </c>
      <c r="E38" s="229" t="s">
        <v>543</v>
      </c>
      <c r="F38" s="55" t="s">
        <v>59</v>
      </c>
      <c r="G38" s="978"/>
      <c r="H38" s="55" t="s">
        <v>670</v>
      </c>
      <c r="I38" s="355">
        <v>6.25E-2</v>
      </c>
      <c r="J38" s="465">
        <v>1</v>
      </c>
      <c r="K38" s="1041"/>
      <c r="L38" s="1041"/>
      <c r="M38" s="419" t="s">
        <v>672</v>
      </c>
      <c r="N38" s="42">
        <v>5</v>
      </c>
      <c r="O38" s="326" t="s">
        <v>841</v>
      </c>
      <c r="P38" s="413">
        <v>0.111</v>
      </c>
      <c r="Q38" s="414">
        <v>43497</v>
      </c>
      <c r="R38" s="415">
        <v>43617</v>
      </c>
      <c r="S38" s="413">
        <f t="shared" si="0"/>
        <v>6.9375000000000001E-3</v>
      </c>
      <c r="T38" s="506" t="s">
        <v>835</v>
      </c>
      <c r="U38" s="81">
        <v>0.3</v>
      </c>
      <c r="V38" s="636" t="s">
        <v>1082</v>
      </c>
      <c r="W38" s="81">
        <f t="shared" si="6"/>
        <v>3.3299999999999996E-2</v>
      </c>
      <c r="X38" s="424">
        <f t="shared" si="7"/>
        <v>9.9899999999999989E-3</v>
      </c>
      <c r="Y38" s="280">
        <f t="shared" si="3"/>
        <v>2.0812499999999998E-3</v>
      </c>
    </row>
    <row r="39" spans="2:25" ht="76.5" hidden="1" customHeight="1" x14ac:dyDescent="0.25">
      <c r="B39" s="461" t="s">
        <v>388</v>
      </c>
      <c r="C39" s="461" t="s">
        <v>389</v>
      </c>
      <c r="D39" s="55" t="s">
        <v>23</v>
      </c>
      <c r="E39" s="229" t="s">
        <v>543</v>
      </c>
      <c r="F39" s="55" t="s">
        <v>59</v>
      </c>
      <c r="G39" s="978"/>
      <c r="H39" s="55" t="s">
        <v>670</v>
      </c>
      <c r="I39" s="355">
        <v>6.25E-2</v>
      </c>
      <c r="J39" s="465">
        <v>1</v>
      </c>
      <c r="K39" s="1041"/>
      <c r="L39" s="1041"/>
      <c r="M39" s="419" t="s">
        <v>672</v>
      </c>
      <c r="N39" s="42">
        <v>6</v>
      </c>
      <c r="O39" s="326" t="s">
        <v>842</v>
      </c>
      <c r="P39" s="413">
        <v>0.111</v>
      </c>
      <c r="Q39" s="414">
        <v>43497</v>
      </c>
      <c r="R39" s="415">
        <v>43830</v>
      </c>
      <c r="S39" s="413">
        <f t="shared" si="0"/>
        <v>6.9375000000000001E-3</v>
      </c>
      <c r="T39" s="506" t="s">
        <v>835</v>
      </c>
      <c r="U39" s="420">
        <v>0.5</v>
      </c>
      <c r="V39" s="636" t="s">
        <v>1191</v>
      </c>
      <c r="W39" s="81">
        <f t="shared" si="6"/>
        <v>5.5500000000000001E-2</v>
      </c>
      <c r="X39" s="424">
        <f t="shared" si="7"/>
        <v>2.775E-2</v>
      </c>
      <c r="Y39" s="280">
        <f t="shared" si="3"/>
        <v>3.46875E-3</v>
      </c>
    </row>
    <row r="40" spans="2:25" ht="76.5" hidden="1" customHeight="1" x14ac:dyDescent="0.25">
      <c r="B40" s="461" t="s">
        <v>388</v>
      </c>
      <c r="C40" s="461" t="s">
        <v>389</v>
      </c>
      <c r="D40" s="55" t="s">
        <v>23</v>
      </c>
      <c r="E40" s="229" t="s">
        <v>543</v>
      </c>
      <c r="F40" s="55" t="s">
        <v>59</v>
      </c>
      <c r="G40" s="978"/>
      <c r="H40" s="55" t="s">
        <v>670</v>
      </c>
      <c r="I40" s="355">
        <v>6.25E-2</v>
      </c>
      <c r="J40" s="465">
        <v>1</v>
      </c>
      <c r="K40" s="1041"/>
      <c r="L40" s="1041"/>
      <c r="M40" s="419" t="s">
        <v>672</v>
      </c>
      <c r="N40" s="42">
        <v>7</v>
      </c>
      <c r="O40" s="326" t="s">
        <v>843</v>
      </c>
      <c r="P40" s="413">
        <v>0.111</v>
      </c>
      <c r="Q40" s="414">
        <v>43497</v>
      </c>
      <c r="R40" s="415">
        <v>43646</v>
      </c>
      <c r="S40" s="413">
        <f t="shared" si="0"/>
        <v>6.9375000000000001E-3</v>
      </c>
      <c r="T40" s="506" t="s">
        <v>835</v>
      </c>
      <c r="U40" s="420">
        <v>1</v>
      </c>
      <c r="V40" s="636" t="s">
        <v>844</v>
      </c>
      <c r="W40" s="81">
        <f t="shared" si="6"/>
        <v>0.111</v>
      </c>
      <c r="X40" s="424">
        <f t="shared" si="7"/>
        <v>0.111</v>
      </c>
      <c r="Y40" s="280">
        <f t="shared" si="3"/>
        <v>6.9375000000000001E-3</v>
      </c>
    </row>
    <row r="41" spans="2:25" ht="76.5" hidden="1" customHeight="1" x14ac:dyDescent="0.25">
      <c r="B41" s="461" t="s">
        <v>388</v>
      </c>
      <c r="C41" s="461" t="s">
        <v>389</v>
      </c>
      <c r="D41" s="55" t="s">
        <v>23</v>
      </c>
      <c r="E41" s="229" t="s">
        <v>543</v>
      </c>
      <c r="F41" s="55" t="s">
        <v>59</v>
      </c>
      <c r="G41" s="978"/>
      <c r="H41" s="55" t="s">
        <v>670</v>
      </c>
      <c r="I41" s="355">
        <v>6.25E-2</v>
      </c>
      <c r="J41" s="465">
        <v>1</v>
      </c>
      <c r="K41" s="1041"/>
      <c r="L41" s="1041"/>
      <c r="M41" s="419" t="s">
        <v>672</v>
      </c>
      <c r="N41" s="42">
        <v>8</v>
      </c>
      <c r="O41" s="224" t="s">
        <v>845</v>
      </c>
      <c r="P41" s="413">
        <v>0.111</v>
      </c>
      <c r="Q41" s="414">
        <v>43497</v>
      </c>
      <c r="R41" s="415">
        <v>43830</v>
      </c>
      <c r="S41" s="413">
        <f t="shared" si="0"/>
        <v>6.9375000000000001E-3</v>
      </c>
      <c r="T41" s="506" t="s">
        <v>835</v>
      </c>
      <c r="U41" s="420">
        <v>0.5</v>
      </c>
      <c r="V41" s="636" t="s">
        <v>1192</v>
      </c>
      <c r="W41" s="81">
        <f t="shared" si="6"/>
        <v>5.5500000000000001E-2</v>
      </c>
      <c r="X41" s="424">
        <f t="shared" si="7"/>
        <v>2.775E-2</v>
      </c>
      <c r="Y41" s="280">
        <f t="shared" si="3"/>
        <v>3.46875E-3</v>
      </c>
    </row>
    <row r="42" spans="2:25" ht="76.5" hidden="1" customHeight="1" x14ac:dyDescent="0.25">
      <c r="B42" s="461" t="s">
        <v>388</v>
      </c>
      <c r="C42" s="461" t="s">
        <v>389</v>
      </c>
      <c r="D42" s="55" t="s">
        <v>23</v>
      </c>
      <c r="E42" s="229" t="s">
        <v>543</v>
      </c>
      <c r="F42" s="55" t="s">
        <v>59</v>
      </c>
      <c r="G42" s="978"/>
      <c r="H42" s="55" t="s">
        <v>670</v>
      </c>
      <c r="I42" s="355">
        <v>6.25E-2</v>
      </c>
      <c r="J42" s="465">
        <v>1</v>
      </c>
      <c r="K42" s="1041"/>
      <c r="L42" s="1041"/>
      <c r="M42" s="419" t="s">
        <v>672</v>
      </c>
      <c r="N42" s="42">
        <v>9</v>
      </c>
      <c r="O42" s="326" t="s">
        <v>846</v>
      </c>
      <c r="P42" s="413">
        <v>0.111</v>
      </c>
      <c r="Q42" s="414">
        <v>43497</v>
      </c>
      <c r="R42" s="415">
        <v>43646</v>
      </c>
      <c r="S42" s="413">
        <f t="shared" si="0"/>
        <v>6.9375000000000001E-3</v>
      </c>
      <c r="T42" s="506" t="s">
        <v>835</v>
      </c>
      <c r="U42" s="420">
        <v>1</v>
      </c>
      <c r="V42" s="636" t="s">
        <v>1033</v>
      </c>
      <c r="W42" s="81">
        <f t="shared" si="6"/>
        <v>0.111</v>
      </c>
      <c r="X42" s="424">
        <f t="shared" si="7"/>
        <v>0.111</v>
      </c>
      <c r="Y42" s="280">
        <f t="shared" si="3"/>
        <v>6.9375000000000001E-3</v>
      </c>
    </row>
    <row r="43" spans="2:25" ht="76.5" hidden="1" customHeight="1" x14ac:dyDescent="0.25">
      <c r="B43" s="461" t="s">
        <v>388</v>
      </c>
      <c r="C43" s="461" t="s">
        <v>389</v>
      </c>
      <c r="D43" s="55" t="s">
        <v>23</v>
      </c>
      <c r="E43" s="229" t="s">
        <v>543</v>
      </c>
      <c r="F43" s="55" t="s">
        <v>59</v>
      </c>
      <c r="G43" s="978">
        <v>2</v>
      </c>
      <c r="H43" s="55" t="s">
        <v>673</v>
      </c>
      <c r="I43" s="355">
        <v>6.25E-2</v>
      </c>
      <c r="J43" s="468">
        <v>12</v>
      </c>
      <c r="K43" s="1041" t="s">
        <v>674</v>
      </c>
      <c r="L43" s="1041" t="s">
        <v>675</v>
      </c>
      <c r="M43" s="419" t="s">
        <v>672</v>
      </c>
      <c r="N43" s="42">
        <v>1</v>
      </c>
      <c r="O43" s="472" t="s">
        <v>847</v>
      </c>
      <c r="P43" s="413">
        <v>0.5</v>
      </c>
      <c r="Q43" s="414">
        <v>43500</v>
      </c>
      <c r="R43" s="415">
        <v>43555</v>
      </c>
      <c r="S43" s="413">
        <f t="shared" si="0"/>
        <v>3.125E-2</v>
      </c>
      <c r="T43" s="506" t="s">
        <v>835</v>
      </c>
      <c r="U43" s="420">
        <v>1</v>
      </c>
      <c r="V43" s="636" t="s">
        <v>1151</v>
      </c>
      <c r="W43" s="81">
        <f t="shared" si="6"/>
        <v>0.5</v>
      </c>
      <c r="X43" s="424">
        <f t="shared" si="7"/>
        <v>0.5</v>
      </c>
      <c r="Y43" s="280">
        <f t="shared" si="3"/>
        <v>3.125E-2</v>
      </c>
    </row>
    <row r="44" spans="2:25" ht="76.5" hidden="1" customHeight="1" x14ac:dyDescent="0.25">
      <c r="B44" s="461" t="s">
        <v>388</v>
      </c>
      <c r="C44" s="461" t="s">
        <v>389</v>
      </c>
      <c r="D44" s="55" t="s">
        <v>23</v>
      </c>
      <c r="E44" s="229" t="s">
        <v>543</v>
      </c>
      <c r="F44" s="55" t="s">
        <v>59</v>
      </c>
      <c r="G44" s="978"/>
      <c r="H44" s="55" t="s">
        <v>673</v>
      </c>
      <c r="I44" s="355">
        <v>6.25E-2</v>
      </c>
      <c r="J44" s="468">
        <v>12</v>
      </c>
      <c r="K44" s="1041"/>
      <c r="L44" s="1041"/>
      <c r="M44" s="419" t="s">
        <v>672</v>
      </c>
      <c r="N44" s="42">
        <v>2</v>
      </c>
      <c r="O44" s="472" t="s">
        <v>848</v>
      </c>
      <c r="P44" s="413">
        <v>0.5</v>
      </c>
      <c r="Q44" s="414">
        <v>43556</v>
      </c>
      <c r="R44" s="415">
        <v>43646</v>
      </c>
      <c r="S44" s="413">
        <f t="shared" si="0"/>
        <v>3.125E-2</v>
      </c>
      <c r="T44" s="506" t="s">
        <v>835</v>
      </c>
      <c r="U44" s="420">
        <v>1</v>
      </c>
      <c r="V44" s="636" t="s">
        <v>1152</v>
      </c>
      <c r="W44" s="81">
        <f t="shared" si="6"/>
        <v>0.5</v>
      </c>
      <c r="X44" s="424">
        <f t="shared" si="7"/>
        <v>0.5</v>
      </c>
      <c r="Y44" s="280">
        <f t="shared" si="3"/>
        <v>3.125E-2</v>
      </c>
    </row>
    <row r="45" spans="2:25" ht="76.5" hidden="1" customHeight="1" x14ac:dyDescent="0.25">
      <c r="B45" s="461" t="s">
        <v>388</v>
      </c>
      <c r="C45" s="461" t="s">
        <v>389</v>
      </c>
      <c r="D45" s="55" t="s">
        <v>23</v>
      </c>
      <c r="E45" s="229" t="s">
        <v>543</v>
      </c>
      <c r="F45" s="55" t="s">
        <v>59</v>
      </c>
      <c r="G45" s="978">
        <v>3</v>
      </c>
      <c r="H45" s="55" t="s">
        <v>849</v>
      </c>
      <c r="I45" s="355">
        <v>6.25E-2</v>
      </c>
      <c r="J45" s="468">
        <v>15</v>
      </c>
      <c r="K45" s="1042" t="s">
        <v>850</v>
      </c>
      <c r="L45" s="1042" t="s">
        <v>678</v>
      </c>
      <c r="M45" s="421" t="s">
        <v>672</v>
      </c>
      <c r="N45" s="42">
        <v>1</v>
      </c>
      <c r="O45" s="472" t="s">
        <v>851</v>
      </c>
      <c r="P45" s="413">
        <v>0.5</v>
      </c>
      <c r="Q45" s="414">
        <v>43500</v>
      </c>
      <c r="R45" s="415">
        <v>43555</v>
      </c>
      <c r="S45" s="413">
        <f t="shared" si="0"/>
        <v>3.125E-2</v>
      </c>
      <c r="T45" s="506" t="s">
        <v>835</v>
      </c>
      <c r="U45" s="422">
        <v>1</v>
      </c>
      <c r="V45" s="636" t="s">
        <v>1194</v>
      </c>
      <c r="W45" s="81">
        <f t="shared" si="6"/>
        <v>0.5</v>
      </c>
      <c r="X45" s="424">
        <f t="shared" si="7"/>
        <v>0.5</v>
      </c>
      <c r="Y45" s="280">
        <f t="shared" si="3"/>
        <v>3.125E-2</v>
      </c>
    </row>
    <row r="46" spans="2:25" ht="76.5" hidden="1" customHeight="1" x14ac:dyDescent="0.25">
      <c r="B46" s="461" t="s">
        <v>388</v>
      </c>
      <c r="C46" s="461" t="s">
        <v>389</v>
      </c>
      <c r="D46" s="55" t="s">
        <v>23</v>
      </c>
      <c r="E46" s="229" t="s">
        <v>543</v>
      </c>
      <c r="F46" s="55" t="s">
        <v>59</v>
      </c>
      <c r="G46" s="978"/>
      <c r="H46" s="55" t="s">
        <v>849</v>
      </c>
      <c r="I46" s="355">
        <v>6.25E-2</v>
      </c>
      <c r="J46" s="468">
        <v>15</v>
      </c>
      <c r="K46" s="1042"/>
      <c r="L46" s="1042"/>
      <c r="M46" s="421" t="s">
        <v>672</v>
      </c>
      <c r="N46" s="42">
        <v>2</v>
      </c>
      <c r="O46" s="472" t="s">
        <v>852</v>
      </c>
      <c r="P46" s="413">
        <v>0.5</v>
      </c>
      <c r="Q46" s="414">
        <v>43556</v>
      </c>
      <c r="R46" s="415">
        <v>43646</v>
      </c>
      <c r="S46" s="413">
        <f t="shared" si="0"/>
        <v>3.125E-2</v>
      </c>
      <c r="T46" s="506" t="s">
        <v>835</v>
      </c>
      <c r="U46" s="422">
        <v>1</v>
      </c>
      <c r="V46" s="636" t="s">
        <v>1193</v>
      </c>
      <c r="W46" s="81">
        <f t="shared" si="6"/>
        <v>0.5</v>
      </c>
      <c r="X46" s="424">
        <f t="shared" si="7"/>
        <v>0.5</v>
      </c>
      <c r="Y46" s="280">
        <f t="shared" si="3"/>
        <v>3.125E-2</v>
      </c>
    </row>
    <row r="47" spans="2:25" ht="76.5" hidden="1" customHeight="1" x14ac:dyDescent="0.25">
      <c r="B47" s="461" t="s">
        <v>388</v>
      </c>
      <c r="C47" s="461" t="s">
        <v>679</v>
      </c>
      <c r="D47" s="55" t="s">
        <v>23</v>
      </c>
      <c r="E47" s="229" t="s">
        <v>534</v>
      </c>
      <c r="F47" s="55" t="s">
        <v>59</v>
      </c>
      <c r="G47" s="978">
        <v>4</v>
      </c>
      <c r="H47" s="423" t="s">
        <v>680</v>
      </c>
      <c r="I47" s="355">
        <v>6.25E-2</v>
      </c>
      <c r="J47" s="468">
        <v>100</v>
      </c>
      <c r="K47" s="1041" t="s">
        <v>184</v>
      </c>
      <c r="L47" s="1041" t="s">
        <v>62</v>
      </c>
      <c r="M47" s="419" t="s">
        <v>293</v>
      </c>
      <c r="N47" s="42">
        <v>1</v>
      </c>
      <c r="O47" s="224" t="s">
        <v>853</v>
      </c>
      <c r="P47" s="413">
        <v>0.3</v>
      </c>
      <c r="Q47" s="415">
        <v>43466</v>
      </c>
      <c r="R47" s="415">
        <v>43646</v>
      </c>
      <c r="S47" s="413">
        <f t="shared" si="0"/>
        <v>1.8749999999999999E-2</v>
      </c>
      <c r="T47" s="511" t="s">
        <v>64</v>
      </c>
      <c r="U47" s="735">
        <v>1</v>
      </c>
      <c r="V47" s="736" t="s">
        <v>1083</v>
      </c>
      <c r="W47" s="81">
        <f t="shared" si="6"/>
        <v>0.3</v>
      </c>
      <c r="X47" s="424">
        <f t="shared" si="7"/>
        <v>0.3</v>
      </c>
      <c r="Y47" s="280">
        <f t="shared" si="3"/>
        <v>1.8749999999999999E-2</v>
      </c>
    </row>
    <row r="48" spans="2:25" ht="76.5" hidden="1" customHeight="1" x14ac:dyDescent="0.25">
      <c r="B48" s="461" t="s">
        <v>388</v>
      </c>
      <c r="C48" s="461" t="s">
        <v>679</v>
      </c>
      <c r="D48" s="55" t="s">
        <v>23</v>
      </c>
      <c r="E48" s="229" t="s">
        <v>534</v>
      </c>
      <c r="F48" s="55" t="s">
        <v>59</v>
      </c>
      <c r="G48" s="978"/>
      <c r="H48" s="423" t="s">
        <v>680</v>
      </c>
      <c r="I48" s="355">
        <v>6.25E-2</v>
      </c>
      <c r="J48" s="468">
        <v>100</v>
      </c>
      <c r="K48" s="1041"/>
      <c r="L48" s="1041"/>
      <c r="M48" s="419" t="s">
        <v>293</v>
      </c>
      <c r="N48" s="42">
        <v>2</v>
      </c>
      <c r="O48" s="224" t="s">
        <v>1084</v>
      </c>
      <c r="P48" s="413">
        <v>0.3</v>
      </c>
      <c r="Q48" s="415">
        <v>43646</v>
      </c>
      <c r="R48" s="415">
        <v>43738</v>
      </c>
      <c r="S48" s="413">
        <f t="shared" si="0"/>
        <v>1.8749999999999999E-2</v>
      </c>
      <c r="T48" s="511" t="s">
        <v>64</v>
      </c>
      <c r="U48" s="735">
        <v>1</v>
      </c>
      <c r="V48" s="736" t="s">
        <v>1085</v>
      </c>
      <c r="W48" s="81">
        <f t="shared" si="6"/>
        <v>0.3</v>
      </c>
      <c r="X48" s="424">
        <f t="shared" si="7"/>
        <v>0.3</v>
      </c>
      <c r="Y48" s="280">
        <f t="shared" si="3"/>
        <v>1.8749999999999999E-2</v>
      </c>
    </row>
    <row r="49" spans="2:25" ht="76.5" hidden="1" customHeight="1" x14ac:dyDescent="0.25">
      <c r="B49" s="461" t="s">
        <v>388</v>
      </c>
      <c r="C49" s="461" t="s">
        <v>679</v>
      </c>
      <c r="D49" s="55" t="s">
        <v>23</v>
      </c>
      <c r="E49" s="229" t="s">
        <v>534</v>
      </c>
      <c r="F49" s="55" t="s">
        <v>59</v>
      </c>
      <c r="G49" s="978"/>
      <c r="H49" s="423" t="s">
        <v>680</v>
      </c>
      <c r="I49" s="355">
        <v>6.25E-2</v>
      </c>
      <c r="J49" s="468">
        <v>100</v>
      </c>
      <c r="K49" s="1041"/>
      <c r="L49" s="1041"/>
      <c r="M49" s="419" t="s">
        <v>293</v>
      </c>
      <c r="N49" s="42">
        <v>3</v>
      </c>
      <c r="O49" s="224" t="s">
        <v>854</v>
      </c>
      <c r="P49" s="413">
        <v>0.4</v>
      </c>
      <c r="Q49" s="415">
        <v>43738</v>
      </c>
      <c r="R49" s="415">
        <v>43799</v>
      </c>
      <c r="S49" s="413">
        <f t="shared" si="0"/>
        <v>2.5000000000000001E-2</v>
      </c>
      <c r="T49" s="511" t="s">
        <v>64</v>
      </c>
      <c r="U49" s="735">
        <v>0.1</v>
      </c>
      <c r="V49" s="736" t="s">
        <v>1409</v>
      </c>
      <c r="W49" s="81">
        <f t="shared" si="6"/>
        <v>4.0000000000000008E-2</v>
      </c>
      <c r="X49" s="424">
        <f t="shared" si="7"/>
        <v>4.000000000000001E-3</v>
      </c>
      <c r="Y49" s="280">
        <f t="shared" si="3"/>
        <v>2.5000000000000005E-3</v>
      </c>
    </row>
    <row r="50" spans="2:25" ht="76.5" hidden="1" customHeight="1" x14ac:dyDescent="0.25">
      <c r="B50" s="461" t="s">
        <v>388</v>
      </c>
      <c r="C50" s="461" t="s">
        <v>679</v>
      </c>
      <c r="D50" s="55" t="s">
        <v>23</v>
      </c>
      <c r="E50" s="229" t="s">
        <v>534</v>
      </c>
      <c r="F50" s="55" t="s">
        <v>59</v>
      </c>
      <c r="G50" s="978">
        <v>5</v>
      </c>
      <c r="H50" s="423" t="s">
        <v>681</v>
      </c>
      <c r="I50" s="355">
        <v>6.25E-2</v>
      </c>
      <c r="J50" s="468">
        <v>100</v>
      </c>
      <c r="K50" s="1041" t="s">
        <v>184</v>
      </c>
      <c r="L50" s="1041" t="s">
        <v>682</v>
      </c>
      <c r="M50" s="419" t="s">
        <v>293</v>
      </c>
      <c r="N50" s="42">
        <v>1</v>
      </c>
      <c r="O50" s="224" t="s">
        <v>855</v>
      </c>
      <c r="P50" s="413">
        <v>0.25</v>
      </c>
      <c r="Q50" s="415">
        <v>43466</v>
      </c>
      <c r="R50" s="415">
        <v>43646</v>
      </c>
      <c r="S50" s="413">
        <f t="shared" si="0"/>
        <v>1.5625E-2</v>
      </c>
      <c r="T50" s="507" t="s">
        <v>856</v>
      </c>
      <c r="U50" s="737">
        <v>1</v>
      </c>
      <c r="V50" s="736" t="s">
        <v>1086</v>
      </c>
      <c r="W50" s="81">
        <f t="shared" si="6"/>
        <v>0.25</v>
      </c>
      <c r="X50" s="424">
        <f t="shared" si="7"/>
        <v>0.25</v>
      </c>
      <c r="Y50" s="280">
        <f t="shared" si="3"/>
        <v>1.5625E-2</v>
      </c>
    </row>
    <row r="51" spans="2:25" ht="76.5" hidden="1" customHeight="1" x14ac:dyDescent="0.25">
      <c r="B51" s="461" t="s">
        <v>388</v>
      </c>
      <c r="C51" s="461" t="s">
        <v>679</v>
      </c>
      <c r="D51" s="55" t="s">
        <v>23</v>
      </c>
      <c r="E51" s="229" t="s">
        <v>534</v>
      </c>
      <c r="F51" s="55" t="s">
        <v>59</v>
      </c>
      <c r="G51" s="978"/>
      <c r="H51" s="423" t="s">
        <v>681</v>
      </c>
      <c r="I51" s="355">
        <v>6.25E-2</v>
      </c>
      <c r="J51" s="468">
        <v>100</v>
      </c>
      <c r="K51" s="1041"/>
      <c r="L51" s="1041"/>
      <c r="M51" s="419" t="s">
        <v>293</v>
      </c>
      <c r="N51" s="42">
        <v>2</v>
      </c>
      <c r="O51" s="224" t="s">
        <v>857</v>
      </c>
      <c r="P51" s="413">
        <v>0.25</v>
      </c>
      <c r="Q51" s="415">
        <v>43646</v>
      </c>
      <c r="R51" s="415">
        <v>43738</v>
      </c>
      <c r="S51" s="413">
        <f t="shared" si="0"/>
        <v>1.5625E-2</v>
      </c>
      <c r="T51" s="507" t="s">
        <v>856</v>
      </c>
      <c r="U51" s="737">
        <v>1</v>
      </c>
      <c r="V51" s="736" t="s">
        <v>1087</v>
      </c>
      <c r="W51" s="81">
        <f t="shared" si="6"/>
        <v>0.25</v>
      </c>
      <c r="X51" s="424">
        <f t="shared" si="7"/>
        <v>0.25</v>
      </c>
      <c r="Y51" s="280">
        <f t="shared" si="3"/>
        <v>1.5625E-2</v>
      </c>
    </row>
    <row r="52" spans="2:25" ht="76.5" hidden="1" customHeight="1" x14ac:dyDescent="0.25">
      <c r="B52" s="461" t="s">
        <v>388</v>
      </c>
      <c r="C52" s="461" t="s">
        <v>679</v>
      </c>
      <c r="D52" s="55" t="s">
        <v>23</v>
      </c>
      <c r="E52" s="229" t="s">
        <v>534</v>
      </c>
      <c r="F52" s="55" t="s">
        <v>59</v>
      </c>
      <c r="G52" s="978"/>
      <c r="H52" s="423" t="s">
        <v>681</v>
      </c>
      <c r="I52" s="355">
        <v>6.25E-2</v>
      </c>
      <c r="J52" s="468">
        <v>100</v>
      </c>
      <c r="K52" s="1041"/>
      <c r="L52" s="1041"/>
      <c r="M52" s="419" t="s">
        <v>293</v>
      </c>
      <c r="N52" s="42">
        <v>3</v>
      </c>
      <c r="O52" s="224" t="s">
        <v>858</v>
      </c>
      <c r="P52" s="413">
        <v>0.25</v>
      </c>
      <c r="Q52" s="415">
        <v>43738</v>
      </c>
      <c r="R52" s="415">
        <v>43768</v>
      </c>
      <c r="S52" s="413">
        <f t="shared" si="0"/>
        <v>1.5625E-2</v>
      </c>
      <c r="T52" s="507" t="s">
        <v>856</v>
      </c>
      <c r="U52" s="737">
        <v>1</v>
      </c>
      <c r="V52" s="736" t="s">
        <v>1195</v>
      </c>
      <c r="W52" s="81">
        <f t="shared" si="6"/>
        <v>0.25</v>
      </c>
      <c r="X52" s="424">
        <f t="shared" si="7"/>
        <v>0.25</v>
      </c>
      <c r="Y52" s="280">
        <f t="shared" si="3"/>
        <v>1.5625E-2</v>
      </c>
    </row>
    <row r="53" spans="2:25" ht="76.5" hidden="1" customHeight="1" x14ac:dyDescent="0.25">
      <c r="B53" s="461" t="s">
        <v>388</v>
      </c>
      <c r="C53" s="461" t="s">
        <v>679</v>
      </c>
      <c r="D53" s="55" t="s">
        <v>23</v>
      </c>
      <c r="E53" s="229" t="s">
        <v>534</v>
      </c>
      <c r="F53" s="55" t="s">
        <v>59</v>
      </c>
      <c r="G53" s="978"/>
      <c r="H53" s="423" t="s">
        <v>681</v>
      </c>
      <c r="I53" s="355">
        <v>6.25E-2</v>
      </c>
      <c r="J53" s="468">
        <v>100</v>
      </c>
      <c r="K53" s="1041"/>
      <c r="L53" s="1041"/>
      <c r="M53" s="419" t="s">
        <v>293</v>
      </c>
      <c r="N53" s="42">
        <v>4</v>
      </c>
      <c r="O53" s="224" t="s">
        <v>859</v>
      </c>
      <c r="P53" s="413">
        <v>0.25</v>
      </c>
      <c r="Q53" s="415">
        <v>43768</v>
      </c>
      <c r="R53" s="415">
        <v>43829</v>
      </c>
      <c r="S53" s="413">
        <f t="shared" si="0"/>
        <v>1.5625E-2</v>
      </c>
      <c r="T53" s="507" t="s">
        <v>856</v>
      </c>
      <c r="U53" s="735">
        <v>0.9</v>
      </c>
      <c r="V53" s="736" t="s">
        <v>1390</v>
      </c>
      <c r="W53" s="416">
        <f t="shared" si="6"/>
        <v>0.22500000000000001</v>
      </c>
      <c r="X53" s="424">
        <f t="shared" si="7"/>
        <v>0.20250000000000001</v>
      </c>
      <c r="Y53" s="280">
        <f t="shared" si="3"/>
        <v>1.40625E-2</v>
      </c>
    </row>
    <row r="54" spans="2:25" ht="76.5" hidden="1" customHeight="1" x14ac:dyDescent="0.25">
      <c r="B54" s="461" t="s">
        <v>388</v>
      </c>
      <c r="C54" s="461" t="s">
        <v>679</v>
      </c>
      <c r="D54" s="55" t="s">
        <v>23</v>
      </c>
      <c r="E54" s="229" t="s">
        <v>534</v>
      </c>
      <c r="F54" s="55" t="s">
        <v>59</v>
      </c>
      <c r="G54" s="978">
        <v>6</v>
      </c>
      <c r="H54" s="423" t="s">
        <v>683</v>
      </c>
      <c r="I54" s="355">
        <v>6.25E-2</v>
      </c>
      <c r="J54" s="468">
        <v>100</v>
      </c>
      <c r="K54" s="1041" t="s">
        <v>184</v>
      </c>
      <c r="L54" s="1041" t="s">
        <v>684</v>
      </c>
      <c r="M54" s="419" t="s">
        <v>293</v>
      </c>
      <c r="N54" s="42">
        <v>1</v>
      </c>
      <c r="O54" s="224" t="s">
        <v>860</v>
      </c>
      <c r="P54" s="413">
        <v>0.33</v>
      </c>
      <c r="Q54" s="415">
        <v>43466</v>
      </c>
      <c r="R54" s="415">
        <v>43646</v>
      </c>
      <c r="S54" s="413">
        <f t="shared" si="0"/>
        <v>2.0625000000000001E-2</v>
      </c>
      <c r="T54" s="507" t="s">
        <v>856</v>
      </c>
      <c r="U54" s="737">
        <v>1</v>
      </c>
      <c r="V54" s="736" t="s">
        <v>1088</v>
      </c>
      <c r="W54" s="81">
        <f t="shared" si="6"/>
        <v>0.33</v>
      </c>
      <c r="X54" s="424">
        <f t="shared" si="7"/>
        <v>0.33</v>
      </c>
      <c r="Y54" s="280">
        <f t="shared" si="3"/>
        <v>2.0625000000000001E-2</v>
      </c>
    </row>
    <row r="55" spans="2:25" ht="76.5" hidden="1" customHeight="1" x14ac:dyDescent="0.25">
      <c r="B55" s="461" t="s">
        <v>388</v>
      </c>
      <c r="C55" s="461" t="s">
        <v>679</v>
      </c>
      <c r="D55" s="55" t="s">
        <v>23</v>
      </c>
      <c r="E55" s="229" t="s">
        <v>534</v>
      </c>
      <c r="F55" s="55" t="s">
        <v>59</v>
      </c>
      <c r="G55" s="978"/>
      <c r="H55" s="423" t="s">
        <v>683</v>
      </c>
      <c r="I55" s="355">
        <v>6.25E-2</v>
      </c>
      <c r="J55" s="468">
        <v>100</v>
      </c>
      <c r="K55" s="1041"/>
      <c r="L55" s="1041"/>
      <c r="M55" s="419" t="s">
        <v>293</v>
      </c>
      <c r="N55" s="42">
        <v>2</v>
      </c>
      <c r="O55" s="224" t="s">
        <v>861</v>
      </c>
      <c r="P55" s="413">
        <v>0.33</v>
      </c>
      <c r="Q55" s="415">
        <v>43646</v>
      </c>
      <c r="R55" s="415">
        <v>43768</v>
      </c>
      <c r="S55" s="413">
        <f t="shared" si="0"/>
        <v>2.0625000000000001E-2</v>
      </c>
      <c r="T55" s="507" t="s">
        <v>856</v>
      </c>
      <c r="U55" s="737">
        <v>1</v>
      </c>
      <c r="V55" s="736" t="s">
        <v>1089</v>
      </c>
      <c r="W55" s="81">
        <f t="shared" si="6"/>
        <v>0.33</v>
      </c>
      <c r="X55" s="424">
        <f t="shared" si="7"/>
        <v>0.33</v>
      </c>
      <c r="Y55" s="280">
        <f t="shared" si="3"/>
        <v>2.0625000000000001E-2</v>
      </c>
    </row>
    <row r="56" spans="2:25" ht="76.5" hidden="1" customHeight="1" x14ac:dyDescent="0.25">
      <c r="B56" s="461" t="s">
        <v>388</v>
      </c>
      <c r="C56" s="461" t="s">
        <v>679</v>
      </c>
      <c r="D56" s="55" t="s">
        <v>23</v>
      </c>
      <c r="E56" s="229" t="s">
        <v>534</v>
      </c>
      <c r="F56" s="55" t="s">
        <v>59</v>
      </c>
      <c r="G56" s="978"/>
      <c r="H56" s="423" t="s">
        <v>683</v>
      </c>
      <c r="I56" s="355">
        <v>6.25E-2</v>
      </c>
      <c r="J56" s="468">
        <v>100</v>
      </c>
      <c r="K56" s="1041"/>
      <c r="L56" s="1041"/>
      <c r="M56" s="419" t="s">
        <v>293</v>
      </c>
      <c r="N56" s="42">
        <v>3</v>
      </c>
      <c r="O56" s="224" t="s">
        <v>862</v>
      </c>
      <c r="P56" s="413">
        <v>0.34</v>
      </c>
      <c r="Q56" s="415">
        <v>43768</v>
      </c>
      <c r="R56" s="415">
        <v>43829</v>
      </c>
      <c r="S56" s="413">
        <f t="shared" si="0"/>
        <v>2.1250000000000002E-2</v>
      </c>
      <c r="T56" s="507" t="s">
        <v>856</v>
      </c>
      <c r="U56" s="460">
        <v>0.65</v>
      </c>
      <c r="V56" s="635" t="s">
        <v>1391</v>
      </c>
      <c r="W56" s="416">
        <f t="shared" si="6"/>
        <v>0.22100000000000003</v>
      </c>
      <c r="X56" s="424">
        <f t="shared" si="7"/>
        <v>0.14365000000000003</v>
      </c>
      <c r="Y56" s="280">
        <f t="shared" si="3"/>
        <v>1.3812500000000002E-2</v>
      </c>
    </row>
    <row r="57" spans="2:25" ht="76.5" hidden="1" customHeight="1" x14ac:dyDescent="0.25">
      <c r="B57" s="345" t="s">
        <v>388</v>
      </c>
      <c r="C57" s="345" t="s">
        <v>679</v>
      </c>
      <c r="D57" s="55" t="s">
        <v>23</v>
      </c>
      <c r="E57" s="229" t="s">
        <v>534</v>
      </c>
      <c r="F57" s="55" t="s">
        <v>59</v>
      </c>
      <c r="G57" s="327">
        <v>7</v>
      </c>
      <c r="H57" s="16" t="s">
        <v>685</v>
      </c>
      <c r="I57" s="355">
        <v>6.25E-2</v>
      </c>
      <c r="J57" s="468">
        <v>100</v>
      </c>
      <c r="K57" s="417" t="s">
        <v>184</v>
      </c>
      <c r="L57" s="417" t="s">
        <v>294</v>
      </c>
      <c r="M57" s="514" t="s">
        <v>293</v>
      </c>
      <c r="N57" s="42">
        <v>1</v>
      </c>
      <c r="O57" s="326" t="s">
        <v>66</v>
      </c>
      <c r="P57" s="413">
        <v>1</v>
      </c>
      <c r="Q57" s="414">
        <v>43495</v>
      </c>
      <c r="R57" s="415">
        <v>43585</v>
      </c>
      <c r="S57" s="413">
        <f t="shared" si="0"/>
        <v>6.25E-2</v>
      </c>
      <c r="T57" s="511" t="s">
        <v>863</v>
      </c>
      <c r="U57" s="81">
        <v>1</v>
      </c>
      <c r="V57" s="637" t="s">
        <v>1090</v>
      </c>
      <c r="W57" s="81">
        <f t="shared" si="6"/>
        <v>1</v>
      </c>
      <c r="X57" s="424">
        <f t="shared" si="7"/>
        <v>1</v>
      </c>
      <c r="Y57" s="280">
        <f t="shared" si="3"/>
        <v>6.25E-2</v>
      </c>
    </row>
    <row r="58" spans="2:25" ht="76.5" hidden="1" customHeight="1" x14ac:dyDescent="0.25">
      <c r="B58" s="345" t="s">
        <v>388</v>
      </c>
      <c r="C58" s="345" t="s">
        <v>679</v>
      </c>
      <c r="D58" s="55" t="s">
        <v>23</v>
      </c>
      <c r="E58" s="229" t="s">
        <v>534</v>
      </c>
      <c r="F58" s="55" t="s">
        <v>59</v>
      </c>
      <c r="G58" s="327">
        <v>8</v>
      </c>
      <c r="H58" s="328" t="s">
        <v>686</v>
      </c>
      <c r="I58" s="355">
        <v>6.25E-2</v>
      </c>
      <c r="J58" s="468">
        <v>100</v>
      </c>
      <c r="K58" s="417" t="s">
        <v>184</v>
      </c>
      <c r="L58" s="417" t="s">
        <v>72</v>
      </c>
      <c r="M58" s="514" t="s">
        <v>293</v>
      </c>
      <c r="N58" s="42">
        <v>1</v>
      </c>
      <c r="O58" s="224" t="s">
        <v>66</v>
      </c>
      <c r="P58" s="413">
        <v>1</v>
      </c>
      <c r="Q58" s="414">
        <v>43466</v>
      </c>
      <c r="R58" s="433">
        <v>43554</v>
      </c>
      <c r="S58" s="413">
        <f t="shared" si="0"/>
        <v>6.25E-2</v>
      </c>
      <c r="T58" s="511" t="s">
        <v>74</v>
      </c>
      <c r="U58" s="735">
        <v>1</v>
      </c>
      <c r="V58" s="736" t="s">
        <v>1091</v>
      </c>
      <c r="W58" s="81">
        <f t="shared" si="6"/>
        <v>1</v>
      </c>
      <c r="X58" s="424">
        <f t="shared" si="7"/>
        <v>1</v>
      </c>
      <c r="Y58" s="280">
        <f t="shared" si="3"/>
        <v>6.25E-2</v>
      </c>
    </row>
    <row r="59" spans="2:25" ht="76.5" hidden="1" customHeight="1" x14ac:dyDescent="0.25">
      <c r="B59" s="345" t="s">
        <v>388</v>
      </c>
      <c r="C59" s="345" t="s">
        <v>679</v>
      </c>
      <c r="D59" s="55" t="s">
        <v>23</v>
      </c>
      <c r="E59" s="229" t="s">
        <v>534</v>
      </c>
      <c r="F59" s="55" t="s">
        <v>59</v>
      </c>
      <c r="G59" s="327">
        <v>9</v>
      </c>
      <c r="H59" s="16" t="s">
        <v>687</v>
      </c>
      <c r="I59" s="355">
        <v>6.25E-2</v>
      </c>
      <c r="J59" s="468">
        <v>100</v>
      </c>
      <c r="K59" s="417" t="s">
        <v>184</v>
      </c>
      <c r="L59" s="417" t="s">
        <v>81</v>
      </c>
      <c r="M59" s="514" t="s">
        <v>293</v>
      </c>
      <c r="N59" s="42">
        <v>1</v>
      </c>
      <c r="O59" s="326" t="s">
        <v>864</v>
      </c>
      <c r="P59" s="413">
        <v>1</v>
      </c>
      <c r="Q59" s="414">
        <v>43466</v>
      </c>
      <c r="R59" s="415">
        <v>43554</v>
      </c>
      <c r="S59" s="413">
        <f t="shared" si="0"/>
        <v>6.25E-2</v>
      </c>
      <c r="T59" s="511" t="s">
        <v>74</v>
      </c>
      <c r="U59" s="81">
        <v>1</v>
      </c>
      <c r="V59" s="639" t="s">
        <v>1092</v>
      </c>
      <c r="W59" s="81">
        <f t="shared" si="6"/>
        <v>1</v>
      </c>
      <c r="X59" s="424">
        <f t="shared" si="7"/>
        <v>1</v>
      </c>
      <c r="Y59" s="280">
        <f t="shared" si="3"/>
        <v>6.25E-2</v>
      </c>
    </row>
    <row r="60" spans="2:25" s="479" customFormat="1" ht="76.5" hidden="1" customHeight="1" x14ac:dyDescent="0.25">
      <c r="B60" s="480" t="s">
        <v>388</v>
      </c>
      <c r="C60" s="480" t="s">
        <v>679</v>
      </c>
      <c r="D60" s="55" t="s">
        <v>23</v>
      </c>
      <c r="E60" s="229" t="s">
        <v>534</v>
      </c>
      <c r="F60" s="56" t="s">
        <v>59</v>
      </c>
      <c r="G60" s="777">
        <v>10</v>
      </c>
      <c r="H60" s="476" t="s">
        <v>1094</v>
      </c>
      <c r="I60" s="355">
        <v>6.25E-2</v>
      </c>
      <c r="J60" s="475">
        <v>100</v>
      </c>
      <c r="K60" s="478" t="s">
        <v>184</v>
      </c>
      <c r="L60" s="473" t="s">
        <v>88</v>
      </c>
      <c r="M60" s="419" t="s">
        <v>293</v>
      </c>
      <c r="N60" s="42">
        <v>1</v>
      </c>
      <c r="O60" s="474" t="s">
        <v>1093</v>
      </c>
      <c r="P60" s="413">
        <v>0.5</v>
      </c>
      <c r="Q60" s="415">
        <v>43466</v>
      </c>
      <c r="R60" s="415">
        <v>43646</v>
      </c>
      <c r="S60" s="413">
        <f t="shared" si="0"/>
        <v>3.125E-2</v>
      </c>
      <c r="T60" s="511" t="s">
        <v>865</v>
      </c>
      <c r="U60" s="81">
        <v>1</v>
      </c>
      <c r="V60" s="636" t="s">
        <v>1097</v>
      </c>
      <c r="W60" s="81">
        <f>U60*P60</f>
        <v>0.5</v>
      </c>
      <c r="X60" s="424">
        <f>W60*U60</f>
        <v>0.5</v>
      </c>
      <c r="Y60" s="280">
        <f t="shared" si="3"/>
        <v>3.125E-2</v>
      </c>
    </row>
    <row r="61" spans="2:25" ht="76.5" hidden="1" customHeight="1" x14ac:dyDescent="0.25">
      <c r="B61" s="480" t="s">
        <v>388</v>
      </c>
      <c r="C61" s="480" t="s">
        <v>679</v>
      </c>
      <c r="D61" s="55" t="s">
        <v>23</v>
      </c>
      <c r="E61" s="229" t="s">
        <v>534</v>
      </c>
      <c r="F61" s="56" t="s">
        <v>59</v>
      </c>
      <c r="G61" s="778"/>
      <c r="H61" s="329" t="s">
        <v>1094</v>
      </c>
      <c r="I61" s="355">
        <v>6.25E-2</v>
      </c>
      <c r="J61" s="464">
        <v>100</v>
      </c>
      <c r="K61" s="478" t="s">
        <v>184</v>
      </c>
      <c r="L61" s="325" t="s">
        <v>88</v>
      </c>
      <c r="M61" s="419" t="s">
        <v>293</v>
      </c>
      <c r="N61" s="42">
        <v>2</v>
      </c>
      <c r="O61" s="326" t="s">
        <v>1095</v>
      </c>
      <c r="P61" s="413">
        <v>0.5</v>
      </c>
      <c r="Q61" s="497">
        <v>43617</v>
      </c>
      <c r="R61" s="497">
        <v>43829</v>
      </c>
      <c r="S61" s="413">
        <f t="shared" si="0"/>
        <v>3.125E-2</v>
      </c>
      <c r="T61" s="511" t="s">
        <v>865</v>
      </c>
      <c r="U61" s="81">
        <v>1</v>
      </c>
      <c r="V61" s="636" t="s">
        <v>1375</v>
      </c>
      <c r="W61" s="81">
        <f t="shared" si="6"/>
        <v>0.5</v>
      </c>
      <c r="X61" s="424">
        <f t="shared" si="7"/>
        <v>0.5</v>
      </c>
      <c r="Y61" s="280">
        <f t="shared" si="3"/>
        <v>3.125E-2</v>
      </c>
    </row>
    <row r="62" spans="2:25" ht="76.5" hidden="1" customHeight="1" x14ac:dyDescent="0.25">
      <c r="B62" s="461" t="s">
        <v>388</v>
      </c>
      <c r="C62" s="461" t="s">
        <v>390</v>
      </c>
      <c r="D62" s="55" t="s">
        <v>23</v>
      </c>
      <c r="E62" s="229" t="s">
        <v>534</v>
      </c>
      <c r="F62" s="55" t="s">
        <v>59</v>
      </c>
      <c r="G62" s="978">
        <v>11</v>
      </c>
      <c r="H62" s="423" t="s">
        <v>689</v>
      </c>
      <c r="I62" s="355">
        <v>6.25E-2</v>
      </c>
      <c r="J62" s="468">
        <v>100</v>
      </c>
      <c r="K62" s="1041" t="s">
        <v>184</v>
      </c>
      <c r="L62" s="1041" t="s">
        <v>690</v>
      </c>
      <c r="M62" s="419" t="s">
        <v>293</v>
      </c>
      <c r="N62" s="42">
        <v>1</v>
      </c>
      <c r="O62" s="423" t="s">
        <v>866</v>
      </c>
      <c r="P62" s="413">
        <v>0.25</v>
      </c>
      <c r="Q62" s="415">
        <v>43466</v>
      </c>
      <c r="R62" s="415">
        <v>43646</v>
      </c>
      <c r="S62" s="413">
        <f t="shared" si="0"/>
        <v>1.5625E-2</v>
      </c>
      <c r="T62" s="511" t="s">
        <v>867</v>
      </c>
      <c r="U62" s="735">
        <v>1</v>
      </c>
      <c r="V62" s="736" t="s">
        <v>1096</v>
      </c>
      <c r="W62" s="81">
        <f t="shared" si="6"/>
        <v>0.25</v>
      </c>
      <c r="X62" s="424">
        <f t="shared" si="7"/>
        <v>0.25</v>
      </c>
      <c r="Y62" s="280">
        <f t="shared" si="3"/>
        <v>1.5625E-2</v>
      </c>
    </row>
    <row r="63" spans="2:25" ht="76.5" hidden="1" customHeight="1" x14ac:dyDescent="0.25">
      <c r="B63" s="461" t="s">
        <v>388</v>
      </c>
      <c r="C63" s="461" t="s">
        <v>390</v>
      </c>
      <c r="D63" s="55" t="s">
        <v>23</v>
      </c>
      <c r="E63" s="229" t="s">
        <v>534</v>
      </c>
      <c r="F63" s="55" t="s">
        <v>59</v>
      </c>
      <c r="G63" s="978"/>
      <c r="H63" s="423" t="s">
        <v>689</v>
      </c>
      <c r="I63" s="355">
        <v>6.25E-2</v>
      </c>
      <c r="J63" s="468">
        <v>100</v>
      </c>
      <c r="K63" s="1041"/>
      <c r="L63" s="1041"/>
      <c r="M63" s="419" t="s">
        <v>293</v>
      </c>
      <c r="N63" s="42">
        <v>2</v>
      </c>
      <c r="O63" s="423" t="s">
        <v>868</v>
      </c>
      <c r="P63" s="413">
        <v>0.25</v>
      </c>
      <c r="Q63" s="415">
        <v>43466</v>
      </c>
      <c r="R63" s="415">
        <v>43646</v>
      </c>
      <c r="S63" s="413">
        <f t="shared" si="0"/>
        <v>1.5625E-2</v>
      </c>
      <c r="T63" s="507" t="s">
        <v>68</v>
      </c>
      <c r="U63" s="735">
        <v>1</v>
      </c>
      <c r="V63" s="736" t="s">
        <v>1098</v>
      </c>
      <c r="W63" s="81">
        <f t="shared" si="6"/>
        <v>0.25</v>
      </c>
      <c r="X63" s="424">
        <f t="shared" si="7"/>
        <v>0.25</v>
      </c>
      <c r="Y63" s="280">
        <f t="shared" si="3"/>
        <v>1.5625E-2</v>
      </c>
    </row>
    <row r="64" spans="2:25" ht="76.5" hidden="1" customHeight="1" x14ac:dyDescent="0.25">
      <c r="B64" s="461" t="s">
        <v>388</v>
      </c>
      <c r="C64" s="461" t="s">
        <v>390</v>
      </c>
      <c r="D64" s="55" t="s">
        <v>23</v>
      </c>
      <c r="E64" s="229" t="s">
        <v>534</v>
      </c>
      <c r="F64" s="55" t="s">
        <v>59</v>
      </c>
      <c r="G64" s="978"/>
      <c r="H64" s="423" t="s">
        <v>689</v>
      </c>
      <c r="I64" s="355">
        <v>6.25E-2</v>
      </c>
      <c r="J64" s="468">
        <v>100</v>
      </c>
      <c r="K64" s="1041"/>
      <c r="L64" s="1041"/>
      <c r="M64" s="419" t="s">
        <v>293</v>
      </c>
      <c r="N64" s="42">
        <v>3</v>
      </c>
      <c r="O64" s="423" t="s">
        <v>869</v>
      </c>
      <c r="P64" s="413">
        <v>0.25</v>
      </c>
      <c r="Q64" s="415">
        <v>43647</v>
      </c>
      <c r="R64" s="415">
        <v>43738</v>
      </c>
      <c r="S64" s="413">
        <f t="shared" si="0"/>
        <v>1.5625E-2</v>
      </c>
      <c r="T64" s="507" t="s">
        <v>68</v>
      </c>
      <c r="U64" s="735">
        <v>1</v>
      </c>
      <c r="V64" s="736" t="s">
        <v>1196</v>
      </c>
      <c r="W64" s="81">
        <f t="shared" si="6"/>
        <v>0.25</v>
      </c>
      <c r="X64" s="424">
        <f t="shared" si="7"/>
        <v>0.25</v>
      </c>
      <c r="Y64" s="280">
        <f t="shared" si="3"/>
        <v>1.5625E-2</v>
      </c>
    </row>
    <row r="65" spans="2:25" ht="76.5" hidden="1" customHeight="1" x14ac:dyDescent="0.25">
      <c r="B65" s="461" t="s">
        <v>388</v>
      </c>
      <c r="C65" s="461" t="s">
        <v>390</v>
      </c>
      <c r="D65" s="55" t="s">
        <v>23</v>
      </c>
      <c r="E65" s="229" t="s">
        <v>534</v>
      </c>
      <c r="F65" s="55" t="s">
        <v>59</v>
      </c>
      <c r="G65" s="978"/>
      <c r="H65" s="423" t="s">
        <v>689</v>
      </c>
      <c r="I65" s="355">
        <v>6.25E-2</v>
      </c>
      <c r="J65" s="468">
        <v>100</v>
      </c>
      <c r="K65" s="1041"/>
      <c r="L65" s="1041"/>
      <c r="M65" s="419" t="s">
        <v>293</v>
      </c>
      <c r="N65" s="42">
        <v>4</v>
      </c>
      <c r="O65" s="423" t="s">
        <v>870</v>
      </c>
      <c r="P65" s="413">
        <v>0.25</v>
      </c>
      <c r="Q65" s="415">
        <v>43739</v>
      </c>
      <c r="R65" s="415">
        <v>43829</v>
      </c>
      <c r="S65" s="413">
        <f t="shared" si="0"/>
        <v>1.5625E-2</v>
      </c>
      <c r="T65" s="507" t="s">
        <v>68</v>
      </c>
      <c r="U65" s="743">
        <v>1</v>
      </c>
      <c r="V65" s="736" t="s">
        <v>1397</v>
      </c>
      <c r="W65" s="81">
        <f t="shared" si="6"/>
        <v>0.25</v>
      </c>
      <c r="X65" s="424">
        <f t="shared" si="7"/>
        <v>0.25</v>
      </c>
      <c r="Y65" s="280">
        <f t="shared" si="3"/>
        <v>1.5625E-2</v>
      </c>
    </row>
    <row r="66" spans="2:25" ht="76.5" hidden="1" customHeight="1" x14ac:dyDescent="0.25">
      <c r="B66" s="345" t="s">
        <v>388</v>
      </c>
      <c r="C66" s="345" t="s">
        <v>389</v>
      </c>
      <c r="D66" s="16" t="s">
        <v>23</v>
      </c>
      <c r="E66" s="229" t="s">
        <v>535</v>
      </c>
      <c r="F66" s="55" t="s">
        <v>59</v>
      </c>
      <c r="G66" s="477">
        <v>12</v>
      </c>
      <c r="H66" s="16" t="s">
        <v>691</v>
      </c>
      <c r="I66" s="355">
        <v>6.25E-2</v>
      </c>
      <c r="J66" s="468">
        <v>1</v>
      </c>
      <c r="K66" s="417" t="s">
        <v>100</v>
      </c>
      <c r="L66" s="417" t="s">
        <v>1101</v>
      </c>
      <c r="M66" s="419" t="s">
        <v>693</v>
      </c>
      <c r="N66" s="42">
        <v>1</v>
      </c>
      <c r="O66" s="326" t="s">
        <v>1099</v>
      </c>
      <c r="P66" s="413">
        <v>1</v>
      </c>
      <c r="Q66" s="414">
        <v>43466</v>
      </c>
      <c r="R66" s="415">
        <v>43585</v>
      </c>
      <c r="S66" s="413">
        <f t="shared" si="0"/>
        <v>6.25E-2</v>
      </c>
      <c r="T66" s="507" t="s">
        <v>871</v>
      </c>
      <c r="U66" s="511">
        <v>1</v>
      </c>
      <c r="V66" s="636" t="s">
        <v>1100</v>
      </c>
      <c r="W66" s="81">
        <f t="shared" si="6"/>
        <v>1</v>
      </c>
      <c r="X66" s="424">
        <f t="shared" si="7"/>
        <v>1</v>
      </c>
      <c r="Y66" s="280">
        <f t="shared" si="3"/>
        <v>6.25E-2</v>
      </c>
    </row>
    <row r="67" spans="2:25" ht="76.5" hidden="1" customHeight="1" x14ac:dyDescent="0.25">
      <c r="B67" s="345" t="s">
        <v>388</v>
      </c>
      <c r="C67" s="345" t="s">
        <v>389</v>
      </c>
      <c r="D67" s="16" t="s">
        <v>23</v>
      </c>
      <c r="E67" s="229" t="s">
        <v>535</v>
      </c>
      <c r="F67" s="55" t="s">
        <v>59</v>
      </c>
      <c r="G67" s="327">
        <v>13</v>
      </c>
      <c r="H67" s="16" t="s">
        <v>694</v>
      </c>
      <c r="I67" s="355">
        <v>6.25E-2</v>
      </c>
      <c r="J67" s="468">
        <v>100</v>
      </c>
      <c r="K67" s="417" t="s">
        <v>284</v>
      </c>
      <c r="L67" s="417" t="s">
        <v>1102</v>
      </c>
      <c r="M67" s="419" t="s">
        <v>693</v>
      </c>
      <c r="N67" s="42">
        <v>1</v>
      </c>
      <c r="O67" s="326" t="s">
        <v>1103</v>
      </c>
      <c r="P67" s="413">
        <v>1</v>
      </c>
      <c r="Q67" s="414">
        <v>43466</v>
      </c>
      <c r="R67" s="415">
        <v>43585</v>
      </c>
      <c r="S67" s="413">
        <f t="shared" si="0"/>
        <v>6.25E-2</v>
      </c>
      <c r="T67" s="507" t="s">
        <v>871</v>
      </c>
      <c r="U67" s="509">
        <v>1</v>
      </c>
      <c r="V67" s="637" t="s">
        <v>815</v>
      </c>
      <c r="W67" s="81">
        <f t="shared" si="6"/>
        <v>1</v>
      </c>
      <c r="X67" s="424">
        <f t="shared" si="7"/>
        <v>1</v>
      </c>
      <c r="Y67" s="280">
        <f t="shared" si="3"/>
        <v>6.25E-2</v>
      </c>
    </row>
    <row r="68" spans="2:25" ht="76.5" hidden="1" customHeight="1" x14ac:dyDescent="0.25">
      <c r="B68" s="461" t="s">
        <v>388</v>
      </c>
      <c r="C68" s="461" t="s">
        <v>389</v>
      </c>
      <c r="D68" s="55" t="s">
        <v>23</v>
      </c>
      <c r="E68" s="229" t="s">
        <v>535</v>
      </c>
      <c r="F68" s="55" t="s">
        <v>59</v>
      </c>
      <c r="G68" s="978">
        <v>14</v>
      </c>
      <c r="H68" s="55" t="s">
        <v>696</v>
      </c>
      <c r="I68" s="355">
        <v>6.25E-2</v>
      </c>
      <c r="J68" s="468">
        <v>2</v>
      </c>
      <c r="K68" s="1041" t="s">
        <v>697</v>
      </c>
      <c r="L68" s="1041" t="s">
        <v>1104</v>
      </c>
      <c r="M68" s="419" t="s">
        <v>693</v>
      </c>
      <c r="N68" s="42">
        <v>1</v>
      </c>
      <c r="O68" s="472" t="s">
        <v>1105</v>
      </c>
      <c r="P68" s="413">
        <v>0.5</v>
      </c>
      <c r="Q68" s="414">
        <v>43466</v>
      </c>
      <c r="R68" s="415">
        <v>43615</v>
      </c>
      <c r="S68" s="413">
        <f t="shared" si="0"/>
        <v>3.125E-2</v>
      </c>
      <c r="T68" s="507" t="s">
        <v>871</v>
      </c>
      <c r="U68" s="420">
        <v>1</v>
      </c>
      <c r="V68" s="636" t="s">
        <v>1107</v>
      </c>
      <c r="W68" s="81">
        <f t="shared" si="6"/>
        <v>0.5</v>
      </c>
      <c r="X68" s="424">
        <f t="shared" si="7"/>
        <v>0.5</v>
      </c>
      <c r="Y68" s="280">
        <f t="shared" si="3"/>
        <v>3.125E-2</v>
      </c>
    </row>
    <row r="69" spans="2:25" ht="76.5" hidden="1" customHeight="1" x14ac:dyDescent="0.25">
      <c r="B69" s="461" t="s">
        <v>388</v>
      </c>
      <c r="C69" s="461" t="s">
        <v>389</v>
      </c>
      <c r="D69" s="55" t="s">
        <v>23</v>
      </c>
      <c r="E69" s="229" t="s">
        <v>535</v>
      </c>
      <c r="F69" s="55" t="s">
        <v>59</v>
      </c>
      <c r="G69" s="978"/>
      <c r="H69" s="55" t="s">
        <v>696</v>
      </c>
      <c r="I69" s="355">
        <v>6.25E-2</v>
      </c>
      <c r="J69" s="468">
        <v>2</v>
      </c>
      <c r="K69" s="1041" t="s">
        <v>697</v>
      </c>
      <c r="L69" s="1041"/>
      <c r="M69" s="419" t="s">
        <v>693</v>
      </c>
      <c r="N69" s="42">
        <v>2</v>
      </c>
      <c r="O69" s="472" t="s">
        <v>1106</v>
      </c>
      <c r="P69" s="413">
        <v>0.5</v>
      </c>
      <c r="Q69" s="432">
        <v>43617</v>
      </c>
      <c r="R69" s="433">
        <v>43707</v>
      </c>
      <c r="S69" s="413">
        <f t="shared" si="0"/>
        <v>3.125E-2</v>
      </c>
      <c r="T69" s="509" t="s">
        <v>871</v>
      </c>
      <c r="U69" s="442">
        <v>1</v>
      </c>
      <c r="V69" s="637" t="s">
        <v>1394</v>
      </c>
      <c r="W69" s="81">
        <f t="shared" si="6"/>
        <v>0.5</v>
      </c>
      <c r="X69" s="424">
        <f t="shared" si="7"/>
        <v>0.5</v>
      </c>
      <c r="Y69" s="280">
        <f t="shared" si="3"/>
        <v>3.125E-2</v>
      </c>
    </row>
    <row r="70" spans="2:25" ht="76.5" hidden="1" customHeight="1" x14ac:dyDescent="0.25">
      <c r="B70" s="461" t="s">
        <v>388</v>
      </c>
      <c r="C70" s="461" t="s">
        <v>389</v>
      </c>
      <c r="D70" s="55" t="s">
        <v>23</v>
      </c>
      <c r="E70" s="229" t="s">
        <v>535</v>
      </c>
      <c r="F70" s="55" t="s">
        <v>59</v>
      </c>
      <c r="G70" s="978">
        <v>15</v>
      </c>
      <c r="H70" s="55" t="s">
        <v>698</v>
      </c>
      <c r="I70" s="355">
        <v>6.25E-2</v>
      </c>
      <c r="J70" s="468">
        <v>100</v>
      </c>
      <c r="K70" s="1041" t="s">
        <v>284</v>
      </c>
      <c r="L70" s="1041" t="s">
        <v>699</v>
      </c>
      <c r="M70" s="419" t="s">
        <v>693</v>
      </c>
      <c r="N70" s="42">
        <v>1</v>
      </c>
      <c r="O70" s="326" t="s">
        <v>872</v>
      </c>
      <c r="P70" s="413">
        <v>0.25</v>
      </c>
      <c r="Q70" s="414">
        <v>43466</v>
      </c>
      <c r="R70" s="415">
        <v>43554</v>
      </c>
      <c r="S70" s="413">
        <f t="shared" ref="S70:S133" si="8">+I70*P70</f>
        <v>1.5625E-2</v>
      </c>
      <c r="T70" s="507" t="s">
        <v>871</v>
      </c>
      <c r="U70" s="420">
        <v>1</v>
      </c>
      <c r="V70" s="636" t="s">
        <v>1162</v>
      </c>
      <c r="W70" s="81">
        <f t="shared" si="6"/>
        <v>0.25</v>
      </c>
      <c r="X70" s="424">
        <f t="shared" si="7"/>
        <v>0.25</v>
      </c>
      <c r="Y70" s="280">
        <f t="shared" ref="Y70:Y133" si="9">W70*I70</f>
        <v>1.5625E-2</v>
      </c>
    </row>
    <row r="71" spans="2:25" ht="76.5" hidden="1" customHeight="1" x14ac:dyDescent="0.25">
      <c r="B71" s="461" t="s">
        <v>388</v>
      </c>
      <c r="C71" s="461" t="s">
        <v>389</v>
      </c>
      <c r="D71" s="55" t="s">
        <v>23</v>
      </c>
      <c r="E71" s="229" t="s">
        <v>535</v>
      </c>
      <c r="F71" s="55" t="s">
        <v>59</v>
      </c>
      <c r="G71" s="978"/>
      <c r="H71" s="55" t="s">
        <v>698</v>
      </c>
      <c r="I71" s="355">
        <v>6.25E-2</v>
      </c>
      <c r="J71" s="468">
        <v>100</v>
      </c>
      <c r="K71" s="1041" t="s">
        <v>697</v>
      </c>
      <c r="L71" s="1041"/>
      <c r="M71" s="419" t="s">
        <v>693</v>
      </c>
      <c r="N71" s="42">
        <v>2</v>
      </c>
      <c r="O71" s="326" t="s">
        <v>873</v>
      </c>
      <c r="P71" s="413">
        <v>0.35</v>
      </c>
      <c r="Q71" s="414">
        <v>43556</v>
      </c>
      <c r="R71" s="415">
        <v>43615</v>
      </c>
      <c r="S71" s="413">
        <f t="shared" si="8"/>
        <v>2.1874999999999999E-2</v>
      </c>
      <c r="T71" s="507" t="s">
        <v>871</v>
      </c>
      <c r="U71" s="416">
        <v>1</v>
      </c>
      <c r="V71" s="635" t="s">
        <v>1108</v>
      </c>
      <c r="W71" s="81">
        <f t="shared" si="6"/>
        <v>0.35</v>
      </c>
      <c r="X71" s="424">
        <f t="shared" si="7"/>
        <v>0.35</v>
      </c>
      <c r="Y71" s="280">
        <f t="shared" si="9"/>
        <v>2.1874999999999999E-2</v>
      </c>
    </row>
    <row r="72" spans="2:25" ht="76.5" hidden="1" customHeight="1" x14ac:dyDescent="0.25">
      <c r="B72" s="461" t="s">
        <v>388</v>
      </c>
      <c r="C72" s="461" t="s">
        <v>389</v>
      </c>
      <c r="D72" s="55" t="s">
        <v>23</v>
      </c>
      <c r="E72" s="229" t="s">
        <v>535</v>
      </c>
      <c r="F72" s="55" t="s">
        <v>59</v>
      </c>
      <c r="G72" s="978"/>
      <c r="H72" s="55" t="s">
        <v>698</v>
      </c>
      <c r="I72" s="355">
        <v>6.25E-2</v>
      </c>
      <c r="J72" s="468">
        <v>100</v>
      </c>
      <c r="K72" s="1041" t="s">
        <v>697</v>
      </c>
      <c r="L72" s="1041"/>
      <c r="M72" s="419" t="s">
        <v>693</v>
      </c>
      <c r="N72" s="42">
        <v>3</v>
      </c>
      <c r="O72" s="326" t="s">
        <v>874</v>
      </c>
      <c r="P72" s="413">
        <v>0.25</v>
      </c>
      <c r="Q72" s="414">
        <v>43617</v>
      </c>
      <c r="R72" s="415">
        <v>43646</v>
      </c>
      <c r="S72" s="413">
        <f t="shared" si="8"/>
        <v>1.5625E-2</v>
      </c>
      <c r="T72" s="507" t="s">
        <v>871</v>
      </c>
      <c r="U72" s="416">
        <v>1</v>
      </c>
      <c r="V72" s="635" t="s">
        <v>1109</v>
      </c>
      <c r="W72" s="81">
        <f t="shared" si="6"/>
        <v>0.25</v>
      </c>
      <c r="X72" s="424">
        <f t="shared" si="7"/>
        <v>0.25</v>
      </c>
      <c r="Y72" s="280">
        <f t="shared" si="9"/>
        <v>1.5625E-2</v>
      </c>
    </row>
    <row r="73" spans="2:25" ht="76.5" hidden="1" customHeight="1" x14ac:dyDescent="0.25">
      <c r="B73" s="461" t="s">
        <v>388</v>
      </c>
      <c r="C73" s="461" t="s">
        <v>389</v>
      </c>
      <c r="D73" s="55" t="s">
        <v>23</v>
      </c>
      <c r="E73" s="229" t="s">
        <v>535</v>
      </c>
      <c r="F73" s="55" t="s">
        <v>59</v>
      </c>
      <c r="G73" s="978"/>
      <c r="H73" s="55" t="s">
        <v>698</v>
      </c>
      <c r="I73" s="355">
        <v>6.25E-2</v>
      </c>
      <c r="J73" s="468">
        <v>100</v>
      </c>
      <c r="K73" s="1041"/>
      <c r="L73" s="1041"/>
      <c r="M73" s="419" t="s">
        <v>693</v>
      </c>
      <c r="N73" s="42">
        <v>4</v>
      </c>
      <c r="O73" s="326" t="s">
        <v>875</v>
      </c>
      <c r="P73" s="413">
        <v>0.15</v>
      </c>
      <c r="Q73" s="414">
        <v>43647</v>
      </c>
      <c r="R73" s="415">
        <v>43738</v>
      </c>
      <c r="S73" s="413">
        <f t="shared" si="8"/>
        <v>9.3749999999999997E-3</v>
      </c>
      <c r="T73" s="507" t="s">
        <v>871</v>
      </c>
      <c r="U73" s="416">
        <v>1</v>
      </c>
      <c r="V73" s="637" t="s">
        <v>1395</v>
      </c>
      <c r="W73" s="81">
        <f t="shared" si="6"/>
        <v>0.15</v>
      </c>
      <c r="X73" s="424">
        <f t="shared" si="7"/>
        <v>0.15</v>
      </c>
      <c r="Y73" s="280">
        <f t="shared" si="9"/>
        <v>9.3749999999999997E-3</v>
      </c>
    </row>
    <row r="74" spans="2:25" ht="76.5" hidden="1" customHeight="1" x14ac:dyDescent="0.25">
      <c r="B74" s="461" t="s">
        <v>388</v>
      </c>
      <c r="C74" s="461" t="s">
        <v>389</v>
      </c>
      <c r="D74" s="55" t="s">
        <v>23</v>
      </c>
      <c r="E74" s="229" t="s">
        <v>535</v>
      </c>
      <c r="F74" s="55" t="s">
        <v>59</v>
      </c>
      <c r="G74" s="978">
        <v>16</v>
      </c>
      <c r="H74" s="55" t="s">
        <v>700</v>
      </c>
      <c r="I74" s="355">
        <v>6.25E-2</v>
      </c>
      <c r="J74" s="468">
        <v>100</v>
      </c>
      <c r="K74" s="1041" t="s">
        <v>184</v>
      </c>
      <c r="L74" s="1041" t="s">
        <v>1155</v>
      </c>
      <c r="M74" s="419" t="s">
        <v>702</v>
      </c>
      <c r="N74" s="42">
        <v>1</v>
      </c>
      <c r="O74" s="472" t="s">
        <v>1110</v>
      </c>
      <c r="P74" s="413">
        <v>0.25</v>
      </c>
      <c r="Q74" s="414">
        <v>43466</v>
      </c>
      <c r="R74" s="415">
        <v>43555</v>
      </c>
      <c r="S74" s="413">
        <f t="shared" si="8"/>
        <v>1.5625E-2</v>
      </c>
      <c r="T74" s="507" t="s">
        <v>1156</v>
      </c>
      <c r="U74" s="420">
        <v>1</v>
      </c>
      <c r="V74" s="636" t="s">
        <v>1153</v>
      </c>
      <c r="W74" s="81">
        <f t="shared" si="6"/>
        <v>0.25</v>
      </c>
      <c r="X74" s="424">
        <f t="shared" si="7"/>
        <v>0.25</v>
      </c>
      <c r="Y74" s="280">
        <f t="shared" si="9"/>
        <v>1.5625E-2</v>
      </c>
    </row>
    <row r="75" spans="2:25" ht="76.5" hidden="1" customHeight="1" x14ac:dyDescent="0.25">
      <c r="B75" s="461" t="s">
        <v>388</v>
      </c>
      <c r="C75" s="461" t="s">
        <v>389</v>
      </c>
      <c r="D75" s="55" t="s">
        <v>23</v>
      </c>
      <c r="E75" s="229" t="s">
        <v>535</v>
      </c>
      <c r="F75" s="55" t="s">
        <v>59</v>
      </c>
      <c r="G75" s="978"/>
      <c r="H75" s="55" t="s">
        <v>700</v>
      </c>
      <c r="I75" s="355">
        <v>6.25E-2</v>
      </c>
      <c r="J75" s="468">
        <v>100</v>
      </c>
      <c r="K75" s="1041"/>
      <c r="L75" s="1041"/>
      <c r="M75" s="419" t="s">
        <v>702</v>
      </c>
      <c r="N75" s="42">
        <v>2</v>
      </c>
      <c r="O75" s="472" t="s">
        <v>1111</v>
      </c>
      <c r="P75" s="413">
        <v>0.25</v>
      </c>
      <c r="Q75" s="414">
        <v>43556</v>
      </c>
      <c r="R75" s="415">
        <v>43646</v>
      </c>
      <c r="S75" s="413">
        <f t="shared" si="8"/>
        <v>1.5625E-2</v>
      </c>
      <c r="T75" s="507" t="s">
        <v>1156</v>
      </c>
      <c r="U75" s="420">
        <v>1</v>
      </c>
      <c r="V75" s="636" t="s">
        <v>1154</v>
      </c>
      <c r="W75" s="81">
        <f t="shared" si="6"/>
        <v>0.25</v>
      </c>
      <c r="X75" s="424">
        <f t="shared" si="7"/>
        <v>0.25</v>
      </c>
      <c r="Y75" s="280">
        <f t="shared" si="9"/>
        <v>1.5625E-2</v>
      </c>
    </row>
    <row r="76" spans="2:25" ht="76.5" hidden="1" customHeight="1" x14ac:dyDescent="0.25">
      <c r="B76" s="461" t="s">
        <v>388</v>
      </c>
      <c r="C76" s="461" t="s">
        <v>389</v>
      </c>
      <c r="D76" s="55" t="s">
        <v>23</v>
      </c>
      <c r="E76" s="229" t="s">
        <v>535</v>
      </c>
      <c r="F76" s="55" t="s">
        <v>59</v>
      </c>
      <c r="G76" s="978"/>
      <c r="H76" s="55" t="s">
        <v>700</v>
      </c>
      <c r="I76" s="355">
        <v>6.25E-2</v>
      </c>
      <c r="J76" s="468">
        <v>100</v>
      </c>
      <c r="K76" s="1041"/>
      <c r="L76" s="1041"/>
      <c r="M76" s="419" t="s">
        <v>702</v>
      </c>
      <c r="N76" s="42">
        <v>3</v>
      </c>
      <c r="O76" s="472" t="s">
        <v>1112</v>
      </c>
      <c r="P76" s="413">
        <v>0.25</v>
      </c>
      <c r="Q76" s="414">
        <v>43647</v>
      </c>
      <c r="R76" s="415">
        <v>43738</v>
      </c>
      <c r="S76" s="413">
        <f t="shared" si="8"/>
        <v>1.5625E-2</v>
      </c>
      <c r="T76" s="507" t="s">
        <v>1156</v>
      </c>
      <c r="U76" s="420">
        <v>1</v>
      </c>
      <c r="V76" s="636" t="s">
        <v>1197</v>
      </c>
      <c r="W76" s="81">
        <f t="shared" si="6"/>
        <v>0.25</v>
      </c>
      <c r="X76" s="424">
        <f t="shared" si="7"/>
        <v>0.25</v>
      </c>
      <c r="Y76" s="280">
        <f t="shared" si="9"/>
        <v>1.5625E-2</v>
      </c>
    </row>
    <row r="77" spans="2:25" ht="76.5" hidden="1" customHeight="1" x14ac:dyDescent="0.25">
      <c r="B77" s="461" t="s">
        <v>388</v>
      </c>
      <c r="C77" s="461" t="s">
        <v>389</v>
      </c>
      <c r="D77" s="55" t="s">
        <v>23</v>
      </c>
      <c r="E77" s="229" t="s">
        <v>535</v>
      </c>
      <c r="F77" s="55" t="s">
        <v>59</v>
      </c>
      <c r="G77" s="978"/>
      <c r="H77" s="55" t="s">
        <v>700</v>
      </c>
      <c r="I77" s="355">
        <v>6.25E-2</v>
      </c>
      <c r="J77" s="468">
        <v>100</v>
      </c>
      <c r="K77" s="1041"/>
      <c r="L77" s="1041"/>
      <c r="M77" s="419" t="s">
        <v>702</v>
      </c>
      <c r="N77" s="42">
        <v>4</v>
      </c>
      <c r="O77" s="472" t="s">
        <v>1113</v>
      </c>
      <c r="P77" s="413">
        <v>0.25</v>
      </c>
      <c r="Q77" s="414">
        <v>43739</v>
      </c>
      <c r="R77" s="415">
        <v>43830</v>
      </c>
      <c r="S77" s="413">
        <f t="shared" si="8"/>
        <v>1.5625E-2</v>
      </c>
      <c r="T77" s="507" t="s">
        <v>1156</v>
      </c>
      <c r="U77" s="460">
        <v>1</v>
      </c>
      <c r="V77" s="635" t="s">
        <v>1379</v>
      </c>
      <c r="W77" s="81">
        <f t="shared" ref="W77:W137" si="10">U77*P77</f>
        <v>0.25</v>
      </c>
      <c r="X77" s="424">
        <f t="shared" ref="X77:X86" si="11">W77*U77</f>
        <v>0.25</v>
      </c>
      <c r="Y77" s="280">
        <f t="shared" si="9"/>
        <v>1.5625E-2</v>
      </c>
    </row>
    <row r="78" spans="2:25" ht="76.5" hidden="1" customHeight="1" x14ac:dyDescent="0.25">
      <c r="B78" s="461" t="s">
        <v>388</v>
      </c>
      <c r="C78" s="461" t="s">
        <v>389</v>
      </c>
      <c r="D78" s="55" t="s">
        <v>23</v>
      </c>
      <c r="E78" s="229" t="s">
        <v>536</v>
      </c>
      <c r="F78" s="55" t="s">
        <v>115</v>
      </c>
      <c r="G78" s="978">
        <v>1</v>
      </c>
      <c r="H78" s="55" t="s">
        <v>876</v>
      </c>
      <c r="I78" s="465">
        <v>0.25</v>
      </c>
      <c r="J78" s="465">
        <v>1</v>
      </c>
      <c r="K78" s="1041" t="s">
        <v>184</v>
      </c>
      <c r="L78" s="1041" t="s">
        <v>704</v>
      </c>
      <c r="M78" s="419" t="s">
        <v>117</v>
      </c>
      <c r="N78" s="42">
        <v>1</v>
      </c>
      <c r="O78" s="326" t="s">
        <v>877</v>
      </c>
      <c r="P78" s="413">
        <v>0.8</v>
      </c>
      <c r="Q78" s="415">
        <v>43466</v>
      </c>
      <c r="R78" s="415">
        <v>43554</v>
      </c>
      <c r="S78" s="413">
        <f t="shared" si="8"/>
        <v>0.2</v>
      </c>
      <c r="T78" s="82" t="s">
        <v>878</v>
      </c>
      <c r="U78" s="424">
        <v>1</v>
      </c>
      <c r="V78" s="487" t="s">
        <v>1034</v>
      </c>
      <c r="W78" s="81">
        <f t="shared" si="10"/>
        <v>0.8</v>
      </c>
      <c r="X78" s="424">
        <f t="shared" si="11"/>
        <v>0.8</v>
      </c>
      <c r="Y78" s="280">
        <f t="shared" si="9"/>
        <v>0.2</v>
      </c>
    </row>
    <row r="79" spans="2:25" ht="76.5" hidden="1" customHeight="1" x14ac:dyDescent="0.25">
      <c r="B79" s="461" t="s">
        <v>388</v>
      </c>
      <c r="C79" s="461" t="s">
        <v>389</v>
      </c>
      <c r="D79" s="55" t="s">
        <v>23</v>
      </c>
      <c r="E79" s="229" t="s">
        <v>536</v>
      </c>
      <c r="F79" s="55" t="s">
        <v>115</v>
      </c>
      <c r="G79" s="978"/>
      <c r="H79" s="55" t="s">
        <v>876</v>
      </c>
      <c r="I79" s="465">
        <v>0.25</v>
      </c>
      <c r="J79" s="465">
        <v>1</v>
      </c>
      <c r="K79" s="1041"/>
      <c r="L79" s="1041"/>
      <c r="M79" s="419" t="s">
        <v>117</v>
      </c>
      <c r="N79" s="42">
        <v>2</v>
      </c>
      <c r="O79" s="326" t="s">
        <v>879</v>
      </c>
      <c r="P79" s="413">
        <v>0.2</v>
      </c>
      <c r="Q79" s="415">
        <v>43466</v>
      </c>
      <c r="R79" s="415">
        <v>43554</v>
      </c>
      <c r="S79" s="413">
        <f t="shared" si="8"/>
        <v>0.05</v>
      </c>
      <c r="T79" s="82" t="s">
        <v>878</v>
      </c>
      <c r="U79" s="424">
        <v>1</v>
      </c>
      <c r="V79" s="487" t="s">
        <v>1181</v>
      </c>
      <c r="W79" s="81">
        <f t="shared" si="10"/>
        <v>0.2</v>
      </c>
      <c r="X79" s="424">
        <f t="shared" si="11"/>
        <v>0.2</v>
      </c>
      <c r="Y79" s="280">
        <f t="shared" si="9"/>
        <v>0.05</v>
      </c>
    </row>
    <row r="80" spans="2:25" ht="76.5" hidden="1" customHeight="1" x14ac:dyDescent="0.25">
      <c r="B80" s="461" t="s">
        <v>388</v>
      </c>
      <c r="C80" s="461" t="s">
        <v>389</v>
      </c>
      <c r="D80" s="55" t="s">
        <v>23</v>
      </c>
      <c r="E80" s="229" t="s">
        <v>536</v>
      </c>
      <c r="F80" s="55" t="s">
        <v>115</v>
      </c>
      <c r="G80" s="978">
        <v>2</v>
      </c>
      <c r="H80" s="55" t="s">
        <v>705</v>
      </c>
      <c r="I80" s="465">
        <v>0.25</v>
      </c>
      <c r="J80" s="465">
        <v>1</v>
      </c>
      <c r="K80" s="1041" t="s">
        <v>184</v>
      </c>
      <c r="L80" s="1041" t="s">
        <v>706</v>
      </c>
      <c r="M80" s="419" t="s">
        <v>117</v>
      </c>
      <c r="N80" s="42">
        <v>1</v>
      </c>
      <c r="O80" s="326" t="s">
        <v>880</v>
      </c>
      <c r="P80" s="413">
        <v>0.8</v>
      </c>
      <c r="Q80" s="415">
        <v>43525</v>
      </c>
      <c r="R80" s="415">
        <v>43646</v>
      </c>
      <c r="S80" s="413">
        <f t="shared" si="8"/>
        <v>0.2</v>
      </c>
      <c r="T80" s="82" t="s">
        <v>878</v>
      </c>
      <c r="U80" s="424">
        <v>1</v>
      </c>
      <c r="V80" s="487" t="s">
        <v>881</v>
      </c>
      <c r="W80" s="81">
        <f t="shared" si="10"/>
        <v>0.8</v>
      </c>
      <c r="X80" s="424">
        <f t="shared" si="11"/>
        <v>0.8</v>
      </c>
      <c r="Y80" s="280">
        <f t="shared" si="9"/>
        <v>0.2</v>
      </c>
    </row>
    <row r="81" spans="2:25" ht="76.5" hidden="1" customHeight="1" x14ac:dyDescent="0.25">
      <c r="B81" s="461" t="s">
        <v>388</v>
      </c>
      <c r="C81" s="461" t="s">
        <v>389</v>
      </c>
      <c r="D81" s="55" t="s">
        <v>23</v>
      </c>
      <c r="E81" s="229" t="s">
        <v>536</v>
      </c>
      <c r="F81" s="55" t="s">
        <v>115</v>
      </c>
      <c r="G81" s="978"/>
      <c r="H81" s="55" t="s">
        <v>705</v>
      </c>
      <c r="I81" s="465">
        <v>0.25</v>
      </c>
      <c r="J81" s="465">
        <v>1</v>
      </c>
      <c r="K81" s="1041"/>
      <c r="L81" s="1041"/>
      <c r="M81" s="419" t="s">
        <v>117</v>
      </c>
      <c r="N81" s="42">
        <v>2</v>
      </c>
      <c r="O81" s="326" t="s">
        <v>882</v>
      </c>
      <c r="P81" s="413">
        <v>0.2</v>
      </c>
      <c r="Q81" s="415">
        <v>43647</v>
      </c>
      <c r="R81" s="415">
        <v>43830</v>
      </c>
      <c r="S81" s="413">
        <f t="shared" si="8"/>
        <v>0.05</v>
      </c>
      <c r="T81" s="82" t="s">
        <v>878</v>
      </c>
      <c r="U81" s="424">
        <v>1</v>
      </c>
      <c r="V81" s="487" t="s">
        <v>1163</v>
      </c>
      <c r="W81" s="81">
        <f t="shared" si="10"/>
        <v>0.2</v>
      </c>
      <c r="X81" s="424">
        <f t="shared" si="11"/>
        <v>0.2</v>
      </c>
      <c r="Y81" s="280">
        <f t="shared" si="9"/>
        <v>0.05</v>
      </c>
    </row>
    <row r="82" spans="2:25" ht="76.5" hidden="1" customHeight="1" x14ac:dyDescent="0.25">
      <c r="B82" s="461" t="s">
        <v>388</v>
      </c>
      <c r="C82" s="461" t="s">
        <v>389</v>
      </c>
      <c r="D82" s="55" t="s">
        <v>23</v>
      </c>
      <c r="E82" s="229" t="s">
        <v>536</v>
      </c>
      <c r="F82" s="55" t="s">
        <v>115</v>
      </c>
      <c r="G82" s="978">
        <v>3</v>
      </c>
      <c r="H82" s="55" t="s">
        <v>707</v>
      </c>
      <c r="I82" s="465">
        <v>0.25</v>
      </c>
      <c r="J82" s="465">
        <v>1</v>
      </c>
      <c r="K82" s="1041" t="s">
        <v>184</v>
      </c>
      <c r="L82" s="1041" t="s">
        <v>708</v>
      </c>
      <c r="M82" s="419" t="s">
        <v>117</v>
      </c>
      <c r="N82" s="42">
        <v>1</v>
      </c>
      <c r="O82" s="326" t="s">
        <v>883</v>
      </c>
      <c r="P82" s="413">
        <v>0.5</v>
      </c>
      <c r="Q82" s="415">
        <v>43556</v>
      </c>
      <c r="R82" s="415">
        <v>43738</v>
      </c>
      <c r="S82" s="413">
        <f t="shared" si="8"/>
        <v>0.125</v>
      </c>
      <c r="T82" s="82" t="s">
        <v>878</v>
      </c>
      <c r="U82" s="424">
        <v>1</v>
      </c>
      <c r="V82" s="487" t="s">
        <v>1286</v>
      </c>
      <c r="W82" s="81">
        <f t="shared" si="10"/>
        <v>0.5</v>
      </c>
      <c r="X82" s="424">
        <f t="shared" si="11"/>
        <v>0.5</v>
      </c>
      <c r="Y82" s="280">
        <f t="shared" si="9"/>
        <v>0.125</v>
      </c>
    </row>
    <row r="83" spans="2:25" ht="76.5" hidden="1" customHeight="1" x14ac:dyDescent="0.25">
      <c r="B83" s="461" t="s">
        <v>388</v>
      </c>
      <c r="C83" s="461" t="s">
        <v>389</v>
      </c>
      <c r="D83" s="55" t="s">
        <v>23</v>
      </c>
      <c r="E83" s="229" t="s">
        <v>536</v>
      </c>
      <c r="F83" s="55" t="s">
        <v>115</v>
      </c>
      <c r="G83" s="978"/>
      <c r="H83" s="55" t="s">
        <v>707</v>
      </c>
      <c r="I83" s="465">
        <v>0.25</v>
      </c>
      <c r="J83" s="465">
        <v>1</v>
      </c>
      <c r="K83" s="1041"/>
      <c r="L83" s="1041"/>
      <c r="M83" s="419" t="s">
        <v>117</v>
      </c>
      <c r="N83" s="42">
        <v>2</v>
      </c>
      <c r="O83" s="326" t="s">
        <v>884</v>
      </c>
      <c r="P83" s="413">
        <v>0.5</v>
      </c>
      <c r="Q83" s="415">
        <v>43556</v>
      </c>
      <c r="R83" s="415">
        <v>43738</v>
      </c>
      <c r="S83" s="413">
        <f t="shared" si="8"/>
        <v>0.125</v>
      </c>
      <c r="T83" s="82" t="s">
        <v>878</v>
      </c>
      <c r="U83" s="424">
        <v>1</v>
      </c>
      <c r="V83" s="487" t="s">
        <v>1287</v>
      </c>
      <c r="W83" s="81">
        <f t="shared" si="10"/>
        <v>0.5</v>
      </c>
      <c r="X83" s="424">
        <f t="shared" si="11"/>
        <v>0.5</v>
      </c>
      <c r="Y83" s="280">
        <f t="shared" si="9"/>
        <v>0.125</v>
      </c>
    </row>
    <row r="84" spans="2:25" ht="76.5" hidden="1" customHeight="1" x14ac:dyDescent="0.25">
      <c r="B84" s="461" t="s">
        <v>388</v>
      </c>
      <c r="C84" s="461" t="s">
        <v>389</v>
      </c>
      <c r="D84" s="55" t="s">
        <v>23</v>
      </c>
      <c r="E84" s="229" t="s">
        <v>536</v>
      </c>
      <c r="F84" s="55" t="s">
        <v>115</v>
      </c>
      <c r="G84" s="978">
        <v>4</v>
      </c>
      <c r="H84" s="55" t="s">
        <v>885</v>
      </c>
      <c r="I84" s="465">
        <v>0.25</v>
      </c>
      <c r="J84" s="465">
        <v>1</v>
      </c>
      <c r="K84" s="1041" t="s">
        <v>184</v>
      </c>
      <c r="L84" s="1041" t="s">
        <v>710</v>
      </c>
      <c r="M84" s="419" t="s">
        <v>117</v>
      </c>
      <c r="N84" s="42">
        <v>1</v>
      </c>
      <c r="O84" s="326" t="s">
        <v>886</v>
      </c>
      <c r="P84" s="413">
        <v>0.7</v>
      </c>
      <c r="Q84" s="415">
        <v>43466</v>
      </c>
      <c r="R84" s="415">
        <v>43707</v>
      </c>
      <c r="S84" s="413">
        <f t="shared" si="8"/>
        <v>0.17499999999999999</v>
      </c>
      <c r="T84" s="82" t="s">
        <v>878</v>
      </c>
      <c r="U84" s="81">
        <v>1</v>
      </c>
      <c r="V84" s="487" t="s">
        <v>1288</v>
      </c>
      <c r="W84" s="81">
        <f t="shared" si="10"/>
        <v>0.7</v>
      </c>
      <c r="X84" s="424">
        <f t="shared" si="11"/>
        <v>0.7</v>
      </c>
      <c r="Y84" s="280">
        <f t="shared" si="9"/>
        <v>0.17499999999999999</v>
      </c>
    </row>
    <row r="85" spans="2:25" ht="76.5" hidden="1" customHeight="1" x14ac:dyDescent="0.25">
      <c r="B85" s="461" t="s">
        <v>388</v>
      </c>
      <c r="C85" s="461" t="s">
        <v>389</v>
      </c>
      <c r="D85" s="55" t="s">
        <v>23</v>
      </c>
      <c r="E85" s="229" t="s">
        <v>536</v>
      </c>
      <c r="F85" s="55" t="s">
        <v>115</v>
      </c>
      <c r="G85" s="978"/>
      <c r="H85" s="55" t="s">
        <v>885</v>
      </c>
      <c r="I85" s="465">
        <v>0.25</v>
      </c>
      <c r="J85" s="465">
        <v>1</v>
      </c>
      <c r="K85" s="1041"/>
      <c r="L85" s="1041"/>
      <c r="M85" s="419" t="s">
        <v>117</v>
      </c>
      <c r="N85" s="42">
        <v>2</v>
      </c>
      <c r="O85" s="326" t="s">
        <v>887</v>
      </c>
      <c r="P85" s="413">
        <v>0.3</v>
      </c>
      <c r="Q85" s="415">
        <v>43709</v>
      </c>
      <c r="R85" s="415">
        <v>43830</v>
      </c>
      <c r="S85" s="413">
        <f t="shared" si="8"/>
        <v>7.4999999999999997E-2</v>
      </c>
      <c r="T85" s="82" t="s">
        <v>878</v>
      </c>
      <c r="U85" s="81">
        <v>1</v>
      </c>
      <c r="V85" s="487" t="s">
        <v>1289</v>
      </c>
      <c r="W85" s="81">
        <f t="shared" si="10"/>
        <v>0.3</v>
      </c>
      <c r="X85" s="424">
        <f t="shared" si="11"/>
        <v>0.3</v>
      </c>
      <c r="Y85" s="280">
        <f t="shared" si="9"/>
        <v>7.4999999999999997E-2</v>
      </c>
    </row>
    <row r="86" spans="2:25" ht="76.5" hidden="1" customHeight="1" x14ac:dyDescent="0.25">
      <c r="B86" s="461" t="s">
        <v>391</v>
      </c>
      <c r="C86" s="461" t="s">
        <v>392</v>
      </c>
      <c r="D86" s="461" t="s">
        <v>888</v>
      </c>
      <c r="E86" s="461" t="s">
        <v>889</v>
      </c>
      <c r="F86" s="55" t="s">
        <v>131</v>
      </c>
      <c r="G86" s="978">
        <v>1</v>
      </c>
      <c r="H86" s="55" t="s">
        <v>712</v>
      </c>
      <c r="I86" s="355">
        <v>6.25E-2</v>
      </c>
      <c r="J86" s="468">
        <v>100</v>
      </c>
      <c r="K86" s="1041" t="s">
        <v>713</v>
      </c>
      <c r="L86" s="1041" t="s">
        <v>714</v>
      </c>
      <c r="M86" s="419" t="s">
        <v>715</v>
      </c>
      <c r="N86" s="42">
        <v>1</v>
      </c>
      <c r="O86" s="326" t="s">
        <v>890</v>
      </c>
      <c r="P86" s="413">
        <v>0.25</v>
      </c>
      <c r="Q86" s="414">
        <v>43480</v>
      </c>
      <c r="R86" s="415">
        <v>43554</v>
      </c>
      <c r="S86" s="413">
        <f t="shared" si="8"/>
        <v>1.5625E-2</v>
      </c>
      <c r="T86" s="82" t="s">
        <v>1051</v>
      </c>
      <c r="U86" s="420">
        <v>1</v>
      </c>
      <c r="V86" s="484" t="s">
        <v>1142</v>
      </c>
      <c r="W86" s="81">
        <f t="shared" si="10"/>
        <v>0.25</v>
      </c>
      <c r="X86" s="424">
        <f t="shared" si="11"/>
        <v>0.25</v>
      </c>
      <c r="Y86" s="280">
        <f t="shared" si="9"/>
        <v>1.5625E-2</v>
      </c>
    </row>
    <row r="87" spans="2:25" ht="76.5" hidden="1" customHeight="1" x14ac:dyDescent="0.25">
      <c r="B87" s="461" t="s">
        <v>391</v>
      </c>
      <c r="C87" s="461" t="s">
        <v>392</v>
      </c>
      <c r="D87" s="461" t="s">
        <v>888</v>
      </c>
      <c r="E87" s="461" t="s">
        <v>889</v>
      </c>
      <c r="F87" s="55" t="s">
        <v>131</v>
      </c>
      <c r="G87" s="978"/>
      <c r="H87" s="55" t="s">
        <v>712</v>
      </c>
      <c r="I87" s="355">
        <v>6.25E-2</v>
      </c>
      <c r="J87" s="468">
        <v>100</v>
      </c>
      <c r="K87" s="1041"/>
      <c r="L87" s="1041"/>
      <c r="M87" s="419" t="s">
        <v>715</v>
      </c>
      <c r="N87" s="42">
        <v>2</v>
      </c>
      <c r="O87" s="326" t="s">
        <v>891</v>
      </c>
      <c r="P87" s="413">
        <v>0.25</v>
      </c>
      <c r="Q87" s="414">
        <v>43556</v>
      </c>
      <c r="R87" s="415">
        <v>43646</v>
      </c>
      <c r="S87" s="413">
        <f t="shared" si="8"/>
        <v>1.5625E-2</v>
      </c>
      <c r="T87" s="82" t="s">
        <v>1051</v>
      </c>
      <c r="U87" s="420">
        <v>1</v>
      </c>
      <c r="V87" s="484" t="s">
        <v>1066</v>
      </c>
      <c r="W87" s="81">
        <f t="shared" si="10"/>
        <v>0.25</v>
      </c>
      <c r="X87" s="424">
        <f t="shared" ref="X87:X134" si="12">W87*U87</f>
        <v>0.25</v>
      </c>
      <c r="Y87" s="280">
        <f t="shared" si="9"/>
        <v>1.5625E-2</v>
      </c>
    </row>
    <row r="88" spans="2:25" ht="76.5" hidden="1" customHeight="1" x14ac:dyDescent="0.25">
      <c r="B88" s="461" t="s">
        <v>391</v>
      </c>
      <c r="C88" s="461" t="s">
        <v>392</v>
      </c>
      <c r="D88" s="461" t="s">
        <v>888</v>
      </c>
      <c r="E88" s="461" t="s">
        <v>889</v>
      </c>
      <c r="F88" s="55" t="s">
        <v>131</v>
      </c>
      <c r="G88" s="978"/>
      <c r="H88" s="55" t="s">
        <v>712</v>
      </c>
      <c r="I88" s="355">
        <v>6.25E-2</v>
      </c>
      <c r="J88" s="468">
        <v>100</v>
      </c>
      <c r="K88" s="1041"/>
      <c r="L88" s="1041"/>
      <c r="M88" s="419" t="s">
        <v>715</v>
      </c>
      <c r="N88" s="42">
        <v>3</v>
      </c>
      <c r="O88" s="326" t="s">
        <v>892</v>
      </c>
      <c r="P88" s="413">
        <v>0.25</v>
      </c>
      <c r="Q88" s="414">
        <v>43647</v>
      </c>
      <c r="R88" s="415">
        <v>43738</v>
      </c>
      <c r="S88" s="413">
        <f t="shared" si="8"/>
        <v>1.5625E-2</v>
      </c>
      <c r="T88" s="82" t="s">
        <v>1051</v>
      </c>
      <c r="U88" s="420">
        <v>1</v>
      </c>
      <c r="V88" s="484" t="s">
        <v>1164</v>
      </c>
      <c r="W88" s="81">
        <f t="shared" si="10"/>
        <v>0.25</v>
      </c>
      <c r="X88" s="424">
        <f t="shared" si="12"/>
        <v>0.25</v>
      </c>
      <c r="Y88" s="280">
        <f t="shared" si="9"/>
        <v>1.5625E-2</v>
      </c>
    </row>
    <row r="89" spans="2:25" ht="76.5" hidden="1" customHeight="1" x14ac:dyDescent="0.25">
      <c r="B89" s="461" t="s">
        <v>391</v>
      </c>
      <c r="C89" s="461" t="s">
        <v>392</v>
      </c>
      <c r="D89" s="461" t="s">
        <v>888</v>
      </c>
      <c r="E89" s="461" t="s">
        <v>889</v>
      </c>
      <c r="F89" s="55" t="s">
        <v>131</v>
      </c>
      <c r="G89" s="978"/>
      <c r="H89" s="55" t="s">
        <v>712</v>
      </c>
      <c r="I89" s="355">
        <v>6.25E-2</v>
      </c>
      <c r="J89" s="468">
        <v>100</v>
      </c>
      <c r="K89" s="1041"/>
      <c r="L89" s="1041"/>
      <c r="M89" s="419" t="s">
        <v>715</v>
      </c>
      <c r="N89" s="42">
        <v>4</v>
      </c>
      <c r="O89" s="326" t="s">
        <v>893</v>
      </c>
      <c r="P89" s="413">
        <v>0.25</v>
      </c>
      <c r="Q89" s="414">
        <v>43739</v>
      </c>
      <c r="R89" s="415">
        <v>43830</v>
      </c>
      <c r="S89" s="413">
        <f t="shared" si="8"/>
        <v>1.5625E-2</v>
      </c>
      <c r="T89" s="82" t="s">
        <v>1051</v>
      </c>
      <c r="U89" s="420">
        <v>1</v>
      </c>
      <c r="V89" s="484" t="s">
        <v>1255</v>
      </c>
      <c r="W89" s="81">
        <f t="shared" si="10"/>
        <v>0.25</v>
      </c>
      <c r="X89" s="424">
        <f t="shared" si="12"/>
        <v>0.25</v>
      </c>
      <c r="Y89" s="280">
        <f t="shared" si="9"/>
        <v>1.5625E-2</v>
      </c>
    </row>
    <row r="90" spans="2:25" ht="76.5" hidden="1" customHeight="1" x14ac:dyDescent="0.25">
      <c r="B90" s="461" t="s">
        <v>391</v>
      </c>
      <c r="C90" s="461" t="s">
        <v>392</v>
      </c>
      <c r="D90" s="461" t="s">
        <v>142</v>
      </c>
      <c r="E90" s="461" t="s">
        <v>889</v>
      </c>
      <c r="F90" s="55" t="s">
        <v>131</v>
      </c>
      <c r="G90" s="978">
        <v>2</v>
      </c>
      <c r="H90" s="55" t="s">
        <v>716</v>
      </c>
      <c r="I90" s="355">
        <v>6.25E-2</v>
      </c>
      <c r="J90" s="468">
        <v>100</v>
      </c>
      <c r="K90" s="1041" t="s">
        <v>713</v>
      </c>
      <c r="L90" s="1041" t="s">
        <v>717</v>
      </c>
      <c r="M90" s="419" t="s">
        <v>715</v>
      </c>
      <c r="N90" s="42">
        <v>1</v>
      </c>
      <c r="O90" s="326" t="s">
        <v>894</v>
      </c>
      <c r="P90" s="413">
        <v>0.2</v>
      </c>
      <c r="Q90" s="414">
        <v>43480</v>
      </c>
      <c r="R90" s="415">
        <v>43554</v>
      </c>
      <c r="S90" s="413">
        <f t="shared" si="8"/>
        <v>1.2500000000000001E-2</v>
      </c>
      <c r="T90" s="82" t="s">
        <v>1052</v>
      </c>
      <c r="U90" s="420">
        <v>1</v>
      </c>
      <c r="V90" s="484" t="s">
        <v>1067</v>
      </c>
      <c r="W90" s="81">
        <f t="shared" si="10"/>
        <v>0.2</v>
      </c>
      <c r="X90" s="424">
        <f t="shared" si="12"/>
        <v>0.2</v>
      </c>
      <c r="Y90" s="280">
        <f t="shared" si="9"/>
        <v>1.2500000000000001E-2</v>
      </c>
    </row>
    <row r="91" spans="2:25" ht="76.5" hidden="1" customHeight="1" x14ac:dyDescent="0.25">
      <c r="B91" s="461" t="s">
        <v>391</v>
      </c>
      <c r="C91" s="461" t="s">
        <v>392</v>
      </c>
      <c r="D91" s="461" t="s">
        <v>142</v>
      </c>
      <c r="E91" s="461" t="s">
        <v>889</v>
      </c>
      <c r="F91" s="55" t="s">
        <v>131</v>
      </c>
      <c r="G91" s="978"/>
      <c r="H91" s="55" t="s">
        <v>716</v>
      </c>
      <c r="I91" s="355">
        <v>6.25E-2</v>
      </c>
      <c r="J91" s="468">
        <v>100</v>
      </c>
      <c r="K91" s="1041"/>
      <c r="L91" s="1041"/>
      <c r="M91" s="419" t="s">
        <v>715</v>
      </c>
      <c r="N91" s="42">
        <v>2</v>
      </c>
      <c r="O91" s="326" t="s">
        <v>895</v>
      </c>
      <c r="P91" s="413">
        <v>0.5</v>
      </c>
      <c r="Q91" s="414">
        <v>43556</v>
      </c>
      <c r="R91" s="415">
        <v>43768</v>
      </c>
      <c r="S91" s="413">
        <f t="shared" si="8"/>
        <v>3.125E-2</v>
      </c>
      <c r="T91" s="82" t="s">
        <v>1052</v>
      </c>
      <c r="U91" s="420">
        <v>1</v>
      </c>
      <c r="V91" s="484" t="s">
        <v>1137</v>
      </c>
      <c r="W91" s="81">
        <f t="shared" si="10"/>
        <v>0.5</v>
      </c>
      <c r="X91" s="424">
        <f t="shared" si="12"/>
        <v>0.5</v>
      </c>
      <c r="Y91" s="280">
        <f t="shared" si="9"/>
        <v>3.125E-2</v>
      </c>
    </row>
    <row r="92" spans="2:25" ht="76.5" hidden="1" customHeight="1" x14ac:dyDescent="0.25">
      <c r="B92" s="461" t="s">
        <v>391</v>
      </c>
      <c r="C92" s="461" t="s">
        <v>392</v>
      </c>
      <c r="D92" s="461" t="s">
        <v>142</v>
      </c>
      <c r="E92" s="461" t="s">
        <v>889</v>
      </c>
      <c r="F92" s="55" t="s">
        <v>131</v>
      </c>
      <c r="G92" s="978"/>
      <c r="H92" s="55" t="s">
        <v>716</v>
      </c>
      <c r="I92" s="355">
        <v>6.25E-2</v>
      </c>
      <c r="J92" s="468">
        <v>100</v>
      </c>
      <c r="K92" s="1041"/>
      <c r="L92" s="1041"/>
      <c r="M92" s="419" t="s">
        <v>715</v>
      </c>
      <c r="N92" s="42">
        <v>3</v>
      </c>
      <c r="O92" s="326" t="s">
        <v>893</v>
      </c>
      <c r="P92" s="413">
        <v>0.3</v>
      </c>
      <c r="Q92" s="414">
        <v>43770</v>
      </c>
      <c r="R92" s="415">
        <v>43830</v>
      </c>
      <c r="S92" s="413">
        <f t="shared" si="8"/>
        <v>1.8749999999999999E-2</v>
      </c>
      <c r="T92" s="82" t="s">
        <v>1052</v>
      </c>
      <c r="U92" s="420">
        <v>1</v>
      </c>
      <c r="V92" s="484" t="s">
        <v>1256</v>
      </c>
      <c r="W92" s="81">
        <f t="shared" si="10"/>
        <v>0.3</v>
      </c>
      <c r="X92" s="424">
        <f t="shared" si="12"/>
        <v>0.3</v>
      </c>
      <c r="Y92" s="280">
        <f t="shared" si="9"/>
        <v>1.8749999999999999E-2</v>
      </c>
    </row>
    <row r="93" spans="2:25" ht="76.5" hidden="1" customHeight="1" x14ac:dyDescent="0.25">
      <c r="B93" s="461" t="s">
        <v>391</v>
      </c>
      <c r="C93" s="461" t="s">
        <v>392</v>
      </c>
      <c r="D93" s="461" t="s">
        <v>142</v>
      </c>
      <c r="E93" s="461" t="s">
        <v>889</v>
      </c>
      <c r="F93" s="55" t="s">
        <v>131</v>
      </c>
      <c r="G93" s="978">
        <v>3</v>
      </c>
      <c r="H93" s="55" t="s">
        <v>307</v>
      </c>
      <c r="I93" s="355">
        <v>6.25E-2</v>
      </c>
      <c r="J93" s="468">
        <v>100</v>
      </c>
      <c r="K93" s="1041" t="s">
        <v>713</v>
      </c>
      <c r="L93" s="1041" t="s">
        <v>308</v>
      </c>
      <c r="M93" s="419" t="s">
        <v>715</v>
      </c>
      <c r="N93" s="42">
        <v>1</v>
      </c>
      <c r="O93" s="425" t="s">
        <v>138</v>
      </c>
      <c r="P93" s="413">
        <v>0.33</v>
      </c>
      <c r="Q93" s="426">
        <v>43480</v>
      </c>
      <c r="R93" s="415">
        <v>43830</v>
      </c>
      <c r="S93" s="413">
        <f t="shared" si="8"/>
        <v>2.0625000000000001E-2</v>
      </c>
      <c r="T93" s="82" t="s">
        <v>1052</v>
      </c>
      <c r="U93" s="420">
        <v>1</v>
      </c>
      <c r="V93" s="484" t="s">
        <v>1257</v>
      </c>
      <c r="W93" s="81">
        <f t="shared" si="10"/>
        <v>0.33</v>
      </c>
      <c r="X93" s="424">
        <f t="shared" si="12"/>
        <v>0.33</v>
      </c>
      <c r="Y93" s="280">
        <f t="shared" si="9"/>
        <v>2.0625000000000001E-2</v>
      </c>
    </row>
    <row r="94" spans="2:25" ht="76.5" hidden="1" customHeight="1" x14ac:dyDescent="0.25">
      <c r="B94" s="461" t="s">
        <v>391</v>
      </c>
      <c r="C94" s="461" t="s">
        <v>392</v>
      </c>
      <c r="D94" s="461" t="s">
        <v>142</v>
      </c>
      <c r="E94" s="461" t="s">
        <v>889</v>
      </c>
      <c r="F94" s="55" t="s">
        <v>131</v>
      </c>
      <c r="G94" s="978"/>
      <c r="H94" s="55" t="s">
        <v>307</v>
      </c>
      <c r="I94" s="355">
        <v>6.25E-2</v>
      </c>
      <c r="J94" s="468">
        <v>100</v>
      </c>
      <c r="K94" s="1041"/>
      <c r="L94" s="1041"/>
      <c r="M94" s="419" t="s">
        <v>715</v>
      </c>
      <c r="N94" s="42">
        <v>2</v>
      </c>
      <c r="O94" s="326" t="s">
        <v>140</v>
      </c>
      <c r="P94" s="413">
        <v>0.33</v>
      </c>
      <c r="Q94" s="426">
        <v>43480</v>
      </c>
      <c r="R94" s="415">
        <v>43830</v>
      </c>
      <c r="S94" s="413">
        <f t="shared" si="8"/>
        <v>2.0625000000000001E-2</v>
      </c>
      <c r="T94" s="82" t="s">
        <v>1052</v>
      </c>
      <c r="U94" s="448">
        <v>1</v>
      </c>
      <c r="V94" s="484" t="s">
        <v>1258</v>
      </c>
      <c r="W94" s="81">
        <f t="shared" si="10"/>
        <v>0.33</v>
      </c>
      <c r="X94" s="424">
        <f t="shared" si="12"/>
        <v>0.33</v>
      </c>
      <c r="Y94" s="280">
        <f t="shared" si="9"/>
        <v>2.0625000000000001E-2</v>
      </c>
    </row>
    <row r="95" spans="2:25" ht="76.5" hidden="1" customHeight="1" x14ac:dyDescent="0.25">
      <c r="B95" s="461" t="s">
        <v>391</v>
      </c>
      <c r="C95" s="461" t="s">
        <v>392</v>
      </c>
      <c r="D95" s="461" t="s">
        <v>142</v>
      </c>
      <c r="E95" s="461" t="s">
        <v>889</v>
      </c>
      <c r="F95" s="55" t="s">
        <v>131</v>
      </c>
      <c r="G95" s="978"/>
      <c r="H95" s="55" t="s">
        <v>307</v>
      </c>
      <c r="I95" s="355">
        <v>6.25E-2</v>
      </c>
      <c r="J95" s="468">
        <v>100</v>
      </c>
      <c r="K95" s="1041"/>
      <c r="L95" s="1041"/>
      <c r="M95" s="419" t="s">
        <v>715</v>
      </c>
      <c r="N95" s="42">
        <v>3</v>
      </c>
      <c r="O95" s="326" t="s">
        <v>141</v>
      </c>
      <c r="P95" s="413">
        <v>0.34</v>
      </c>
      <c r="Q95" s="426">
        <v>43480</v>
      </c>
      <c r="R95" s="415">
        <v>43830</v>
      </c>
      <c r="S95" s="413">
        <f t="shared" si="8"/>
        <v>2.1250000000000002E-2</v>
      </c>
      <c r="T95" s="82" t="s">
        <v>1052</v>
      </c>
      <c r="U95" s="448">
        <v>1</v>
      </c>
      <c r="V95" s="484" t="s">
        <v>1258</v>
      </c>
      <c r="W95" s="81">
        <f t="shared" si="10"/>
        <v>0.34</v>
      </c>
      <c r="X95" s="424">
        <f t="shared" si="12"/>
        <v>0.34</v>
      </c>
      <c r="Y95" s="280">
        <f t="shared" si="9"/>
        <v>2.1250000000000002E-2</v>
      </c>
    </row>
    <row r="96" spans="2:25" ht="76.5" hidden="1" customHeight="1" x14ac:dyDescent="0.25">
      <c r="B96" s="461" t="s">
        <v>391</v>
      </c>
      <c r="C96" s="461" t="s">
        <v>392</v>
      </c>
      <c r="D96" s="461" t="s">
        <v>142</v>
      </c>
      <c r="E96" s="461" t="s">
        <v>889</v>
      </c>
      <c r="F96" s="55" t="s">
        <v>131</v>
      </c>
      <c r="G96" s="978">
        <v>4</v>
      </c>
      <c r="H96" s="423" t="s">
        <v>718</v>
      </c>
      <c r="I96" s="355">
        <v>6.25E-2</v>
      </c>
      <c r="J96" s="468">
        <v>100</v>
      </c>
      <c r="K96" s="1041" t="s">
        <v>713</v>
      </c>
      <c r="L96" s="1041" t="s">
        <v>719</v>
      </c>
      <c r="M96" s="419" t="s">
        <v>715</v>
      </c>
      <c r="N96" s="42">
        <v>1</v>
      </c>
      <c r="O96" s="224" t="s">
        <v>896</v>
      </c>
      <c r="P96" s="413">
        <v>0.2</v>
      </c>
      <c r="Q96" s="414">
        <v>43480</v>
      </c>
      <c r="R96" s="415">
        <v>43554</v>
      </c>
      <c r="S96" s="413">
        <f t="shared" si="8"/>
        <v>1.2500000000000001E-2</v>
      </c>
      <c r="T96" s="82" t="s">
        <v>1051</v>
      </c>
      <c r="U96" s="737">
        <v>1</v>
      </c>
      <c r="V96" s="738" t="s">
        <v>1068</v>
      </c>
      <c r="W96" s="81">
        <f t="shared" si="10"/>
        <v>0.2</v>
      </c>
      <c r="X96" s="424">
        <f t="shared" si="12"/>
        <v>0.2</v>
      </c>
      <c r="Y96" s="280">
        <f t="shared" si="9"/>
        <v>1.2500000000000001E-2</v>
      </c>
    </row>
    <row r="97" spans="2:25" ht="76.5" hidden="1" customHeight="1" x14ac:dyDescent="0.25">
      <c r="B97" s="461" t="s">
        <v>391</v>
      </c>
      <c r="C97" s="461" t="s">
        <v>392</v>
      </c>
      <c r="D97" s="461" t="s">
        <v>142</v>
      </c>
      <c r="E97" s="461" t="s">
        <v>889</v>
      </c>
      <c r="F97" s="55" t="s">
        <v>131</v>
      </c>
      <c r="G97" s="978"/>
      <c r="H97" s="423" t="s">
        <v>718</v>
      </c>
      <c r="I97" s="355">
        <v>6.25E-2</v>
      </c>
      <c r="J97" s="468">
        <v>100</v>
      </c>
      <c r="K97" s="1041"/>
      <c r="L97" s="1041"/>
      <c r="M97" s="419" t="s">
        <v>715</v>
      </c>
      <c r="N97" s="42">
        <v>2</v>
      </c>
      <c r="O97" s="224" t="s">
        <v>897</v>
      </c>
      <c r="P97" s="413">
        <v>0.5</v>
      </c>
      <c r="Q97" s="414">
        <v>43556</v>
      </c>
      <c r="R97" s="415">
        <v>43768</v>
      </c>
      <c r="S97" s="413">
        <f t="shared" si="8"/>
        <v>3.125E-2</v>
      </c>
      <c r="T97" s="82" t="s">
        <v>1051</v>
      </c>
      <c r="U97" s="737">
        <v>1</v>
      </c>
      <c r="V97" s="738" t="s">
        <v>1167</v>
      </c>
      <c r="W97" s="81">
        <f t="shared" si="10"/>
        <v>0.5</v>
      </c>
      <c r="X97" s="424">
        <f t="shared" si="12"/>
        <v>0.5</v>
      </c>
      <c r="Y97" s="280">
        <f t="shared" si="9"/>
        <v>3.125E-2</v>
      </c>
    </row>
    <row r="98" spans="2:25" ht="76.5" hidden="1" customHeight="1" x14ac:dyDescent="0.25">
      <c r="B98" s="461" t="s">
        <v>391</v>
      </c>
      <c r="C98" s="461" t="s">
        <v>392</v>
      </c>
      <c r="D98" s="461" t="s">
        <v>142</v>
      </c>
      <c r="E98" s="461" t="s">
        <v>889</v>
      </c>
      <c r="F98" s="55" t="s">
        <v>131</v>
      </c>
      <c r="G98" s="978"/>
      <c r="H98" s="423" t="s">
        <v>718</v>
      </c>
      <c r="I98" s="355">
        <v>6.25E-2</v>
      </c>
      <c r="J98" s="468">
        <v>100</v>
      </c>
      <c r="K98" s="1041"/>
      <c r="L98" s="1041"/>
      <c r="M98" s="419" t="s">
        <v>715</v>
      </c>
      <c r="N98" s="42">
        <v>3</v>
      </c>
      <c r="O98" s="224" t="s">
        <v>898</v>
      </c>
      <c r="P98" s="413">
        <v>0.3</v>
      </c>
      <c r="Q98" s="414">
        <v>43770</v>
      </c>
      <c r="R98" s="415">
        <v>43830</v>
      </c>
      <c r="S98" s="413">
        <f t="shared" si="8"/>
        <v>1.8749999999999999E-2</v>
      </c>
      <c r="T98" s="82" t="s">
        <v>1051</v>
      </c>
      <c r="U98" s="737">
        <v>1</v>
      </c>
      <c r="V98" s="738" t="s">
        <v>1259</v>
      </c>
      <c r="W98" s="81">
        <f t="shared" si="10"/>
        <v>0.3</v>
      </c>
      <c r="X98" s="424">
        <f t="shared" si="12"/>
        <v>0.3</v>
      </c>
      <c r="Y98" s="280">
        <f t="shared" si="9"/>
        <v>1.8749999999999999E-2</v>
      </c>
    </row>
    <row r="99" spans="2:25" ht="76.5" hidden="1" customHeight="1" x14ac:dyDescent="0.25">
      <c r="B99" s="326" t="s">
        <v>391</v>
      </c>
      <c r="C99" s="326" t="s">
        <v>392</v>
      </c>
      <c r="D99" s="326" t="s">
        <v>142</v>
      </c>
      <c r="E99" s="326" t="s">
        <v>899</v>
      </c>
      <c r="F99" s="16" t="s">
        <v>131</v>
      </c>
      <c r="G99" s="327">
        <v>5</v>
      </c>
      <c r="H99" s="16" t="s">
        <v>331</v>
      </c>
      <c r="I99" s="427">
        <v>6.25E-2</v>
      </c>
      <c r="J99" s="468">
        <v>6</v>
      </c>
      <c r="K99" s="350" t="s">
        <v>720</v>
      </c>
      <c r="L99" s="350" t="s">
        <v>721</v>
      </c>
      <c r="M99" s="350" t="s">
        <v>715</v>
      </c>
      <c r="N99" s="42">
        <v>1</v>
      </c>
      <c r="O99" s="326" t="s">
        <v>900</v>
      </c>
      <c r="P99" s="413">
        <v>1</v>
      </c>
      <c r="Q99" s="414">
        <v>43556</v>
      </c>
      <c r="R99" s="415">
        <v>43830</v>
      </c>
      <c r="S99" s="413">
        <f t="shared" si="8"/>
        <v>6.25E-2</v>
      </c>
      <c r="T99" s="82" t="s">
        <v>1053</v>
      </c>
      <c r="U99" s="420">
        <v>1</v>
      </c>
      <c r="V99" s="484" t="s">
        <v>1260</v>
      </c>
      <c r="W99" s="81">
        <f t="shared" si="10"/>
        <v>1</v>
      </c>
      <c r="X99" s="424">
        <f t="shared" si="12"/>
        <v>1</v>
      </c>
      <c r="Y99" s="280">
        <f t="shared" si="9"/>
        <v>6.25E-2</v>
      </c>
    </row>
    <row r="100" spans="2:25" ht="76.5" hidden="1" customHeight="1" x14ac:dyDescent="0.25">
      <c r="B100" s="462" t="s">
        <v>391</v>
      </c>
      <c r="C100" s="462" t="s">
        <v>392</v>
      </c>
      <c r="D100" s="462" t="s">
        <v>142</v>
      </c>
      <c r="E100" s="462" t="s">
        <v>899</v>
      </c>
      <c r="F100" s="55" t="s">
        <v>131</v>
      </c>
      <c r="G100" s="978">
        <v>6</v>
      </c>
      <c r="H100" s="453" t="s">
        <v>723</v>
      </c>
      <c r="I100" s="427">
        <v>6.25E-2</v>
      </c>
      <c r="J100" s="464">
        <v>100</v>
      </c>
      <c r="K100" s="785" t="s">
        <v>184</v>
      </c>
      <c r="L100" s="955" t="s">
        <v>322</v>
      </c>
      <c r="M100" s="451" t="s">
        <v>133</v>
      </c>
      <c r="N100" s="42">
        <v>1</v>
      </c>
      <c r="O100" s="224" t="s">
        <v>901</v>
      </c>
      <c r="P100" s="413">
        <v>0.2</v>
      </c>
      <c r="Q100" s="414">
        <v>43480</v>
      </c>
      <c r="R100" s="415">
        <v>43554</v>
      </c>
      <c r="S100" s="413">
        <f t="shared" si="8"/>
        <v>1.2500000000000001E-2</v>
      </c>
      <c r="T100" s="82" t="s">
        <v>1056</v>
      </c>
      <c r="U100" s="737">
        <v>1</v>
      </c>
      <c r="V100" s="738" t="s">
        <v>1069</v>
      </c>
      <c r="W100" s="81">
        <f t="shared" si="10"/>
        <v>0.2</v>
      </c>
      <c r="X100" s="424">
        <f t="shared" si="12"/>
        <v>0.2</v>
      </c>
      <c r="Y100" s="280">
        <f t="shared" si="9"/>
        <v>1.2500000000000001E-2</v>
      </c>
    </row>
    <row r="101" spans="2:25" ht="76.5" hidden="1" customHeight="1" x14ac:dyDescent="0.25">
      <c r="B101" s="462" t="s">
        <v>391</v>
      </c>
      <c r="C101" s="462" t="s">
        <v>392</v>
      </c>
      <c r="D101" s="462" t="s">
        <v>142</v>
      </c>
      <c r="E101" s="462" t="s">
        <v>899</v>
      </c>
      <c r="F101" s="55" t="s">
        <v>131</v>
      </c>
      <c r="G101" s="978"/>
      <c r="H101" s="453" t="s">
        <v>723</v>
      </c>
      <c r="I101" s="427">
        <v>6.25E-2</v>
      </c>
      <c r="J101" s="464">
        <v>100</v>
      </c>
      <c r="K101" s="785"/>
      <c r="L101" s="955"/>
      <c r="M101" s="451" t="s">
        <v>133</v>
      </c>
      <c r="N101" s="42">
        <v>2</v>
      </c>
      <c r="O101" s="224" t="s">
        <v>902</v>
      </c>
      <c r="P101" s="413">
        <v>0.5</v>
      </c>
      <c r="Q101" s="414">
        <v>43556</v>
      </c>
      <c r="R101" s="415">
        <v>43738</v>
      </c>
      <c r="S101" s="413">
        <f t="shared" si="8"/>
        <v>3.125E-2</v>
      </c>
      <c r="T101" s="82" t="s">
        <v>1056</v>
      </c>
      <c r="U101" s="737">
        <v>1</v>
      </c>
      <c r="V101" s="738" t="s">
        <v>1168</v>
      </c>
      <c r="W101" s="81">
        <f t="shared" si="10"/>
        <v>0.5</v>
      </c>
      <c r="X101" s="424">
        <f t="shared" si="12"/>
        <v>0.5</v>
      </c>
      <c r="Y101" s="280">
        <f t="shared" si="9"/>
        <v>3.125E-2</v>
      </c>
    </row>
    <row r="102" spans="2:25" ht="76.5" hidden="1" customHeight="1" x14ac:dyDescent="0.25">
      <c r="B102" s="462" t="s">
        <v>391</v>
      </c>
      <c r="C102" s="462" t="s">
        <v>392</v>
      </c>
      <c r="D102" s="462" t="s">
        <v>142</v>
      </c>
      <c r="E102" s="462" t="s">
        <v>899</v>
      </c>
      <c r="F102" s="55" t="s">
        <v>131</v>
      </c>
      <c r="G102" s="978"/>
      <c r="H102" s="453" t="s">
        <v>723</v>
      </c>
      <c r="I102" s="427">
        <v>6.25E-2</v>
      </c>
      <c r="J102" s="464">
        <v>100</v>
      </c>
      <c r="K102" s="785"/>
      <c r="L102" s="955"/>
      <c r="M102" s="451" t="s">
        <v>133</v>
      </c>
      <c r="N102" s="42">
        <v>3</v>
      </c>
      <c r="O102" s="224" t="s">
        <v>903</v>
      </c>
      <c r="P102" s="413">
        <v>0.2</v>
      </c>
      <c r="Q102" s="414">
        <v>43739</v>
      </c>
      <c r="R102" s="415">
        <v>43799</v>
      </c>
      <c r="S102" s="413">
        <f t="shared" si="8"/>
        <v>1.2500000000000001E-2</v>
      </c>
      <c r="T102" s="82" t="s">
        <v>1056</v>
      </c>
      <c r="U102" s="737">
        <v>1</v>
      </c>
      <c r="V102" s="738" t="s">
        <v>1261</v>
      </c>
      <c r="W102" s="81">
        <f t="shared" si="10"/>
        <v>0.2</v>
      </c>
      <c r="X102" s="424">
        <f t="shared" si="12"/>
        <v>0.2</v>
      </c>
      <c r="Y102" s="280">
        <f t="shared" si="9"/>
        <v>1.2500000000000001E-2</v>
      </c>
    </row>
    <row r="103" spans="2:25" ht="76.5" hidden="1" customHeight="1" x14ac:dyDescent="0.25">
      <c r="B103" s="462" t="s">
        <v>391</v>
      </c>
      <c r="C103" s="462" t="s">
        <v>392</v>
      </c>
      <c r="D103" s="462" t="s">
        <v>142</v>
      </c>
      <c r="E103" s="462" t="s">
        <v>899</v>
      </c>
      <c r="F103" s="55" t="s">
        <v>131</v>
      </c>
      <c r="G103" s="978"/>
      <c r="H103" s="453" t="s">
        <v>723</v>
      </c>
      <c r="I103" s="427">
        <v>6.25E-2</v>
      </c>
      <c r="J103" s="464">
        <v>100</v>
      </c>
      <c r="K103" s="785"/>
      <c r="L103" s="955"/>
      <c r="M103" s="451" t="s">
        <v>133</v>
      </c>
      <c r="N103" s="42">
        <v>4</v>
      </c>
      <c r="O103" s="224" t="s">
        <v>904</v>
      </c>
      <c r="P103" s="413">
        <v>0.1</v>
      </c>
      <c r="Q103" s="414">
        <v>43800</v>
      </c>
      <c r="R103" s="415">
        <v>43830</v>
      </c>
      <c r="S103" s="413">
        <f t="shared" si="8"/>
        <v>6.2500000000000003E-3</v>
      </c>
      <c r="T103" s="82" t="s">
        <v>1056</v>
      </c>
      <c r="U103" s="737">
        <v>1</v>
      </c>
      <c r="V103" s="738" t="s">
        <v>1262</v>
      </c>
      <c r="W103" s="81">
        <f t="shared" si="10"/>
        <v>0.1</v>
      </c>
      <c r="X103" s="424">
        <f t="shared" si="12"/>
        <v>0.1</v>
      </c>
      <c r="Y103" s="280">
        <f t="shared" si="9"/>
        <v>6.2500000000000003E-3</v>
      </c>
    </row>
    <row r="104" spans="2:25" ht="76.5" hidden="1" customHeight="1" x14ac:dyDescent="0.25">
      <c r="B104" s="462" t="s">
        <v>391</v>
      </c>
      <c r="C104" s="462" t="s">
        <v>392</v>
      </c>
      <c r="D104" s="462" t="s">
        <v>142</v>
      </c>
      <c r="E104" s="462" t="s">
        <v>899</v>
      </c>
      <c r="F104" s="55" t="s">
        <v>131</v>
      </c>
      <c r="G104" s="978">
        <v>7</v>
      </c>
      <c r="H104" s="55" t="s">
        <v>725</v>
      </c>
      <c r="I104" s="427">
        <v>6.25E-2</v>
      </c>
      <c r="J104" s="468">
        <v>100</v>
      </c>
      <c r="K104" s="1043" t="s">
        <v>713</v>
      </c>
      <c r="L104" s="1043" t="s">
        <v>726</v>
      </c>
      <c r="M104" s="428" t="s">
        <v>715</v>
      </c>
      <c r="N104" s="42">
        <v>1</v>
      </c>
      <c r="O104" s="326" t="s">
        <v>905</v>
      </c>
      <c r="P104" s="413">
        <v>0.2</v>
      </c>
      <c r="Q104" s="414">
        <v>43480</v>
      </c>
      <c r="R104" s="415">
        <v>43495</v>
      </c>
      <c r="S104" s="413">
        <f t="shared" si="8"/>
        <v>1.2500000000000001E-2</v>
      </c>
      <c r="T104" s="82" t="s">
        <v>1053</v>
      </c>
      <c r="U104" s="420">
        <v>1</v>
      </c>
      <c r="V104" s="484" t="s">
        <v>1070</v>
      </c>
      <c r="W104" s="81">
        <f t="shared" si="10"/>
        <v>0.2</v>
      </c>
      <c r="X104" s="424">
        <f t="shared" si="12"/>
        <v>0.2</v>
      </c>
      <c r="Y104" s="280">
        <f t="shared" si="9"/>
        <v>1.2500000000000001E-2</v>
      </c>
    </row>
    <row r="105" spans="2:25" ht="76.5" hidden="1" customHeight="1" x14ac:dyDescent="0.25">
      <c r="B105" s="462" t="s">
        <v>391</v>
      </c>
      <c r="C105" s="462" t="s">
        <v>392</v>
      </c>
      <c r="D105" s="462" t="s">
        <v>142</v>
      </c>
      <c r="E105" s="462" t="s">
        <v>899</v>
      </c>
      <c r="F105" s="55" t="s">
        <v>131</v>
      </c>
      <c r="G105" s="978"/>
      <c r="H105" s="55" t="s">
        <v>725</v>
      </c>
      <c r="I105" s="427">
        <v>6.25E-2</v>
      </c>
      <c r="J105" s="468">
        <v>100</v>
      </c>
      <c r="K105" s="1043" t="s">
        <v>713</v>
      </c>
      <c r="L105" s="1043" t="s">
        <v>906</v>
      </c>
      <c r="M105" s="428" t="s">
        <v>715</v>
      </c>
      <c r="N105" s="42">
        <v>2</v>
      </c>
      <c r="O105" s="326" t="s">
        <v>907</v>
      </c>
      <c r="P105" s="413">
        <v>0.6</v>
      </c>
      <c r="Q105" s="414">
        <v>43556</v>
      </c>
      <c r="R105" s="415">
        <v>43799</v>
      </c>
      <c r="S105" s="413">
        <f t="shared" si="8"/>
        <v>3.7499999999999999E-2</v>
      </c>
      <c r="T105" s="82" t="s">
        <v>1053</v>
      </c>
      <c r="U105" s="420">
        <v>1</v>
      </c>
      <c r="V105" s="484" t="s">
        <v>1263</v>
      </c>
      <c r="W105" s="81">
        <f t="shared" si="10"/>
        <v>0.6</v>
      </c>
      <c r="X105" s="424">
        <f t="shared" si="12"/>
        <v>0.6</v>
      </c>
      <c r="Y105" s="280">
        <f t="shared" si="9"/>
        <v>3.7499999999999999E-2</v>
      </c>
    </row>
    <row r="106" spans="2:25" ht="76.5" hidden="1" customHeight="1" x14ac:dyDescent="0.25">
      <c r="B106" s="462" t="s">
        <v>391</v>
      </c>
      <c r="C106" s="462" t="s">
        <v>392</v>
      </c>
      <c r="D106" s="462" t="s">
        <v>142</v>
      </c>
      <c r="E106" s="462" t="s">
        <v>899</v>
      </c>
      <c r="F106" s="55" t="s">
        <v>131</v>
      </c>
      <c r="G106" s="978"/>
      <c r="H106" s="55" t="s">
        <v>725</v>
      </c>
      <c r="I106" s="427">
        <v>6.25E-2</v>
      </c>
      <c r="J106" s="468">
        <v>100</v>
      </c>
      <c r="K106" s="1043" t="s">
        <v>713</v>
      </c>
      <c r="L106" s="1043" t="s">
        <v>906</v>
      </c>
      <c r="M106" s="428" t="s">
        <v>715</v>
      </c>
      <c r="N106" s="42">
        <v>3</v>
      </c>
      <c r="O106" s="326" t="s">
        <v>908</v>
      </c>
      <c r="P106" s="413">
        <v>0.2</v>
      </c>
      <c r="Q106" s="414">
        <v>43800</v>
      </c>
      <c r="R106" s="415">
        <v>43830</v>
      </c>
      <c r="S106" s="413">
        <f t="shared" si="8"/>
        <v>1.2500000000000001E-2</v>
      </c>
      <c r="T106" s="82" t="s">
        <v>1053</v>
      </c>
      <c r="U106" s="420">
        <v>1</v>
      </c>
      <c r="V106" s="484" t="s">
        <v>1264</v>
      </c>
      <c r="W106" s="81">
        <f t="shared" si="10"/>
        <v>0.2</v>
      </c>
      <c r="X106" s="424">
        <f t="shared" si="12"/>
        <v>0.2</v>
      </c>
      <c r="Y106" s="280">
        <f t="shared" si="9"/>
        <v>1.2500000000000001E-2</v>
      </c>
    </row>
    <row r="107" spans="2:25" ht="76.5" hidden="1" customHeight="1" x14ac:dyDescent="0.25">
      <c r="B107" s="462" t="s">
        <v>391</v>
      </c>
      <c r="C107" s="462" t="s">
        <v>392</v>
      </c>
      <c r="D107" s="486" t="s">
        <v>130</v>
      </c>
      <c r="E107" s="462" t="s">
        <v>899</v>
      </c>
      <c r="F107" s="55" t="s">
        <v>131</v>
      </c>
      <c r="G107" s="978">
        <v>8</v>
      </c>
      <c r="H107" s="423" t="s">
        <v>909</v>
      </c>
      <c r="I107" s="427">
        <v>6.25E-2</v>
      </c>
      <c r="J107" s="467">
        <v>100</v>
      </c>
      <c r="K107" s="1044" t="s">
        <v>713</v>
      </c>
      <c r="L107" s="1044" t="s">
        <v>728</v>
      </c>
      <c r="M107" s="55" t="s">
        <v>715</v>
      </c>
      <c r="N107" s="42">
        <v>1</v>
      </c>
      <c r="O107" s="224" t="s">
        <v>910</v>
      </c>
      <c r="P107" s="413">
        <v>0.2</v>
      </c>
      <c r="Q107" s="414">
        <v>43480</v>
      </c>
      <c r="R107" s="415">
        <v>43554</v>
      </c>
      <c r="S107" s="413">
        <f t="shared" si="8"/>
        <v>1.2500000000000001E-2</v>
      </c>
      <c r="T107" s="82" t="s">
        <v>1054</v>
      </c>
      <c r="U107" s="737">
        <v>1</v>
      </c>
      <c r="V107" s="738" t="s">
        <v>1071</v>
      </c>
      <c r="W107" s="81">
        <f t="shared" si="10"/>
        <v>0.2</v>
      </c>
      <c r="X107" s="424">
        <f t="shared" si="12"/>
        <v>0.2</v>
      </c>
      <c r="Y107" s="280">
        <f t="shared" si="9"/>
        <v>1.2500000000000001E-2</v>
      </c>
    </row>
    <row r="108" spans="2:25" ht="76.5" hidden="1" customHeight="1" x14ac:dyDescent="0.25">
      <c r="B108" s="462" t="s">
        <v>391</v>
      </c>
      <c r="C108" s="462" t="s">
        <v>392</v>
      </c>
      <c r="D108" s="486" t="s">
        <v>130</v>
      </c>
      <c r="E108" s="462" t="s">
        <v>899</v>
      </c>
      <c r="F108" s="55" t="s">
        <v>131</v>
      </c>
      <c r="G108" s="978"/>
      <c r="H108" s="423" t="s">
        <v>909</v>
      </c>
      <c r="I108" s="427">
        <v>6.25E-2</v>
      </c>
      <c r="J108" s="467">
        <v>100</v>
      </c>
      <c r="K108" s="1044"/>
      <c r="L108" s="1044"/>
      <c r="M108" s="55" t="s">
        <v>715</v>
      </c>
      <c r="N108" s="42">
        <v>2</v>
      </c>
      <c r="O108" s="224" t="s">
        <v>911</v>
      </c>
      <c r="P108" s="413">
        <v>0.5</v>
      </c>
      <c r="Q108" s="414">
        <v>43556</v>
      </c>
      <c r="R108" s="415">
        <v>43768</v>
      </c>
      <c r="S108" s="413">
        <f t="shared" si="8"/>
        <v>3.125E-2</v>
      </c>
      <c r="T108" s="82" t="s">
        <v>1054</v>
      </c>
      <c r="U108" s="737">
        <v>1</v>
      </c>
      <c r="V108" s="738" t="s">
        <v>1266</v>
      </c>
      <c r="W108" s="81">
        <f t="shared" si="10"/>
        <v>0.5</v>
      </c>
      <c r="X108" s="424">
        <f t="shared" si="12"/>
        <v>0.5</v>
      </c>
      <c r="Y108" s="280">
        <f t="shared" si="9"/>
        <v>3.125E-2</v>
      </c>
    </row>
    <row r="109" spans="2:25" ht="76.5" hidden="1" customHeight="1" x14ac:dyDescent="0.25">
      <c r="B109" s="462" t="s">
        <v>391</v>
      </c>
      <c r="C109" s="462" t="s">
        <v>392</v>
      </c>
      <c r="D109" s="486" t="s">
        <v>130</v>
      </c>
      <c r="E109" s="462" t="s">
        <v>899</v>
      </c>
      <c r="F109" s="55" t="s">
        <v>131</v>
      </c>
      <c r="G109" s="978"/>
      <c r="H109" s="423" t="s">
        <v>909</v>
      </c>
      <c r="I109" s="427">
        <v>6.25E-2</v>
      </c>
      <c r="J109" s="467">
        <v>100</v>
      </c>
      <c r="K109" s="1044"/>
      <c r="L109" s="1044"/>
      <c r="M109" s="55" t="s">
        <v>715</v>
      </c>
      <c r="N109" s="42">
        <v>3</v>
      </c>
      <c r="O109" s="224" t="s">
        <v>893</v>
      </c>
      <c r="P109" s="413">
        <v>0.3</v>
      </c>
      <c r="Q109" s="414">
        <v>43770</v>
      </c>
      <c r="R109" s="415">
        <v>43830</v>
      </c>
      <c r="S109" s="413">
        <f t="shared" si="8"/>
        <v>1.8749999999999999E-2</v>
      </c>
      <c r="T109" s="82" t="s">
        <v>1054</v>
      </c>
      <c r="U109" s="737">
        <v>1</v>
      </c>
      <c r="V109" s="738" t="s">
        <v>1265</v>
      </c>
      <c r="W109" s="81">
        <f t="shared" si="10"/>
        <v>0.3</v>
      </c>
      <c r="X109" s="424">
        <f t="shared" si="12"/>
        <v>0.3</v>
      </c>
      <c r="Y109" s="280">
        <f t="shared" si="9"/>
        <v>1.8749999999999999E-2</v>
      </c>
    </row>
    <row r="110" spans="2:25" ht="76.5" hidden="1" customHeight="1" x14ac:dyDescent="0.25">
      <c r="B110" s="229" t="s">
        <v>391</v>
      </c>
      <c r="C110" s="229" t="s">
        <v>392</v>
      </c>
      <c r="D110" s="515" t="s">
        <v>130</v>
      </c>
      <c r="E110" s="229" t="s">
        <v>899</v>
      </c>
      <c r="F110" s="55" t="s">
        <v>131</v>
      </c>
      <c r="G110" s="978">
        <v>9</v>
      </c>
      <c r="H110" s="55" t="s">
        <v>729</v>
      </c>
      <c r="I110" s="427">
        <v>6.25E-2</v>
      </c>
      <c r="J110" s="468">
        <v>100</v>
      </c>
      <c r="K110" s="1043" t="s">
        <v>713</v>
      </c>
      <c r="L110" s="1043" t="s">
        <v>730</v>
      </c>
      <c r="M110" s="428" t="s">
        <v>715</v>
      </c>
      <c r="N110" s="42">
        <v>1</v>
      </c>
      <c r="O110" s="326" t="s">
        <v>134</v>
      </c>
      <c r="P110" s="413">
        <v>0.35</v>
      </c>
      <c r="Q110" s="426">
        <v>43480</v>
      </c>
      <c r="R110" s="415">
        <v>43554</v>
      </c>
      <c r="S110" s="413">
        <f t="shared" si="8"/>
        <v>2.1874999999999999E-2</v>
      </c>
      <c r="T110" s="82" t="s">
        <v>1055</v>
      </c>
      <c r="U110" s="420">
        <v>1</v>
      </c>
      <c r="V110" s="484" t="s">
        <v>1072</v>
      </c>
      <c r="W110" s="81">
        <f t="shared" si="10"/>
        <v>0.35</v>
      </c>
      <c r="X110" s="424">
        <f t="shared" si="12"/>
        <v>0.35</v>
      </c>
      <c r="Y110" s="280">
        <f t="shared" si="9"/>
        <v>2.1874999999999999E-2</v>
      </c>
    </row>
    <row r="111" spans="2:25" ht="76.5" hidden="1" customHeight="1" x14ac:dyDescent="0.25">
      <c r="B111" s="229" t="s">
        <v>391</v>
      </c>
      <c r="C111" s="229" t="s">
        <v>392</v>
      </c>
      <c r="D111" s="515" t="s">
        <v>130</v>
      </c>
      <c r="E111" s="229" t="s">
        <v>899</v>
      </c>
      <c r="F111" s="55" t="s">
        <v>131</v>
      </c>
      <c r="G111" s="978"/>
      <c r="H111" s="55" t="s">
        <v>729</v>
      </c>
      <c r="I111" s="427">
        <v>6.25E-2</v>
      </c>
      <c r="J111" s="468">
        <v>100</v>
      </c>
      <c r="K111" s="1043" t="s">
        <v>713</v>
      </c>
      <c r="L111" s="1043" t="s">
        <v>912</v>
      </c>
      <c r="M111" s="428" t="s">
        <v>715</v>
      </c>
      <c r="N111" s="42">
        <v>2</v>
      </c>
      <c r="O111" s="326" t="s">
        <v>136</v>
      </c>
      <c r="P111" s="413">
        <v>0.15</v>
      </c>
      <c r="Q111" s="415">
        <v>43556</v>
      </c>
      <c r="R111" s="415">
        <v>43585</v>
      </c>
      <c r="S111" s="413">
        <f t="shared" si="8"/>
        <v>9.3749999999999997E-3</v>
      </c>
      <c r="T111" s="82" t="s">
        <v>1055</v>
      </c>
      <c r="U111" s="420">
        <v>1</v>
      </c>
      <c r="V111" s="485" t="s">
        <v>1035</v>
      </c>
      <c r="W111" s="81">
        <f t="shared" si="10"/>
        <v>0.15</v>
      </c>
      <c r="X111" s="424">
        <f t="shared" si="12"/>
        <v>0.15</v>
      </c>
      <c r="Y111" s="280">
        <f t="shared" si="9"/>
        <v>9.3749999999999997E-3</v>
      </c>
    </row>
    <row r="112" spans="2:25" ht="76.5" hidden="1" customHeight="1" x14ac:dyDescent="0.25">
      <c r="B112" s="229" t="s">
        <v>391</v>
      </c>
      <c r="C112" s="229" t="s">
        <v>392</v>
      </c>
      <c r="D112" s="515" t="s">
        <v>130</v>
      </c>
      <c r="E112" s="229" t="s">
        <v>899</v>
      </c>
      <c r="F112" s="55" t="s">
        <v>131</v>
      </c>
      <c r="G112" s="978"/>
      <c r="H112" s="55" t="s">
        <v>729</v>
      </c>
      <c r="I112" s="427">
        <v>6.25E-2</v>
      </c>
      <c r="J112" s="468">
        <v>100</v>
      </c>
      <c r="K112" s="1043" t="s">
        <v>713</v>
      </c>
      <c r="L112" s="1043" t="s">
        <v>912</v>
      </c>
      <c r="M112" s="428" t="s">
        <v>715</v>
      </c>
      <c r="N112" s="42">
        <v>3</v>
      </c>
      <c r="O112" s="326" t="s">
        <v>471</v>
      </c>
      <c r="P112" s="413">
        <v>0.5</v>
      </c>
      <c r="Q112" s="415">
        <v>43586</v>
      </c>
      <c r="R112" s="415">
        <v>43830</v>
      </c>
      <c r="S112" s="413">
        <f t="shared" si="8"/>
        <v>3.125E-2</v>
      </c>
      <c r="T112" s="82" t="s">
        <v>1055</v>
      </c>
      <c r="U112" s="420">
        <v>1</v>
      </c>
      <c r="V112" s="485" t="s">
        <v>1267</v>
      </c>
      <c r="W112" s="81">
        <f t="shared" si="10"/>
        <v>0.5</v>
      </c>
      <c r="X112" s="424">
        <f t="shared" si="12"/>
        <v>0.5</v>
      </c>
      <c r="Y112" s="280">
        <f t="shared" si="9"/>
        <v>3.125E-2</v>
      </c>
    </row>
    <row r="113" spans="2:25" ht="76.5" hidden="1" customHeight="1" x14ac:dyDescent="0.25">
      <c r="B113" s="462" t="s">
        <v>391</v>
      </c>
      <c r="C113" s="462" t="s">
        <v>392</v>
      </c>
      <c r="D113" s="486" t="s">
        <v>130</v>
      </c>
      <c r="E113" s="462" t="s">
        <v>899</v>
      </c>
      <c r="F113" s="55" t="s">
        <v>131</v>
      </c>
      <c r="G113" s="978">
        <v>10</v>
      </c>
      <c r="H113" s="423" t="s">
        <v>731</v>
      </c>
      <c r="I113" s="427">
        <v>6.25E-2</v>
      </c>
      <c r="J113" s="467">
        <v>100</v>
      </c>
      <c r="K113" s="1044" t="s">
        <v>713</v>
      </c>
      <c r="L113" s="1044" t="s">
        <v>732</v>
      </c>
      <c r="M113" s="55" t="s">
        <v>715</v>
      </c>
      <c r="N113" s="42">
        <v>1</v>
      </c>
      <c r="O113" s="224" t="s">
        <v>913</v>
      </c>
      <c r="P113" s="413">
        <v>0.25</v>
      </c>
      <c r="Q113" s="426">
        <v>43647</v>
      </c>
      <c r="R113" s="415">
        <v>43676</v>
      </c>
      <c r="S113" s="413">
        <f t="shared" si="8"/>
        <v>1.5625E-2</v>
      </c>
      <c r="T113" s="82" t="s">
        <v>1055</v>
      </c>
      <c r="U113" s="737">
        <v>1</v>
      </c>
      <c r="V113" s="738" t="s">
        <v>1169</v>
      </c>
      <c r="W113" s="81">
        <f t="shared" si="10"/>
        <v>0.25</v>
      </c>
      <c r="X113" s="424">
        <f t="shared" si="12"/>
        <v>0.25</v>
      </c>
      <c r="Y113" s="280">
        <f t="shared" si="9"/>
        <v>1.5625E-2</v>
      </c>
    </row>
    <row r="114" spans="2:25" ht="76.5" hidden="1" customHeight="1" x14ac:dyDescent="0.25">
      <c r="B114" s="462" t="s">
        <v>391</v>
      </c>
      <c r="C114" s="462" t="s">
        <v>392</v>
      </c>
      <c r="D114" s="486" t="s">
        <v>130</v>
      </c>
      <c r="E114" s="462" t="s">
        <v>899</v>
      </c>
      <c r="F114" s="55" t="s">
        <v>131</v>
      </c>
      <c r="G114" s="978"/>
      <c r="H114" s="423" t="s">
        <v>731</v>
      </c>
      <c r="I114" s="427">
        <v>6.25E-2</v>
      </c>
      <c r="J114" s="467">
        <v>100</v>
      </c>
      <c r="K114" s="1044" t="s">
        <v>713</v>
      </c>
      <c r="L114" s="1044" t="s">
        <v>914</v>
      </c>
      <c r="M114" s="55" t="s">
        <v>715</v>
      </c>
      <c r="N114" s="42">
        <v>2</v>
      </c>
      <c r="O114" s="224" t="s">
        <v>915</v>
      </c>
      <c r="P114" s="413">
        <v>0.25</v>
      </c>
      <c r="Q114" s="415">
        <v>43678</v>
      </c>
      <c r="R114" s="415">
        <v>43738</v>
      </c>
      <c r="S114" s="413">
        <f t="shared" si="8"/>
        <v>1.5625E-2</v>
      </c>
      <c r="T114" s="82" t="s">
        <v>1055</v>
      </c>
      <c r="U114" s="737">
        <v>1</v>
      </c>
      <c r="V114" s="738" t="s">
        <v>1170</v>
      </c>
      <c r="W114" s="81">
        <f t="shared" si="10"/>
        <v>0.25</v>
      </c>
      <c r="X114" s="424">
        <f t="shared" si="12"/>
        <v>0.25</v>
      </c>
      <c r="Y114" s="280">
        <f t="shared" si="9"/>
        <v>1.5625E-2</v>
      </c>
    </row>
    <row r="115" spans="2:25" ht="76.5" hidden="1" customHeight="1" x14ac:dyDescent="0.25">
      <c r="B115" s="462" t="s">
        <v>391</v>
      </c>
      <c r="C115" s="462" t="s">
        <v>392</v>
      </c>
      <c r="D115" s="486" t="s">
        <v>130</v>
      </c>
      <c r="E115" s="462" t="s">
        <v>899</v>
      </c>
      <c r="F115" s="55" t="s">
        <v>131</v>
      </c>
      <c r="G115" s="978"/>
      <c r="H115" s="423" t="s">
        <v>731</v>
      </c>
      <c r="I115" s="427">
        <v>6.25E-2</v>
      </c>
      <c r="J115" s="467">
        <v>100</v>
      </c>
      <c r="K115" s="1044" t="s">
        <v>713</v>
      </c>
      <c r="L115" s="1044" t="s">
        <v>914</v>
      </c>
      <c r="M115" s="55" t="s">
        <v>715</v>
      </c>
      <c r="N115" s="42">
        <v>3</v>
      </c>
      <c r="O115" s="224" t="s">
        <v>916</v>
      </c>
      <c r="P115" s="413">
        <v>0.5</v>
      </c>
      <c r="Q115" s="415">
        <v>43739</v>
      </c>
      <c r="R115" s="415">
        <v>43769</v>
      </c>
      <c r="S115" s="413">
        <f t="shared" si="8"/>
        <v>3.125E-2</v>
      </c>
      <c r="T115" s="82" t="s">
        <v>1055</v>
      </c>
      <c r="U115" s="737">
        <v>1</v>
      </c>
      <c r="V115" s="738" t="s">
        <v>1268</v>
      </c>
      <c r="W115" s="81">
        <f t="shared" si="10"/>
        <v>0.5</v>
      </c>
      <c r="X115" s="424">
        <f t="shared" si="12"/>
        <v>0.5</v>
      </c>
      <c r="Y115" s="280">
        <f t="shared" si="9"/>
        <v>3.125E-2</v>
      </c>
    </row>
    <row r="116" spans="2:25" ht="76.5" hidden="1" customHeight="1" x14ac:dyDescent="0.25">
      <c r="B116" s="462" t="s">
        <v>391</v>
      </c>
      <c r="C116" s="462" t="s">
        <v>392</v>
      </c>
      <c r="D116" s="462" t="s">
        <v>142</v>
      </c>
      <c r="E116" s="462" t="s">
        <v>899</v>
      </c>
      <c r="F116" s="55" t="s">
        <v>131</v>
      </c>
      <c r="G116" s="978">
        <v>11</v>
      </c>
      <c r="H116" s="423" t="s">
        <v>733</v>
      </c>
      <c r="I116" s="427">
        <v>6.25E-2</v>
      </c>
      <c r="J116" s="467">
        <v>100</v>
      </c>
      <c r="K116" s="1044" t="s">
        <v>713</v>
      </c>
      <c r="L116" s="1044" t="s">
        <v>734</v>
      </c>
      <c r="M116" s="55" t="s">
        <v>715</v>
      </c>
      <c r="N116" s="42">
        <v>1</v>
      </c>
      <c r="O116" s="224" t="s">
        <v>917</v>
      </c>
      <c r="P116" s="413">
        <v>0.2</v>
      </c>
      <c r="Q116" s="426">
        <v>43480</v>
      </c>
      <c r="R116" s="415">
        <v>43554</v>
      </c>
      <c r="S116" s="413">
        <f t="shared" si="8"/>
        <v>1.2500000000000001E-2</v>
      </c>
      <c r="T116" s="82" t="s">
        <v>1056</v>
      </c>
      <c r="U116" s="737">
        <v>1</v>
      </c>
      <c r="V116" s="738" t="s">
        <v>1073</v>
      </c>
      <c r="W116" s="81">
        <f t="shared" si="10"/>
        <v>0.2</v>
      </c>
      <c r="X116" s="424">
        <f t="shared" si="12"/>
        <v>0.2</v>
      </c>
      <c r="Y116" s="280">
        <f t="shared" si="9"/>
        <v>1.2500000000000001E-2</v>
      </c>
    </row>
    <row r="117" spans="2:25" ht="76.5" hidden="1" customHeight="1" x14ac:dyDescent="0.25">
      <c r="B117" s="462" t="s">
        <v>391</v>
      </c>
      <c r="C117" s="462" t="s">
        <v>392</v>
      </c>
      <c r="D117" s="462" t="s">
        <v>142</v>
      </c>
      <c r="E117" s="462" t="s">
        <v>899</v>
      </c>
      <c r="F117" s="55" t="s">
        <v>131</v>
      </c>
      <c r="G117" s="978"/>
      <c r="H117" s="423" t="s">
        <v>733</v>
      </c>
      <c r="I117" s="427">
        <v>6.25E-2</v>
      </c>
      <c r="J117" s="467">
        <v>100</v>
      </c>
      <c r="K117" s="1044"/>
      <c r="L117" s="1044"/>
      <c r="M117" s="55" t="s">
        <v>715</v>
      </c>
      <c r="N117" s="42">
        <v>2</v>
      </c>
      <c r="O117" s="224" t="s">
        <v>918</v>
      </c>
      <c r="P117" s="413">
        <v>0.5</v>
      </c>
      <c r="Q117" s="415">
        <v>43556</v>
      </c>
      <c r="R117" s="415">
        <v>43799</v>
      </c>
      <c r="S117" s="413">
        <f t="shared" si="8"/>
        <v>3.125E-2</v>
      </c>
      <c r="T117" s="82" t="s">
        <v>1056</v>
      </c>
      <c r="U117" s="737">
        <v>1</v>
      </c>
      <c r="V117" s="738" t="s">
        <v>1269</v>
      </c>
      <c r="W117" s="81">
        <f t="shared" si="10"/>
        <v>0.5</v>
      </c>
      <c r="X117" s="424">
        <f t="shared" si="12"/>
        <v>0.5</v>
      </c>
      <c r="Y117" s="280">
        <f t="shared" si="9"/>
        <v>3.125E-2</v>
      </c>
    </row>
    <row r="118" spans="2:25" ht="76.5" hidden="1" customHeight="1" x14ac:dyDescent="0.25">
      <c r="B118" s="462" t="s">
        <v>391</v>
      </c>
      <c r="C118" s="462" t="s">
        <v>392</v>
      </c>
      <c r="D118" s="462" t="s">
        <v>142</v>
      </c>
      <c r="E118" s="462" t="s">
        <v>899</v>
      </c>
      <c r="F118" s="55" t="s">
        <v>131</v>
      </c>
      <c r="G118" s="978"/>
      <c r="H118" s="423" t="s">
        <v>733</v>
      </c>
      <c r="I118" s="427">
        <v>6.25E-2</v>
      </c>
      <c r="J118" s="467">
        <v>100</v>
      </c>
      <c r="K118" s="1044"/>
      <c r="L118" s="1044"/>
      <c r="M118" s="55" t="s">
        <v>715</v>
      </c>
      <c r="N118" s="42">
        <v>3</v>
      </c>
      <c r="O118" s="224" t="s">
        <v>919</v>
      </c>
      <c r="P118" s="413">
        <v>0.3</v>
      </c>
      <c r="Q118" s="415">
        <v>43800</v>
      </c>
      <c r="R118" s="415">
        <v>43830</v>
      </c>
      <c r="S118" s="413">
        <f t="shared" si="8"/>
        <v>1.8749999999999999E-2</v>
      </c>
      <c r="T118" s="82" t="s">
        <v>1056</v>
      </c>
      <c r="U118" s="737">
        <v>1</v>
      </c>
      <c r="V118" s="738" t="s">
        <v>1270</v>
      </c>
      <c r="W118" s="81">
        <f t="shared" si="10"/>
        <v>0.3</v>
      </c>
      <c r="X118" s="424">
        <f t="shared" si="12"/>
        <v>0.3</v>
      </c>
      <c r="Y118" s="280">
        <f t="shared" si="9"/>
        <v>1.8749999999999999E-2</v>
      </c>
    </row>
    <row r="119" spans="2:25" ht="76.5" hidden="1" customHeight="1" x14ac:dyDescent="0.25">
      <c r="B119" s="462" t="s">
        <v>391</v>
      </c>
      <c r="C119" s="462" t="s">
        <v>392</v>
      </c>
      <c r="D119" s="462" t="s">
        <v>142</v>
      </c>
      <c r="E119" s="462" t="s">
        <v>899</v>
      </c>
      <c r="F119" s="55" t="s">
        <v>131</v>
      </c>
      <c r="G119" s="978">
        <v>12</v>
      </c>
      <c r="H119" s="55" t="s">
        <v>735</v>
      </c>
      <c r="I119" s="427">
        <v>6.25E-2</v>
      </c>
      <c r="J119" s="467">
        <v>100</v>
      </c>
      <c r="K119" s="1044" t="s">
        <v>713</v>
      </c>
      <c r="L119" s="1044" t="s">
        <v>736</v>
      </c>
      <c r="M119" s="55" t="s">
        <v>715</v>
      </c>
      <c r="N119" s="42">
        <v>1</v>
      </c>
      <c r="O119" s="326" t="s">
        <v>1057</v>
      </c>
      <c r="P119" s="413">
        <v>0.4</v>
      </c>
      <c r="Q119" s="414">
        <v>43480</v>
      </c>
      <c r="R119" s="415">
        <v>43646</v>
      </c>
      <c r="S119" s="413">
        <f t="shared" si="8"/>
        <v>2.5000000000000001E-2</v>
      </c>
      <c r="T119" s="82" t="s">
        <v>1056</v>
      </c>
      <c r="U119" s="420">
        <v>1</v>
      </c>
      <c r="V119" s="484" t="s">
        <v>1074</v>
      </c>
      <c r="W119" s="81">
        <f t="shared" si="10"/>
        <v>0.4</v>
      </c>
      <c r="X119" s="424">
        <f t="shared" si="12"/>
        <v>0.4</v>
      </c>
      <c r="Y119" s="280">
        <f t="shared" si="9"/>
        <v>2.5000000000000001E-2</v>
      </c>
    </row>
    <row r="120" spans="2:25" ht="76.5" hidden="1" customHeight="1" x14ac:dyDescent="0.25">
      <c r="B120" s="462" t="s">
        <v>391</v>
      </c>
      <c r="C120" s="462" t="s">
        <v>392</v>
      </c>
      <c r="D120" s="462" t="s">
        <v>142</v>
      </c>
      <c r="E120" s="462" t="s">
        <v>899</v>
      </c>
      <c r="F120" s="55" t="s">
        <v>131</v>
      </c>
      <c r="G120" s="978"/>
      <c r="H120" s="55" t="s">
        <v>735</v>
      </c>
      <c r="I120" s="427">
        <v>6.25E-2</v>
      </c>
      <c r="J120" s="467">
        <v>100</v>
      </c>
      <c r="K120" s="1044"/>
      <c r="L120" s="1044"/>
      <c r="M120" s="55" t="s">
        <v>715</v>
      </c>
      <c r="N120" s="42">
        <v>2</v>
      </c>
      <c r="O120" s="326" t="s">
        <v>1058</v>
      </c>
      <c r="P120" s="413">
        <v>0.2</v>
      </c>
      <c r="Q120" s="414">
        <v>43647</v>
      </c>
      <c r="R120" s="415">
        <v>43738</v>
      </c>
      <c r="S120" s="413">
        <f t="shared" si="8"/>
        <v>1.2500000000000001E-2</v>
      </c>
      <c r="T120" s="82" t="s">
        <v>1056</v>
      </c>
      <c r="U120" s="420">
        <v>1</v>
      </c>
      <c r="V120" s="484" t="s">
        <v>1165</v>
      </c>
      <c r="W120" s="81">
        <f t="shared" si="10"/>
        <v>0.2</v>
      </c>
      <c r="X120" s="424">
        <f t="shared" si="12"/>
        <v>0.2</v>
      </c>
      <c r="Y120" s="280">
        <f t="shared" si="9"/>
        <v>1.2500000000000001E-2</v>
      </c>
    </row>
    <row r="121" spans="2:25" ht="76.5" hidden="1" customHeight="1" x14ac:dyDescent="0.25">
      <c r="B121" s="462" t="s">
        <v>391</v>
      </c>
      <c r="C121" s="462" t="s">
        <v>392</v>
      </c>
      <c r="D121" s="462" t="s">
        <v>142</v>
      </c>
      <c r="E121" s="462" t="s">
        <v>899</v>
      </c>
      <c r="F121" s="55" t="s">
        <v>131</v>
      </c>
      <c r="G121" s="978"/>
      <c r="H121" s="55" t="s">
        <v>735</v>
      </c>
      <c r="I121" s="427">
        <v>6.25E-2</v>
      </c>
      <c r="J121" s="467">
        <v>100</v>
      </c>
      <c r="K121" s="1044"/>
      <c r="L121" s="1044"/>
      <c r="M121" s="55" t="s">
        <v>715</v>
      </c>
      <c r="N121" s="42">
        <v>3</v>
      </c>
      <c r="O121" s="326" t="s">
        <v>1059</v>
      </c>
      <c r="P121" s="413">
        <v>0.2</v>
      </c>
      <c r="Q121" s="414">
        <v>43739</v>
      </c>
      <c r="R121" s="415">
        <v>43769</v>
      </c>
      <c r="S121" s="413">
        <f t="shared" si="8"/>
        <v>1.2500000000000001E-2</v>
      </c>
      <c r="T121" s="82" t="s">
        <v>1056</v>
      </c>
      <c r="U121" s="420">
        <v>1</v>
      </c>
      <c r="V121" s="484" t="s">
        <v>1271</v>
      </c>
      <c r="W121" s="81">
        <f t="shared" si="10"/>
        <v>0.2</v>
      </c>
      <c r="X121" s="424">
        <f t="shared" si="12"/>
        <v>0.2</v>
      </c>
      <c r="Y121" s="280">
        <f t="shared" si="9"/>
        <v>1.2500000000000001E-2</v>
      </c>
    </row>
    <row r="122" spans="2:25" ht="76.5" hidden="1" customHeight="1" x14ac:dyDescent="0.25">
      <c r="B122" s="462" t="s">
        <v>391</v>
      </c>
      <c r="C122" s="462" t="s">
        <v>392</v>
      </c>
      <c r="D122" s="462" t="s">
        <v>142</v>
      </c>
      <c r="E122" s="462" t="s">
        <v>899</v>
      </c>
      <c r="F122" s="55" t="s">
        <v>131</v>
      </c>
      <c r="G122" s="978"/>
      <c r="H122" s="55" t="s">
        <v>735</v>
      </c>
      <c r="I122" s="427">
        <v>6.25E-2</v>
      </c>
      <c r="J122" s="467">
        <v>100</v>
      </c>
      <c r="K122" s="1044"/>
      <c r="L122" s="1044"/>
      <c r="M122" s="55" t="s">
        <v>715</v>
      </c>
      <c r="N122" s="42">
        <v>4</v>
      </c>
      <c r="O122" s="326" t="s">
        <v>1060</v>
      </c>
      <c r="P122" s="413">
        <v>0.2</v>
      </c>
      <c r="Q122" s="414">
        <v>43770</v>
      </c>
      <c r="R122" s="415">
        <v>43830</v>
      </c>
      <c r="S122" s="413">
        <f t="shared" si="8"/>
        <v>1.2500000000000001E-2</v>
      </c>
      <c r="T122" s="82" t="s">
        <v>1056</v>
      </c>
      <c r="U122" s="420">
        <v>1</v>
      </c>
      <c r="V122" s="484" t="s">
        <v>1272</v>
      </c>
      <c r="W122" s="81">
        <f t="shared" si="10"/>
        <v>0.2</v>
      </c>
      <c r="X122" s="424">
        <f t="shared" si="12"/>
        <v>0.2</v>
      </c>
      <c r="Y122" s="280">
        <f t="shared" si="9"/>
        <v>1.2500000000000001E-2</v>
      </c>
    </row>
    <row r="123" spans="2:25" ht="76.5" hidden="1" customHeight="1" x14ac:dyDescent="0.25">
      <c r="B123" s="462" t="s">
        <v>391</v>
      </c>
      <c r="C123" s="462" t="s">
        <v>392</v>
      </c>
      <c r="D123" s="462" t="s">
        <v>142</v>
      </c>
      <c r="E123" s="462" t="s">
        <v>899</v>
      </c>
      <c r="F123" s="55" t="s">
        <v>131</v>
      </c>
      <c r="G123" s="978">
        <v>13</v>
      </c>
      <c r="H123" s="55" t="s">
        <v>737</v>
      </c>
      <c r="I123" s="427">
        <v>6.25E-2</v>
      </c>
      <c r="J123" s="467">
        <v>100</v>
      </c>
      <c r="K123" s="1044" t="s">
        <v>713</v>
      </c>
      <c r="L123" s="1044" t="s">
        <v>738</v>
      </c>
      <c r="M123" s="55" t="s">
        <v>715</v>
      </c>
      <c r="N123" s="42">
        <v>1</v>
      </c>
      <c r="O123" s="326" t="s">
        <v>1061</v>
      </c>
      <c r="P123" s="413">
        <v>0.25</v>
      </c>
      <c r="Q123" s="414">
        <v>43480</v>
      </c>
      <c r="R123" s="415">
        <v>43554</v>
      </c>
      <c r="S123" s="413">
        <f t="shared" si="8"/>
        <v>1.5625E-2</v>
      </c>
      <c r="T123" s="82" t="s">
        <v>1064</v>
      </c>
      <c r="U123" s="420">
        <v>1</v>
      </c>
      <c r="V123" s="484" t="s">
        <v>1075</v>
      </c>
      <c r="W123" s="81">
        <f t="shared" si="10"/>
        <v>0.25</v>
      </c>
      <c r="X123" s="424">
        <f t="shared" si="12"/>
        <v>0.25</v>
      </c>
      <c r="Y123" s="280">
        <f t="shared" si="9"/>
        <v>1.5625E-2</v>
      </c>
    </row>
    <row r="124" spans="2:25" ht="76.5" hidden="1" customHeight="1" x14ac:dyDescent="0.25">
      <c r="B124" s="462" t="s">
        <v>391</v>
      </c>
      <c r="C124" s="462" t="s">
        <v>392</v>
      </c>
      <c r="D124" s="462" t="s">
        <v>142</v>
      </c>
      <c r="E124" s="462" t="s">
        <v>899</v>
      </c>
      <c r="F124" s="55" t="s">
        <v>131</v>
      </c>
      <c r="G124" s="978"/>
      <c r="H124" s="55" t="s">
        <v>737</v>
      </c>
      <c r="I124" s="427">
        <v>6.25E-2</v>
      </c>
      <c r="J124" s="467">
        <v>100</v>
      </c>
      <c r="K124" s="1044"/>
      <c r="L124" s="1044"/>
      <c r="M124" s="55" t="s">
        <v>715</v>
      </c>
      <c r="N124" s="42">
        <v>2</v>
      </c>
      <c r="O124" s="326" t="s">
        <v>1062</v>
      </c>
      <c r="P124" s="413">
        <v>0.25</v>
      </c>
      <c r="Q124" s="414">
        <v>43556</v>
      </c>
      <c r="R124" s="415">
        <v>43646</v>
      </c>
      <c r="S124" s="413">
        <f t="shared" si="8"/>
        <v>1.5625E-2</v>
      </c>
      <c r="T124" s="82" t="s">
        <v>1064</v>
      </c>
      <c r="U124" s="420">
        <v>1</v>
      </c>
      <c r="V124" s="484" t="s">
        <v>1171</v>
      </c>
      <c r="W124" s="81">
        <f t="shared" si="10"/>
        <v>0.25</v>
      </c>
      <c r="X124" s="424">
        <f t="shared" si="12"/>
        <v>0.25</v>
      </c>
      <c r="Y124" s="280">
        <f t="shared" si="9"/>
        <v>1.5625E-2</v>
      </c>
    </row>
    <row r="125" spans="2:25" ht="76.5" hidden="1" customHeight="1" x14ac:dyDescent="0.25">
      <c r="B125" s="462" t="s">
        <v>391</v>
      </c>
      <c r="C125" s="462" t="s">
        <v>392</v>
      </c>
      <c r="D125" s="462" t="s">
        <v>142</v>
      </c>
      <c r="E125" s="462" t="s">
        <v>899</v>
      </c>
      <c r="F125" s="55" t="s">
        <v>131</v>
      </c>
      <c r="G125" s="978"/>
      <c r="H125" s="55" t="s">
        <v>737</v>
      </c>
      <c r="I125" s="427">
        <v>6.25E-2</v>
      </c>
      <c r="J125" s="467">
        <v>100</v>
      </c>
      <c r="K125" s="1044"/>
      <c r="L125" s="1044"/>
      <c r="M125" s="55" t="s">
        <v>715</v>
      </c>
      <c r="N125" s="42">
        <v>3</v>
      </c>
      <c r="O125" s="326" t="s">
        <v>920</v>
      </c>
      <c r="P125" s="413">
        <v>0.25</v>
      </c>
      <c r="Q125" s="414">
        <v>43647</v>
      </c>
      <c r="R125" s="415">
        <v>43738</v>
      </c>
      <c r="S125" s="413">
        <f t="shared" si="8"/>
        <v>1.5625E-2</v>
      </c>
      <c r="T125" s="82" t="s">
        <v>1064</v>
      </c>
      <c r="U125" s="420">
        <v>1</v>
      </c>
      <c r="V125" s="484" t="s">
        <v>1166</v>
      </c>
      <c r="W125" s="81">
        <f t="shared" si="10"/>
        <v>0.25</v>
      </c>
      <c r="X125" s="424">
        <f t="shared" si="12"/>
        <v>0.25</v>
      </c>
      <c r="Y125" s="280">
        <f t="shared" si="9"/>
        <v>1.5625E-2</v>
      </c>
    </row>
    <row r="126" spans="2:25" ht="76.5" hidden="1" customHeight="1" x14ac:dyDescent="0.25">
      <c r="B126" s="462" t="s">
        <v>391</v>
      </c>
      <c r="C126" s="462" t="s">
        <v>392</v>
      </c>
      <c r="D126" s="462" t="s">
        <v>142</v>
      </c>
      <c r="E126" s="462" t="s">
        <v>899</v>
      </c>
      <c r="F126" s="55" t="s">
        <v>131</v>
      </c>
      <c r="G126" s="978"/>
      <c r="H126" s="55" t="s">
        <v>737</v>
      </c>
      <c r="I126" s="427">
        <v>6.25E-2</v>
      </c>
      <c r="J126" s="467">
        <v>100</v>
      </c>
      <c r="K126" s="1044"/>
      <c r="L126" s="1044"/>
      <c r="M126" s="55" t="s">
        <v>715</v>
      </c>
      <c r="N126" s="42">
        <v>4</v>
      </c>
      <c r="O126" s="326" t="s">
        <v>1063</v>
      </c>
      <c r="P126" s="413">
        <v>0.25</v>
      </c>
      <c r="Q126" s="414">
        <v>43739</v>
      </c>
      <c r="R126" s="415">
        <v>43830</v>
      </c>
      <c r="S126" s="413">
        <f t="shared" si="8"/>
        <v>1.5625E-2</v>
      </c>
      <c r="T126" s="82" t="s">
        <v>1064</v>
      </c>
      <c r="U126" s="420">
        <v>1</v>
      </c>
      <c r="V126" s="484" t="s">
        <v>1273</v>
      </c>
      <c r="W126" s="81">
        <f t="shared" si="10"/>
        <v>0.25</v>
      </c>
      <c r="X126" s="424">
        <f t="shared" si="12"/>
        <v>0.25</v>
      </c>
      <c r="Y126" s="280">
        <f t="shared" si="9"/>
        <v>1.5625E-2</v>
      </c>
    </row>
    <row r="127" spans="2:25" ht="76.5" hidden="1" customHeight="1" x14ac:dyDescent="0.25">
      <c r="B127" s="462" t="s">
        <v>391</v>
      </c>
      <c r="C127" s="462" t="s">
        <v>392</v>
      </c>
      <c r="D127" s="462" t="s">
        <v>142</v>
      </c>
      <c r="E127" s="462" t="s">
        <v>899</v>
      </c>
      <c r="F127" s="55" t="s">
        <v>131</v>
      </c>
      <c r="G127" s="978">
        <v>14</v>
      </c>
      <c r="H127" s="450" t="s">
        <v>739</v>
      </c>
      <c r="I127" s="427">
        <v>6.25E-2</v>
      </c>
      <c r="J127" s="464">
        <v>100</v>
      </c>
      <c r="K127" s="642" t="s">
        <v>184</v>
      </c>
      <c r="L127" s="495" t="s">
        <v>740</v>
      </c>
      <c r="M127" s="451" t="s">
        <v>133</v>
      </c>
      <c r="N127" s="42">
        <v>1</v>
      </c>
      <c r="O127" s="224" t="s">
        <v>921</v>
      </c>
      <c r="P127" s="413">
        <v>0.15</v>
      </c>
      <c r="Q127" s="414">
        <v>43480</v>
      </c>
      <c r="R127" s="415">
        <v>43511</v>
      </c>
      <c r="S127" s="413">
        <f t="shared" si="8"/>
        <v>9.3749999999999997E-3</v>
      </c>
      <c r="T127" s="82" t="s">
        <v>1064</v>
      </c>
      <c r="U127" s="420">
        <v>1</v>
      </c>
      <c r="V127" s="484" t="s">
        <v>1076</v>
      </c>
      <c r="W127" s="81">
        <f t="shared" si="10"/>
        <v>0.15</v>
      </c>
      <c r="X127" s="424">
        <f t="shared" si="12"/>
        <v>0.15</v>
      </c>
      <c r="Y127" s="280">
        <f t="shared" si="9"/>
        <v>9.3749999999999997E-3</v>
      </c>
    </row>
    <row r="128" spans="2:25" ht="76.5" hidden="1" customHeight="1" x14ac:dyDescent="0.25">
      <c r="B128" s="462" t="s">
        <v>391</v>
      </c>
      <c r="C128" s="462" t="s">
        <v>392</v>
      </c>
      <c r="D128" s="462" t="s">
        <v>142</v>
      </c>
      <c r="E128" s="462" t="s">
        <v>899</v>
      </c>
      <c r="F128" s="55" t="s">
        <v>131</v>
      </c>
      <c r="G128" s="978"/>
      <c r="H128" s="450" t="s">
        <v>739</v>
      </c>
      <c r="I128" s="427">
        <v>6.25E-2</v>
      </c>
      <c r="J128" s="464">
        <v>100</v>
      </c>
      <c r="K128" s="642" t="s">
        <v>184</v>
      </c>
      <c r="L128" s="495" t="s">
        <v>740</v>
      </c>
      <c r="M128" s="451" t="s">
        <v>133</v>
      </c>
      <c r="N128" s="42">
        <v>2</v>
      </c>
      <c r="O128" s="224" t="s">
        <v>922</v>
      </c>
      <c r="P128" s="413">
        <v>0.2</v>
      </c>
      <c r="Q128" s="414">
        <v>43512</v>
      </c>
      <c r="R128" s="415">
        <v>43585</v>
      </c>
      <c r="S128" s="413">
        <f t="shared" si="8"/>
        <v>1.2500000000000001E-2</v>
      </c>
      <c r="T128" s="82" t="s">
        <v>1064</v>
      </c>
      <c r="U128" s="420">
        <v>1</v>
      </c>
      <c r="V128" s="484" t="s">
        <v>1077</v>
      </c>
      <c r="W128" s="81">
        <f t="shared" si="10"/>
        <v>0.2</v>
      </c>
      <c r="X128" s="424">
        <f t="shared" si="12"/>
        <v>0.2</v>
      </c>
      <c r="Y128" s="280">
        <f t="shared" si="9"/>
        <v>1.2500000000000001E-2</v>
      </c>
    </row>
    <row r="129" spans="2:25" ht="76.5" hidden="1" customHeight="1" x14ac:dyDescent="0.25">
      <c r="B129" s="462" t="s">
        <v>391</v>
      </c>
      <c r="C129" s="462" t="s">
        <v>392</v>
      </c>
      <c r="D129" s="462" t="s">
        <v>142</v>
      </c>
      <c r="E129" s="462" t="s">
        <v>899</v>
      </c>
      <c r="F129" s="55" t="s">
        <v>131</v>
      </c>
      <c r="G129" s="978"/>
      <c r="H129" s="450" t="s">
        <v>739</v>
      </c>
      <c r="I129" s="427">
        <v>6.25E-2</v>
      </c>
      <c r="J129" s="464">
        <v>100</v>
      </c>
      <c r="K129" s="642" t="s">
        <v>184</v>
      </c>
      <c r="L129" s="495" t="s">
        <v>740</v>
      </c>
      <c r="M129" s="451" t="s">
        <v>133</v>
      </c>
      <c r="N129" s="42">
        <v>3</v>
      </c>
      <c r="O129" s="224" t="s">
        <v>923</v>
      </c>
      <c r="P129" s="413">
        <v>0.45</v>
      </c>
      <c r="Q129" s="414">
        <v>43586</v>
      </c>
      <c r="R129" s="415">
        <v>43799</v>
      </c>
      <c r="S129" s="413">
        <f t="shared" si="8"/>
        <v>2.8125000000000001E-2</v>
      </c>
      <c r="T129" s="82" t="s">
        <v>1064</v>
      </c>
      <c r="U129" s="448">
        <v>1</v>
      </c>
      <c r="V129" s="485" t="s">
        <v>1274</v>
      </c>
      <c r="W129" s="81">
        <f t="shared" si="10"/>
        <v>0.45</v>
      </c>
      <c r="X129" s="424">
        <f t="shared" si="12"/>
        <v>0.45</v>
      </c>
      <c r="Y129" s="280">
        <f t="shared" si="9"/>
        <v>2.8125000000000001E-2</v>
      </c>
    </row>
    <row r="130" spans="2:25" ht="76.5" hidden="1" customHeight="1" x14ac:dyDescent="0.25">
      <c r="B130" s="462" t="s">
        <v>391</v>
      </c>
      <c r="C130" s="462" t="s">
        <v>392</v>
      </c>
      <c r="D130" s="462" t="s">
        <v>142</v>
      </c>
      <c r="E130" s="462" t="s">
        <v>899</v>
      </c>
      <c r="F130" s="55" t="s">
        <v>131</v>
      </c>
      <c r="G130" s="978"/>
      <c r="H130" s="450" t="s">
        <v>739</v>
      </c>
      <c r="I130" s="427">
        <v>6.25E-2</v>
      </c>
      <c r="J130" s="464">
        <v>100</v>
      </c>
      <c r="K130" s="642" t="s">
        <v>184</v>
      </c>
      <c r="L130" s="495" t="s">
        <v>740</v>
      </c>
      <c r="M130" s="451" t="s">
        <v>133</v>
      </c>
      <c r="N130" s="42">
        <v>4</v>
      </c>
      <c r="O130" s="224" t="s">
        <v>924</v>
      </c>
      <c r="P130" s="413">
        <v>0.2</v>
      </c>
      <c r="Q130" s="414">
        <v>43800</v>
      </c>
      <c r="R130" s="415">
        <v>43830</v>
      </c>
      <c r="S130" s="413">
        <f t="shared" si="8"/>
        <v>1.2500000000000001E-2</v>
      </c>
      <c r="T130" s="82" t="s">
        <v>1064</v>
      </c>
      <c r="U130" s="448">
        <v>1</v>
      </c>
      <c r="V130" s="484" t="s">
        <v>1275</v>
      </c>
      <c r="W130" s="81">
        <f t="shared" si="10"/>
        <v>0.2</v>
      </c>
      <c r="X130" s="424">
        <f t="shared" si="12"/>
        <v>0.2</v>
      </c>
      <c r="Y130" s="280">
        <f t="shared" si="9"/>
        <v>1.2500000000000001E-2</v>
      </c>
    </row>
    <row r="131" spans="2:25" ht="76.5" hidden="1" customHeight="1" x14ac:dyDescent="0.25">
      <c r="B131" s="462" t="s">
        <v>391</v>
      </c>
      <c r="C131" s="462" t="s">
        <v>392</v>
      </c>
      <c r="D131" s="462" t="s">
        <v>23</v>
      </c>
      <c r="E131" s="462" t="s">
        <v>899</v>
      </c>
      <c r="F131" s="55" t="s">
        <v>131</v>
      </c>
      <c r="G131" s="978">
        <v>15</v>
      </c>
      <c r="H131" s="449" t="s">
        <v>741</v>
      </c>
      <c r="I131" s="427">
        <v>6.25E-2</v>
      </c>
      <c r="J131" s="464">
        <v>100</v>
      </c>
      <c r="K131" s="642" t="s">
        <v>184</v>
      </c>
      <c r="L131" s="351" t="s">
        <v>742</v>
      </c>
      <c r="M131" s="451" t="s">
        <v>133</v>
      </c>
      <c r="N131" s="42">
        <v>1</v>
      </c>
      <c r="O131" s="224" t="s">
        <v>925</v>
      </c>
      <c r="P131" s="413">
        <v>0.2</v>
      </c>
      <c r="Q131" s="414">
        <v>43480</v>
      </c>
      <c r="R131" s="415">
        <v>43585</v>
      </c>
      <c r="S131" s="413">
        <f t="shared" si="8"/>
        <v>1.2500000000000001E-2</v>
      </c>
      <c r="T131" s="82" t="s">
        <v>1064</v>
      </c>
      <c r="U131" s="420">
        <v>1</v>
      </c>
      <c r="V131" s="484" t="s">
        <v>1143</v>
      </c>
      <c r="W131" s="81">
        <f t="shared" si="10"/>
        <v>0.2</v>
      </c>
      <c r="X131" s="424">
        <f t="shared" si="12"/>
        <v>0.2</v>
      </c>
      <c r="Y131" s="280">
        <f t="shared" si="9"/>
        <v>1.2500000000000001E-2</v>
      </c>
    </row>
    <row r="132" spans="2:25" ht="76.5" hidden="1" customHeight="1" x14ac:dyDescent="0.25">
      <c r="B132" s="462" t="s">
        <v>391</v>
      </c>
      <c r="C132" s="462" t="s">
        <v>392</v>
      </c>
      <c r="D132" s="462" t="s">
        <v>23</v>
      </c>
      <c r="E132" s="462" t="s">
        <v>899</v>
      </c>
      <c r="F132" s="55" t="s">
        <v>131</v>
      </c>
      <c r="G132" s="978"/>
      <c r="H132" s="449" t="s">
        <v>741</v>
      </c>
      <c r="I132" s="427">
        <v>6.25E-2</v>
      </c>
      <c r="J132" s="464">
        <v>100</v>
      </c>
      <c r="K132" s="642" t="s">
        <v>184</v>
      </c>
      <c r="L132" s="351" t="s">
        <v>742</v>
      </c>
      <c r="M132" s="451" t="s">
        <v>133</v>
      </c>
      <c r="N132" s="42">
        <v>2</v>
      </c>
      <c r="O132" s="224" t="s">
        <v>926</v>
      </c>
      <c r="P132" s="413">
        <v>0.3</v>
      </c>
      <c r="Q132" s="414">
        <v>43586</v>
      </c>
      <c r="R132" s="415">
        <v>43676</v>
      </c>
      <c r="S132" s="413">
        <f t="shared" si="8"/>
        <v>1.8749999999999999E-2</v>
      </c>
      <c r="T132" s="82" t="s">
        <v>1064</v>
      </c>
      <c r="U132" s="420">
        <v>1</v>
      </c>
      <c r="V132" s="484" t="s">
        <v>1172</v>
      </c>
      <c r="W132" s="81">
        <f t="shared" si="10"/>
        <v>0.3</v>
      </c>
      <c r="X132" s="424">
        <f t="shared" si="12"/>
        <v>0.3</v>
      </c>
      <c r="Y132" s="280">
        <f t="shared" si="9"/>
        <v>1.8749999999999999E-2</v>
      </c>
    </row>
    <row r="133" spans="2:25" ht="76.5" hidden="1" customHeight="1" x14ac:dyDescent="0.25">
      <c r="B133" s="462" t="s">
        <v>391</v>
      </c>
      <c r="C133" s="462" t="s">
        <v>392</v>
      </c>
      <c r="D133" s="462" t="s">
        <v>23</v>
      </c>
      <c r="E133" s="462" t="s">
        <v>899</v>
      </c>
      <c r="F133" s="55" t="s">
        <v>131</v>
      </c>
      <c r="G133" s="978"/>
      <c r="H133" s="449" t="s">
        <v>741</v>
      </c>
      <c r="I133" s="427">
        <v>6.25E-2</v>
      </c>
      <c r="J133" s="464">
        <v>100</v>
      </c>
      <c r="K133" s="642" t="s">
        <v>184</v>
      </c>
      <c r="L133" s="351" t="s">
        <v>742</v>
      </c>
      <c r="M133" s="451" t="s">
        <v>133</v>
      </c>
      <c r="N133" s="42">
        <v>3</v>
      </c>
      <c r="O133" s="224" t="s">
        <v>927</v>
      </c>
      <c r="P133" s="413">
        <v>0.5</v>
      </c>
      <c r="Q133" s="414">
        <v>43678</v>
      </c>
      <c r="R133" s="415">
        <v>43830</v>
      </c>
      <c r="S133" s="413">
        <f t="shared" si="8"/>
        <v>3.125E-2</v>
      </c>
      <c r="T133" s="82" t="s">
        <v>1064</v>
      </c>
      <c r="U133" s="420">
        <v>1</v>
      </c>
      <c r="V133" s="484" t="s">
        <v>1276</v>
      </c>
      <c r="W133" s="81">
        <f t="shared" si="10"/>
        <v>0.5</v>
      </c>
      <c r="X133" s="424">
        <f t="shared" si="12"/>
        <v>0.5</v>
      </c>
      <c r="Y133" s="280">
        <f t="shared" si="9"/>
        <v>3.125E-2</v>
      </c>
    </row>
    <row r="134" spans="2:25" ht="76.5" hidden="1" customHeight="1" x14ac:dyDescent="0.25">
      <c r="B134" s="462" t="s">
        <v>391</v>
      </c>
      <c r="C134" s="462" t="s">
        <v>392</v>
      </c>
      <c r="D134" s="462" t="s">
        <v>142</v>
      </c>
      <c r="E134" s="462" t="s">
        <v>889</v>
      </c>
      <c r="F134" s="55" t="s">
        <v>131</v>
      </c>
      <c r="G134" s="978">
        <v>16</v>
      </c>
      <c r="H134" s="452" t="s">
        <v>743</v>
      </c>
      <c r="I134" s="427">
        <v>6.25E-2</v>
      </c>
      <c r="J134" s="464">
        <v>100</v>
      </c>
      <c r="K134" s="642" t="s">
        <v>184</v>
      </c>
      <c r="L134" s="496" t="s">
        <v>744</v>
      </c>
      <c r="M134" s="451" t="s">
        <v>133</v>
      </c>
      <c r="N134" s="42">
        <v>1</v>
      </c>
      <c r="O134" s="429" t="s">
        <v>928</v>
      </c>
      <c r="P134" s="429">
        <v>0.2</v>
      </c>
      <c r="Q134" s="414">
        <v>43480</v>
      </c>
      <c r="R134" s="415">
        <v>43511</v>
      </c>
      <c r="S134" s="413">
        <f t="shared" ref="S134:S197" si="13">+I134*P134</f>
        <v>1.2500000000000001E-2</v>
      </c>
      <c r="T134" s="82" t="s">
        <v>1065</v>
      </c>
      <c r="U134" s="420">
        <v>1</v>
      </c>
      <c r="V134" s="484" t="s">
        <v>1144</v>
      </c>
      <c r="W134" s="81">
        <f t="shared" si="10"/>
        <v>0.2</v>
      </c>
      <c r="X134" s="424">
        <f t="shared" si="12"/>
        <v>0.2</v>
      </c>
      <c r="Y134" s="280">
        <f t="shared" ref="Y134:Y197" si="14">W134*I134</f>
        <v>1.2500000000000001E-2</v>
      </c>
    </row>
    <row r="135" spans="2:25" ht="76.5" hidden="1" customHeight="1" x14ac:dyDescent="0.25">
      <c r="B135" s="462" t="s">
        <v>391</v>
      </c>
      <c r="C135" s="462" t="s">
        <v>392</v>
      </c>
      <c r="D135" s="462" t="s">
        <v>142</v>
      </c>
      <c r="E135" s="462" t="s">
        <v>899</v>
      </c>
      <c r="F135" s="55" t="s">
        <v>131</v>
      </c>
      <c r="G135" s="978"/>
      <c r="H135" s="452" t="s">
        <v>743</v>
      </c>
      <c r="I135" s="427">
        <v>6.25E-2</v>
      </c>
      <c r="J135" s="464">
        <v>100</v>
      </c>
      <c r="K135" s="642" t="s">
        <v>184</v>
      </c>
      <c r="L135" s="496" t="s">
        <v>744</v>
      </c>
      <c r="M135" s="451" t="s">
        <v>133</v>
      </c>
      <c r="N135" s="42">
        <v>2</v>
      </c>
      <c r="O135" s="429" t="s">
        <v>929</v>
      </c>
      <c r="P135" s="429">
        <v>0.4</v>
      </c>
      <c r="Q135" s="414">
        <v>43512</v>
      </c>
      <c r="R135" s="415">
        <v>43676</v>
      </c>
      <c r="S135" s="413">
        <f t="shared" si="13"/>
        <v>2.5000000000000001E-2</v>
      </c>
      <c r="T135" s="82" t="s">
        <v>1065</v>
      </c>
      <c r="U135" s="420">
        <v>1</v>
      </c>
      <c r="V135" s="484" t="s">
        <v>1078</v>
      </c>
      <c r="W135" s="81">
        <f t="shared" si="10"/>
        <v>0.4</v>
      </c>
      <c r="X135" s="424">
        <f t="shared" ref="X135:X143" si="15">W135*U135</f>
        <v>0.4</v>
      </c>
      <c r="Y135" s="280">
        <f t="shared" si="14"/>
        <v>2.5000000000000001E-2</v>
      </c>
    </row>
    <row r="136" spans="2:25" ht="76.5" hidden="1" customHeight="1" x14ac:dyDescent="0.25">
      <c r="B136" s="462" t="s">
        <v>391</v>
      </c>
      <c r="C136" s="462" t="s">
        <v>392</v>
      </c>
      <c r="D136" s="462" t="s">
        <v>142</v>
      </c>
      <c r="E136" s="462" t="s">
        <v>899</v>
      </c>
      <c r="F136" s="55" t="s">
        <v>131</v>
      </c>
      <c r="G136" s="978"/>
      <c r="H136" s="452" t="s">
        <v>743</v>
      </c>
      <c r="I136" s="427">
        <v>6.25E-2</v>
      </c>
      <c r="J136" s="464">
        <v>100</v>
      </c>
      <c r="K136" s="642" t="s">
        <v>184</v>
      </c>
      <c r="L136" s="496" t="s">
        <v>744</v>
      </c>
      <c r="M136" s="451" t="s">
        <v>133</v>
      </c>
      <c r="N136" s="42">
        <v>3</v>
      </c>
      <c r="O136" s="429" t="s">
        <v>930</v>
      </c>
      <c r="P136" s="429">
        <v>0.3</v>
      </c>
      <c r="Q136" s="414">
        <v>43678</v>
      </c>
      <c r="R136" s="415">
        <v>43784</v>
      </c>
      <c r="S136" s="413">
        <f t="shared" si="13"/>
        <v>1.8749999999999999E-2</v>
      </c>
      <c r="T136" s="82" t="s">
        <v>1065</v>
      </c>
      <c r="U136" s="420">
        <v>1</v>
      </c>
      <c r="V136" s="484" t="s">
        <v>1277</v>
      </c>
      <c r="W136" s="81">
        <f t="shared" si="10"/>
        <v>0.3</v>
      </c>
      <c r="X136" s="424">
        <f t="shared" si="15"/>
        <v>0.3</v>
      </c>
      <c r="Y136" s="280">
        <f t="shared" si="14"/>
        <v>1.8749999999999999E-2</v>
      </c>
    </row>
    <row r="137" spans="2:25" ht="76.5" hidden="1" customHeight="1" x14ac:dyDescent="0.25">
      <c r="B137" s="462" t="s">
        <v>391</v>
      </c>
      <c r="C137" s="462" t="s">
        <v>392</v>
      </c>
      <c r="D137" s="462" t="s">
        <v>142</v>
      </c>
      <c r="E137" s="462" t="s">
        <v>899</v>
      </c>
      <c r="F137" s="55" t="s">
        <v>131</v>
      </c>
      <c r="G137" s="978"/>
      <c r="H137" s="452" t="s">
        <v>743</v>
      </c>
      <c r="I137" s="427">
        <v>6.25E-2</v>
      </c>
      <c r="J137" s="464">
        <v>100</v>
      </c>
      <c r="K137" s="642" t="s">
        <v>184</v>
      </c>
      <c r="L137" s="496" t="s">
        <v>744</v>
      </c>
      <c r="M137" s="451" t="s">
        <v>133</v>
      </c>
      <c r="N137" s="42">
        <v>4</v>
      </c>
      <c r="O137" s="429" t="s">
        <v>931</v>
      </c>
      <c r="P137" s="429">
        <v>0.1</v>
      </c>
      <c r="Q137" s="414">
        <v>43785</v>
      </c>
      <c r="R137" s="415">
        <v>43830</v>
      </c>
      <c r="S137" s="413">
        <f t="shared" si="13"/>
        <v>6.2500000000000003E-3</v>
      </c>
      <c r="T137" s="82" t="s">
        <v>1065</v>
      </c>
      <c r="U137" s="420">
        <v>1</v>
      </c>
      <c r="V137" s="484" t="s">
        <v>1278</v>
      </c>
      <c r="W137" s="81">
        <f t="shared" si="10"/>
        <v>0.1</v>
      </c>
      <c r="X137" s="424">
        <f t="shared" si="15"/>
        <v>0.1</v>
      </c>
      <c r="Y137" s="280">
        <f t="shared" si="14"/>
        <v>6.2500000000000003E-3</v>
      </c>
    </row>
    <row r="138" spans="2:25" ht="76.5" hidden="1" customHeight="1" x14ac:dyDescent="0.25">
      <c r="B138" s="462" t="s">
        <v>391</v>
      </c>
      <c r="C138" s="461" t="s">
        <v>392</v>
      </c>
      <c r="D138" s="461" t="s">
        <v>52</v>
      </c>
      <c r="E138" s="229" t="s">
        <v>539</v>
      </c>
      <c r="F138" s="55" t="s">
        <v>176</v>
      </c>
      <c r="G138" s="978">
        <v>1</v>
      </c>
      <c r="H138" s="55" t="s">
        <v>745</v>
      </c>
      <c r="I138" s="465">
        <v>0.2</v>
      </c>
      <c r="J138" s="468">
        <v>2</v>
      </c>
      <c r="K138" s="1041" t="s">
        <v>932</v>
      </c>
      <c r="L138" s="1041" t="s">
        <v>746</v>
      </c>
      <c r="M138" s="419" t="s">
        <v>805</v>
      </c>
      <c r="N138" s="42">
        <v>1</v>
      </c>
      <c r="O138" s="326" t="s">
        <v>521</v>
      </c>
      <c r="P138" s="413">
        <v>0.1</v>
      </c>
      <c r="Q138" s="426">
        <v>43606</v>
      </c>
      <c r="R138" s="414">
        <v>43623</v>
      </c>
      <c r="S138" s="413">
        <f t="shared" si="13"/>
        <v>2.0000000000000004E-2</v>
      </c>
      <c r="T138" s="507" t="s">
        <v>805</v>
      </c>
      <c r="U138" s="448">
        <v>1</v>
      </c>
      <c r="V138" s="637" t="s">
        <v>1036</v>
      </c>
      <c r="W138" s="81">
        <f>U138*P138</f>
        <v>0.1</v>
      </c>
      <c r="X138" s="413">
        <f>W138*U138</f>
        <v>0.1</v>
      </c>
      <c r="Y138" s="280">
        <f t="shared" si="14"/>
        <v>2.0000000000000004E-2</v>
      </c>
    </row>
    <row r="139" spans="2:25" ht="76.5" hidden="1" customHeight="1" x14ac:dyDescent="0.25">
      <c r="B139" s="462" t="s">
        <v>391</v>
      </c>
      <c r="C139" s="461" t="s">
        <v>392</v>
      </c>
      <c r="D139" s="461" t="s">
        <v>52</v>
      </c>
      <c r="E139" s="229" t="s">
        <v>539</v>
      </c>
      <c r="F139" s="55" t="s">
        <v>176</v>
      </c>
      <c r="G139" s="978"/>
      <c r="H139" s="55" t="s">
        <v>745</v>
      </c>
      <c r="I139" s="465">
        <v>0.2</v>
      </c>
      <c r="J139" s="468">
        <v>2</v>
      </c>
      <c r="K139" s="1041"/>
      <c r="L139" s="1041"/>
      <c r="M139" s="419" t="s">
        <v>805</v>
      </c>
      <c r="N139" s="42">
        <v>2</v>
      </c>
      <c r="O139" s="326" t="s">
        <v>485</v>
      </c>
      <c r="P139" s="413">
        <v>0.35</v>
      </c>
      <c r="Q139" s="414">
        <v>43633</v>
      </c>
      <c r="R139" s="415">
        <v>43644</v>
      </c>
      <c r="S139" s="413">
        <f t="shared" si="13"/>
        <v>6.9999999999999993E-2</v>
      </c>
      <c r="T139" s="507" t="s">
        <v>805</v>
      </c>
      <c r="U139" s="448">
        <v>1</v>
      </c>
      <c r="V139" s="637" t="s">
        <v>1127</v>
      </c>
      <c r="W139" s="81">
        <f>U139*P139</f>
        <v>0.35</v>
      </c>
      <c r="X139" s="413">
        <f>W139*U139</f>
        <v>0.35</v>
      </c>
      <c r="Y139" s="280">
        <f t="shared" si="14"/>
        <v>6.9999999999999993E-2</v>
      </c>
    </row>
    <row r="140" spans="2:25" ht="76.5" hidden="1" customHeight="1" x14ac:dyDescent="0.25">
      <c r="B140" s="462" t="s">
        <v>391</v>
      </c>
      <c r="C140" s="461" t="s">
        <v>392</v>
      </c>
      <c r="D140" s="461" t="s">
        <v>52</v>
      </c>
      <c r="E140" s="229" t="s">
        <v>539</v>
      </c>
      <c r="F140" s="55" t="s">
        <v>176</v>
      </c>
      <c r="G140" s="978"/>
      <c r="H140" s="55" t="s">
        <v>745</v>
      </c>
      <c r="I140" s="465">
        <v>0.2</v>
      </c>
      <c r="J140" s="468">
        <v>2</v>
      </c>
      <c r="K140" s="1041"/>
      <c r="L140" s="1041"/>
      <c r="M140" s="419" t="s">
        <v>805</v>
      </c>
      <c r="N140" s="42">
        <v>3</v>
      </c>
      <c r="O140" s="326" t="s">
        <v>933</v>
      </c>
      <c r="P140" s="413">
        <v>0.05</v>
      </c>
      <c r="Q140" s="414">
        <v>43645</v>
      </c>
      <c r="R140" s="415">
        <v>43654</v>
      </c>
      <c r="S140" s="413">
        <f t="shared" si="13"/>
        <v>1.0000000000000002E-2</v>
      </c>
      <c r="T140" s="507" t="s">
        <v>805</v>
      </c>
      <c r="U140" s="448">
        <v>1</v>
      </c>
      <c r="V140" s="637" t="s">
        <v>1182</v>
      </c>
      <c r="W140" s="81">
        <f>U140*P140</f>
        <v>0.05</v>
      </c>
      <c r="X140" s="413">
        <f>W140*U140</f>
        <v>0.05</v>
      </c>
      <c r="Y140" s="280">
        <f t="shared" si="14"/>
        <v>1.0000000000000002E-2</v>
      </c>
    </row>
    <row r="141" spans="2:25" ht="76.5" hidden="1" customHeight="1" x14ac:dyDescent="0.25">
      <c r="B141" s="462" t="s">
        <v>391</v>
      </c>
      <c r="C141" s="461" t="s">
        <v>392</v>
      </c>
      <c r="D141" s="461" t="s">
        <v>52</v>
      </c>
      <c r="E141" s="229" t="s">
        <v>539</v>
      </c>
      <c r="F141" s="55" t="s">
        <v>176</v>
      </c>
      <c r="G141" s="978"/>
      <c r="H141" s="55" t="s">
        <v>745</v>
      </c>
      <c r="I141" s="465">
        <v>0.2</v>
      </c>
      <c r="J141" s="468">
        <v>2</v>
      </c>
      <c r="K141" s="1041"/>
      <c r="L141" s="1041"/>
      <c r="M141" s="419" t="s">
        <v>805</v>
      </c>
      <c r="N141" s="42">
        <v>1</v>
      </c>
      <c r="O141" s="326" t="s">
        <v>521</v>
      </c>
      <c r="P141" s="413">
        <v>0.1</v>
      </c>
      <c r="Q141" s="414">
        <v>43778</v>
      </c>
      <c r="R141" s="415">
        <v>43785</v>
      </c>
      <c r="S141" s="413">
        <f t="shared" si="13"/>
        <v>2.0000000000000004E-2</v>
      </c>
      <c r="T141" s="507" t="s">
        <v>805</v>
      </c>
      <c r="U141" s="448">
        <v>1</v>
      </c>
      <c r="V141" s="637" t="s">
        <v>1296</v>
      </c>
      <c r="W141" s="81">
        <f t="shared" ref="W141:W143" si="16">U141*P141</f>
        <v>0.1</v>
      </c>
      <c r="X141" s="413">
        <f t="shared" si="15"/>
        <v>0.1</v>
      </c>
      <c r="Y141" s="280">
        <f t="shared" si="14"/>
        <v>2.0000000000000004E-2</v>
      </c>
    </row>
    <row r="142" spans="2:25" ht="76.5" hidden="1" customHeight="1" x14ac:dyDescent="0.25">
      <c r="B142" s="462" t="s">
        <v>391</v>
      </c>
      <c r="C142" s="461" t="s">
        <v>392</v>
      </c>
      <c r="D142" s="461" t="s">
        <v>52</v>
      </c>
      <c r="E142" s="229" t="s">
        <v>539</v>
      </c>
      <c r="F142" s="55" t="s">
        <v>176</v>
      </c>
      <c r="G142" s="978"/>
      <c r="H142" s="55" t="s">
        <v>745</v>
      </c>
      <c r="I142" s="465">
        <v>0.2</v>
      </c>
      <c r="J142" s="468">
        <v>2</v>
      </c>
      <c r="K142" s="1041"/>
      <c r="L142" s="1041"/>
      <c r="M142" s="419" t="s">
        <v>805</v>
      </c>
      <c r="N142" s="42">
        <v>2</v>
      </c>
      <c r="O142" s="326" t="s">
        <v>485</v>
      </c>
      <c r="P142" s="413">
        <v>0.35</v>
      </c>
      <c r="Q142" s="414">
        <v>43794</v>
      </c>
      <c r="R142" s="415">
        <v>43808</v>
      </c>
      <c r="S142" s="413">
        <f t="shared" si="13"/>
        <v>6.9999999999999993E-2</v>
      </c>
      <c r="T142" s="507" t="s">
        <v>805</v>
      </c>
      <c r="U142" s="448">
        <v>1</v>
      </c>
      <c r="V142" s="637" t="s">
        <v>1297</v>
      </c>
      <c r="W142" s="81">
        <f t="shared" si="16"/>
        <v>0.35</v>
      </c>
      <c r="X142" s="413">
        <f t="shared" si="15"/>
        <v>0.35</v>
      </c>
      <c r="Y142" s="280">
        <f t="shared" si="14"/>
        <v>6.9999999999999993E-2</v>
      </c>
    </row>
    <row r="143" spans="2:25" ht="76.5" hidden="1" customHeight="1" x14ac:dyDescent="0.25">
      <c r="B143" s="462" t="s">
        <v>391</v>
      </c>
      <c r="C143" s="461" t="s">
        <v>392</v>
      </c>
      <c r="D143" s="461" t="s">
        <v>52</v>
      </c>
      <c r="E143" s="229" t="s">
        <v>539</v>
      </c>
      <c r="F143" s="55" t="s">
        <v>176</v>
      </c>
      <c r="G143" s="978"/>
      <c r="H143" s="55" t="s">
        <v>745</v>
      </c>
      <c r="I143" s="465">
        <v>0.2</v>
      </c>
      <c r="J143" s="468">
        <v>2</v>
      </c>
      <c r="K143" s="1041"/>
      <c r="L143" s="1041"/>
      <c r="M143" s="419" t="s">
        <v>805</v>
      </c>
      <c r="N143" s="42">
        <v>3</v>
      </c>
      <c r="O143" s="326" t="s">
        <v>933</v>
      </c>
      <c r="P143" s="413">
        <v>0.05</v>
      </c>
      <c r="Q143" s="414">
        <v>43809</v>
      </c>
      <c r="R143" s="415">
        <v>43815</v>
      </c>
      <c r="S143" s="413">
        <f t="shared" si="13"/>
        <v>1.0000000000000002E-2</v>
      </c>
      <c r="T143" s="507" t="s">
        <v>805</v>
      </c>
      <c r="U143" s="448">
        <v>1</v>
      </c>
      <c r="V143" s="637" t="s">
        <v>1298</v>
      </c>
      <c r="W143" s="81">
        <f t="shared" si="16"/>
        <v>0.05</v>
      </c>
      <c r="X143" s="413">
        <f t="shared" si="15"/>
        <v>0.05</v>
      </c>
      <c r="Y143" s="280">
        <f t="shared" si="14"/>
        <v>1.0000000000000002E-2</v>
      </c>
    </row>
    <row r="144" spans="2:25" ht="76.5" hidden="1" customHeight="1" x14ac:dyDescent="0.25">
      <c r="B144" s="462" t="s">
        <v>391</v>
      </c>
      <c r="C144" s="461" t="s">
        <v>392</v>
      </c>
      <c r="D144" s="461" t="s">
        <v>52</v>
      </c>
      <c r="E144" s="229" t="s">
        <v>539</v>
      </c>
      <c r="F144" s="55" t="s">
        <v>176</v>
      </c>
      <c r="G144" s="978">
        <v>2</v>
      </c>
      <c r="H144" s="423" t="s">
        <v>934</v>
      </c>
      <c r="I144" s="466">
        <v>0.2</v>
      </c>
      <c r="J144" s="492">
        <v>100</v>
      </c>
      <c r="K144" s="1042" t="s">
        <v>481</v>
      </c>
      <c r="L144" s="1042" t="s">
        <v>935</v>
      </c>
      <c r="M144" s="421" t="s">
        <v>805</v>
      </c>
      <c r="N144" s="42">
        <v>1</v>
      </c>
      <c r="O144" s="224" t="s">
        <v>936</v>
      </c>
      <c r="P144" s="431">
        <v>0.15</v>
      </c>
      <c r="Q144" s="432">
        <v>43475</v>
      </c>
      <c r="R144" s="433">
        <v>43524</v>
      </c>
      <c r="S144" s="413">
        <f t="shared" si="13"/>
        <v>0.03</v>
      </c>
      <c r="T144" s="509" t="s">
        <v>805</v>
      </c>
      <c r="U144" s="739">
        <v>1</v>
      </c>
      <c r="V144" s="736" t="s">
        <v>1125</v>
      </c>
      <c r="W144" s="81">
        <f t="shared" ref="W144:W157" si="17">U144*P144</f>
        <v>0.15</v>
      </c>
      <c r="X144" s="424">
        <f t="shared" ref="X144:X157" si="18">W144*U144</f>
        <v>0.15</v>
      </c>
      <c r="Y144" s="280">
        <f t="shared" si="14"/>
        <v>0.03</v>
      </c>
    </row>
    <row r="145" spans="2:25" ht="76.5" hidden="1" customHeight="1" x14ac:dyDescent="0.25">
      <c r="B145" s="462" t="s">
        <v>391</v>
      </c>
      <c r="C145" s="461" t="s">
        <v>392</v>
      </c>
      <c r="D145" s="461" t="s">
        <v>52</v>
      </c>
      <c r="E145" s="229" t="s">
        <v>539</v>
      </c>
      <c r="F145" s="55" t="s">
        <v>176</v>
      </c>
      <c r="G145" s="978"/>
      <c r="H145" s="423" t="s">
        <v>934</v>
      </c>
      <c r="I145" s="466">
        <v>0.2</v>
      </c>
      <c r="J145" s="492">
        <v>100</v>
      </c>
      <c r="K145" s="1042"/>
      <c r="L145" s="1042"/>
      <c r="M145" s="421" t="s">
        <v>805</v>
      </c>
      <c r="N145" s="42">
        <v>2</v>
      </c>
      <c r="O145" s="224" t="s">
        <v>937</v>
      </c>
      <c r="P145" s="431">
        <v>0.4</v>
      </c>
      <c r="Q145" s="432">
        <v>43525</v>
      </c>
      <c r="R145" s="433">
        <v>43585</v>
      </c>
      <c r="S145" s="413">
        <f t="shared" si="13"/>
        <v>8.0000000000000016E-2</v>
      </c>
      <c r="T145" s="509" t="s">
        <v>805</v>
      </c>
      <c r="U145" s="739">
        <v>1</v>
      </c>
      <c r="V145" s="740" t="s">
        <v>1299</v>
      </c>
      <c r="W145" s="81">
        <f t="shared" si="17"/>
        <v>0.4</v>
      </c>
      <c r="X145" s="424">
        <f t="shared" si="18"/>
        <v>0.4</v>
      </c>
      <c r="Y145" s="280">
        <f t="shared" si="14"/>
        <v>8.0000000000000016E-2</v>
      </c>
    </row>
    <row r="146" spans="2:25" ht="76.5" hidden="1" customHeight="1" x14ac:dyDescent="0.25">
      <c r="B146" s="462" t="s">
        <v>391</v>
      </c>
      <c r="C146" s="461" t="s">
        <v>392</v>
      </c>
      <c r="D146" s="461" t="s">
        <v>52</v>
      </c>
      <c r="E146" s="229" t="s">
        <v>539</v>
      </c>
      <c r="F146" s="55" t="s">
        <v>176</v>
      </c>
      <c r="G146" s="978"/>
      <c r="H146" s="423" t="s">
        <v>934</v>
      </c>
      <c r="I146" s="466">
        <v>0.2</v>
      </c>
      <c r="J146" s="492">
        <v>100</v>
      </c>
      <c r="K146" s="1042"/>
      <c r="L146" s="1042"/>
      <c r="M146" s="421" t="s">
        <v>805</v>
      </c>
      <c r="N146" s="42">
        <v>3</v>
      </c>
      <c r="O146" s="224" t="s">
        <v>938</v>
      </c>
      <c r="P146" s="431">
        <v>0.15</v>
      </c>
      <c r="Q146" s="432">
        <v>43586</v>
      </c>
      <c r="R146" s="433">
        <v>43616</v>
      </c>
      <c r="S146" s="413">
        <f t="shared" si="13"/>
        <v>0.03</v>
      </c>
      <c r="T146" s="509" t="s">
        <v>805</v>
      </c>
      <c r="U146" s="739">
        <v>1</v>
      </c>
      <c r="V146" s="736" t="s">
        <v>1300</v>
      </c>
      <c r="W146" s="81">
        <f t="shared" si="17"/>
        <v>0.15</v>
      </c>
      <c r="X146" s="424">
        <f t="shared" si="18"/>
        <v>0.15</v>
      </c>
      <c r="Y146" s="280">
        <f t="shared" si="14"/>
        <v>0.03</v>
      </c>
    </row>
    <row r="147" spans="2:25" ht="76.5" hidden="1" customHeight="1" x14ac:dyDescent="0.25">
      <c r="B147" s="462" t="s">
        <v>391</v>
      </c>
      <c r="C147" s="461" t="s">
        <v>392</v>
      </c>
      <c r="D147" s="461" t="s">
        <v>52</v>
      </c>
      <c r="E147" s="229" t="s">
        <v>539</v>
      </c>
      <c r="F147" s="55" t="s">
        <v>176</v>
      </c>
      <c r="G147" s="978"/>
      <c r="H147" s="423" t="s">
        <v>934</v>
      </c>
      <c r="I147" s="466">
        <v>0.2</v>
      </c>
      <c r="J147" s="492">
        <v>100</v>
      </c>
      <c r="K147" s="1042"/>
      <c r="L147" s="1042"/>
      <c r="M147" s="421" t="s">
        <v>805</v>
      </c>
      <c r="N147" s="42">
        <v>4</v>
      </c>
      <c r="O147" s="224" t="s">
        <v>939</v>
      </c>
      <c r="P147" s="431">
        <v>0.2</v>
      </c>
      <c r="Q147" s="432">
        <v>43617</v>
      </c>
      <c r="R147" s="433">
        <v>43769</v>
      </c>
      <c r="S147" s="413">
        <f t="shared" si="13"/>
        <v>4.0000000000000008E-2</v>
      </c>
      <c r="T147" s="509" t="s">
        <v>805</v>
      </c>
      <c r="U147" s="739">
        <v>1</v>
      </c>
      <c r="V147" s="736" t="s">
        <v>1301</v>
      </c>
      <c r="W147" s="81">
        <f t="shared" si="17"/>
        <v>0.2</v>
      </c>
      <c r="X147" s="424">
        <f t="shared" si="18"/>
        <v>0.2</v>
      </c>
      <c r="Y147" s="280">
        <f t="shared" si="14"/>
        <v>4.0000000000000008E-2</v>
      </c>
    </row>
    <row r="148" spans="2:25" ht="76.5" hidden="1" customHeight="1" x14ac:dyDescent="0.25">
      <c r="B148" s="462" t="s">
        <v>391</v>
      </c>
      <c r="C148" s="461" t="s">
        <v>392</v>
      </c>
      <c r="D148" s="461" t="s">
        <v>52</v>
      </c>
      <c r="E148" s="229" t="s">
        <v>539</v>
      </c>
      <c r="F148" s="55" t="s">
        <v>176</v>
      </c>
      <c r="G148" s="978"/>
      <c r="H148" s="423" t="s">
        <v>934</v>
      </c>
      <c r="I148" s="466">
        <v>0.2</v>
      </c>
      <c r="J148" s="492">
        <v>100</v>
      </c>
      <c r="K148" s="1042"/>
      <c r="L148" s="1042"/>
      <c r="M148" s="421" t="s">
        <v>805</v>
      </c>
      <c r="N148" s="42">
        <v>5</v>
      </c>
      <c r="O148" s="224" t="s">
        <v>940</v>
      </c>
      <c r="P148" s="431">
        <v>0.1</v>
      </c>
      <c r="Q148" s="432">
        <v>43770</v>
      </c>
      <c r="R148" s="433">
        <v>43784</v>
      </c>
      <c r="S148" s="413">
        <f t="shared" si="13"/>
        <v>2.0000000000000004E-2</v>
      </c>
      <c r="T148" s="509" t="s">
        <v>805</v>
      </c>
      <c r="U148" s="739">
        <v>1</v>
      </c>
      <c r="V148" s="736" t="s">
        <v>1302</v>
      </c>
      <c r="W148" s="81">
        <f t="shared" si="17"/>
        <v>0.1</v>
      </c>
      <c r="X148" s="424">
        <f t="shared" si="18"/>
        <v>0.1</v>
      </c>
      <c r="Y148" s="280">
        <f t="shared" si="14"/>
        <v>2.0000000000000004E-2</v>
      </c>
    </row>
    <row r="149" spans="2:25" ht="76.5" hidden="1" customHeight="1" x14ac:dyDescent="0.25">
      <c r="B149" s="462" t="s">
        <v>391</v>
      </c>
      <c r="C149" s="461" t="s">
        <v>392</v>
      </c>
      <c r="D149" s="461" t="s">
        <v>52</v>
      </c>
      <c r="E149" s="229" t="s">
        <v>539</v>
      </c>
      <c r="F149" s="55" t="s">
        <v>176</v>
      </c>
      <c r="G149" s="978">
        <v>3</v>
      </c>
      <c r="H149" s="55" t="s">
        <v>751</v>
      </c>
      <c r="I149" s="465">
        <v>0.2</v>
      </c>
      <c r="J149" s="468">
        <v>4</v>
      </c>
      <c r="K149" s="1041" t="s">
        <v>941</v>
      </c>
      <c r="L149" s="1041" t="s">
        <v>942</v>
      </c>
      <c r="M149" s="419" t="s">
        <v>805</v>
      </c>
      <c r="N149" s="42">
        <v>1</v>
      </c>
      <c r="O149" s="326" t="s">
        <v>1080</v>
      </c>
      <c r="P149" s="413">
        <v>0.12</v>
      </c>
      <c r="Q149" s="414">
        <v>43556</v>
      </c>
      <c r="R149" s="415">
        <v>43565</v>
      </c>
      <c r="S149" s="413">
        <f t="shared" si="13"/>
        <v>2.4E-2</v>
      </c>
      <c r="T149" s="507" t="s">
        <v>805</v>
      </c>
      <c r="U149" s="448">
        <v>1</v>
      </c>
      <c r="V149" s="637" t="s">
        <v>1079</v>
      </c>
      <c r="W149" s="81">
        <f t="shared" si="17"/>
        <v>0.12</v>
      </c>
      <c r="X149" s="424">
        <f t="shared" si="18"/>
        <v>0.12</v>
      </c>
      <c r="Y149" s="280">
        <f t="shared" si="14"/>
        <v>2.4E-2</v>
      </c>
    </row>
    <row r="150" spans="2:25" ht="76.5" hidden="1" customHeight="1" x14ac:dyDescent="0.25">
      <c r="B150" s="462" t="s">
        <v>391</v>
      </c>
      <c r="C150" s="461" t="s">
        <v>392</v>
      </c>
      <c r="D150" s="461" t="s">
        <v>52</v>
      </c>
      <c r="E150" s="229" t="s">
        <v>539</v>
      </c>
      <c r="F150" s="55" t="s">
        <v>176</v>
      </c>
      <c r="G150" s="978"/>
      <c r="H150" s="55" t="s">
        <v>751</v>
      </c>
      <c r="I150" s="465">
        <v>0.2</v>
      </c>
      <c r="J150" s="468">
        <v>4</v>
      </c>
      <c r="K150" s="1041"/>
      <c r="L150" s="1041"/>
      <c r="M150" s="419" t="s">
        <v>805</v>
      </c>
      <c r="N150" s="42">
        <v>2</v>
      </c>
      <c r="O150" s="326" t="s">
        <v>944</v>
      </c>
      <c r="P150" s="413">
        <v>0.08</v>
      </c>
      <c r="Q150" s="414">
        <v>43556</v>
      </c>
      <c r="R150" s="415">
        <v>43565</v>
      </c>
      <c r="S150" s="413">
        <f t="shared" si="13"/>
        <v>1.6E-2</v>
      </c>
      <c r="T150" s="507" t="s">
        <v>805</v>
      </c>
      <c r="U150" s="448">
        <v>1</v>
      </c>
      <c r="V150" s="637" t="s">
        <v>1303</v>
      </c>
      <c r="W150" s="81">
        <f t="shared" si="17"/>
        <v>0.08</v>
      </c>
      <c r="X150" s="424">
        <f t="shared" si="18"/>
        <v>0.08</v>
      </c>
      <c r="Y150" s="280">
        <f t="shared" si="14"/>
        <v>1.6E-2</v>
      </c>
    </row>
    <row r="151" spans="2:25" ht="76.5" hidden="1" customHeight="1" x14ac:dyDescent="0.25">
      <c r="B151" s="462" t="s">
        <v>391</v>
      </c>
      <c r="C151" s="461" t="s">
        <v>392</v>
      </c>
      <c r="D151" s="461" t="s">
        <v>52</v>
      </c>
      <c r="E151" s="229" t="s">
        <v>539</v>
      </c>
      <c r="F151" s="55" t="s">
        <v>176</v>
      </c>
      <c r="G151" s="978"/>
      <c r="H151" s="55" t="s">
        <v>751</v>
      </c>
      <c r="I151" s="465">
        <v>0.2</v>
      </c>
      <c r="J151" s="468">
        <v>4</v>
      </c>
      <c r="K151" s="1041"/>
      <c r="L151" s="1041"/>
      <c r="M151" s="419" t="s">
        <v>805</v>
      </c>
      <c r="N151" s="42">
        <v>3</v>
      </c>
      <c r="O151" s="326" t="s">
        <v>945</v>
      </c>
      <c r="P151" s="413">
        <v>0.05</v>
      </c>
      <c r="Q151" s="414">
        <v>43566</v>
      </c>
      <c r="R151" s="415">
        <v>43580</v>
      </c>
      <c r="S151" s="413">
        <f t="shared" si="13"/>
        <v>1.0000000000000002E-2</v>
      </c>
      <c r="T151" s="507" t="s">
        <v>805</v>
      </c>
      <c r="U151" s="510">
        <v>1</v>
      </c>
      <c r="V151" s="637" t="s">
        <v>1184</v>
      </c>
      <c r="W151" s="81">
        <f t="shared" si="17"/>
        <v>0.05</v>
      </c>
      <c r="X151" s="424">
        <f t="shared" si="18"/>
        <v>0.05</v>
      </c>
      <c r="Y151" s="280">
        <f t="shared" si="14"/>
        <v>1.0000000000000002E-2</v>
      </c>
    </row>
    <row r="152" spans="2:25" ht="76.5" hidden="1" customHeight="1" x14ac:dyDescent="0.25">
      <c r="B152" s="462" t="s">
        <v>391</v>
      </c>
      <c r="C152" s="461" t="s">
        <v>392</v>
      </c>
      <c r="D152" s="461" t="s">
        <v>52</v>
      </c>
      <c r="E152" s="229" t="s">
        <v>539</v>
      </c>
      <c r="F152" s="55" t="s">
        <v>176</v>
      </c>
      <c r="G152" s="978"/>
      <c r="H152" s="55" t="s">
        <v>751</v>
      </c>
      <c r="I152" s="465">
        <v>0.2</v>
      </c>
      <c r="J152" s="468">
        <v>4</v>
      </c>
      <c r="K152" s="1041"/>
      <c r="L152" s="1041"/>
      <c r="M152" s="419" t="s">
        <v>805</v>
      </c>
      <c r="N152" s="42">
        <v>1</v>
      </c>
      <c r="O152" s="326" t="s">
        <v>943</v>
      </c>
      <c r="P152" s="413">
        <v>0.12</v>
      </c>
      <c r="Q152" s="414">
        <v>43556</v>
      </c>
      <c r="R152" s="415">
        <v>43646</v>
      </c>
      <c r="S152" s="413">
        <f t="shared" si="13"/>
        <v>2.4E-2</v>
      </c>
      <c r="T152" s="507" t="s">
        <v>805</v>
      </c>
      <c r="U152" s="510">
        <v>1</v>
      </c>
      <c r="V152" s="637" t="s">
        <v>1140</v>
      </c>
      <c r="W152" s="81">
        <f t="shared" si="17"/>
        <v>0.12</v>
      </c>
      <c r="X152" s="424">
        <f t="shared" si="18"/>
        <v>0.12</v>
      </c>
      <c r="Y152" s="280">
        <f t="shared" si="14"/>
        <v>2.4E-2</v>
      </c>
    </row>
    <row r="153" spans="2:25" ht="76.5" hidden="1" customHeight="1" x14ac:dyDescent="0.25">
      <c r="B153" s="462" t="s">
        <v>391</v>
      </c>
      <c r="C153" s="461" t="s">
        <v>392</v>
      </c>
      <c r="D153" s="461" t="s">
        <v>52</v>
      </c>
      <c r="E153" s="229" t="s">
        <v>539</v>
      </c>
      <c r="F153" s="55" t="s">
        <v>176</v>
      </c>
      <c r="G153" s="978"/>
      <c r="H153" s="55" t="s">
        <v>751</v>
      </c>
      <c r="I153" s="465">
        <v>0.2</v>
      </c>
      <c r="J153" s="468">
        <v>4</v>
      </c>
      <c r="K153" s="1041"/>
      <c r="L153" s="1041"/>
      <c r="M153" s="419" t="s">
        <v>805</v>
      </c>
      <c r="N153" s="42">
        <v>2</v>
      </c>
      <c r="O153" s="326" t="s">
        <v>944</v>
      </c>
      <c r="P153" s="413">
        <v>0.08</v>
      </c>
      <c r="Q153" s="414">
        <v>43653</v>
      </c>
      <c r="R153" s="415">
        <v>43656</v>
      </c>
      <c r="S153" s="413">
        <f t="shared" si="13"/>
        <v>1.6E-2</v>
      </c>
      <c r="T153" s="507" t="s">
        <v>805</v>
      </c>
      <c r="U153" s="510">
        <v>1</v>
      </c>
      <c r="V153" s="637" t="s">
        <v>1183</v>
      </c>
      <c r="W153" s="81">
        <f t="shared" si="17"/>
        <v>0.08</v>
      </c>
      <c r="X153" s="424">
        <f t="shared" si="18"/>
        <v>0.08</v>
      </c>
      <c r="Y153" s="280">
        <f t="shared" si="14"/>
        <v>1.6E-2</v>
      </c>
    </row>
    <row r="154" spans="2:25" ht="76.5" hidden="1" customHeight="1" x14ac:dyDescent="0.25">
      <c r="B154" s="462" t="s">
        <v>391</v>
      </c>
      <c r="C154" s="461" t="s">
        <v>392</v>
      </c>
      <c r="D154" s="461" t="s">
        <v>52</v>
      </c>
      <c r="E154" s="229" t="s">
        <v>539</v>
      </c>
      <c r="F154" s="55" t="s">
        <v>176</v>
      </c>
      <c r="G154" s="978"/>
      <c r="H154" s="55" t="s">
        <v>751</v>
      </c>
      <c r="I154" s="465">
        <v>0.2</v>
      </c>
      <c r="J154" s="468">
        <v>4</v>
      </c>
      <c r="K154" s="1041"/>
      <c r="L154" s="1041"/>
      <c r="M154" s="419" t="s">
        <v>805</v>
      </c>
      <c r="N154" s="42">
        <v>3</v>
      </c>
      <c r="O154" s="326" t="s">
        <v>945</v>
      </c>
      <c r="P154" s="413">
        <v>0.05</v>
      </c>
      <c r="Q154" s="414">
        <v>43656</v>
      </c>
      <c r="R154" s="415">
        <v>43658</v>
      </c>
      <c r="S154" s="413">
        <f t="shared" si="13"/>
        <v>1.0000000000000002E-2</v>
      </c>
      <c r="T154" s="507" t="s">
        <v>805</v>
      </c>
      <c r="U154" s="510">
        <v>1</v>
      </c>
      <c r="V154" s="637" t="s">
        <v>1184</v>
      </c>
      <c r="W154" s="81">
        <f t="shared" si="17"/>
        <v>0.05</v>
      </c>
      <c r="X154" s="424">
        <f t="shared" si="18"/>
        <v>0.05</v>
      </c>
      <c r="Y154" s="280">
        <f t="shared" si="14"/>
        <v>1.0000000000000002E-2</v>
      </c>
    </row>
    <row r="155" spans="2:25" ht="76.5" hidden="1" customHeight="1" x14ac:dyDescent="0.25">
      <c r="B155" s="462" t="s">
        <v>391</v>
      </c>
      <c r="C155" s="461" t="s">
        <v>392</v>
      </c>
      <c r="D155" s="461" t="s">
        <v>52</v>
      </c>
      <c r="E155" s="229" t="s">
        <v>539</v>
      </c>
      <c r="F155" s="55" t="s">
        <v>176</v>
      </c>
      <c r="G155" s="978"/>
      <c r="H155" s="55" t="s">
        <v>751</v>
      </c>
      <c r="I155" s="465">
        <v>0.2</v>
      </c>
      <c r="J155" s="468">
        <v>4</v>
      </c>
      <c r="K155" s="1041"/>
      <c r="L155" s="1041"/>
      <c r="M155" s="419" t="s">
        <v>805</v>
      </c>
      <c r="N155" s="42">
        <v>1</v>
      </c>
      <c r="O155" s="326" t="s">
        <v>943</v>
      </c>
      <c r="P155" s="413">
        <v>0.12</v>
      </c>
      <c r="Q155" s="414">
        <v>43647</v>
      </c>
      <c r="R155" s="415">
        <v>43738</v>
      </c>
      <c r="S155" s="413">
        <f t="shared" si="13"/>
        <v>2.4E-2</v>
      </c>
      <c r="T155" s="507" t="s">
        <v>805</v>
      </c>
      <c r="U155" s="510">
        <v>1</v>
      </c>
      <c r="V155" s="637" t="s">
        <v>1185</v>
      </c>
      <c r="W155" s="81">
        <f t="shared" si="17"/>
        <v>0.12</v>
      </c>
      <c r="X155" s="424">
        <f t="shared" si="18"/>
        <v>0.12</v>
      </c>
      <c r="Y155" s="280">
        <f t="shared" si="14"/>
        <v>2.4E-2</v>
      </c>
    </row>
    <row r="156" spans="2:25" ht="76.5" hidden="1" customHeight="1" x14ac:dyDescent="0.25">
      <c r="B156" s="462" t="s">
        <v>391</v>
      </c>
      <c r="C156" s="461" t="s">
        <v>392</v>
      </c>
      <c r="D156" s="461" t="s">
        <v>52</v>
      </c>
      <c r="E156" s="229" t="s">
        <v>539</v>
      </c>
      <c r="F156" s="55" t="s">
        <v>176</v>
      </c>
      <c r="G156" s="978"/>
      <c r="H156" s="55" t="s">
        <v>751</v>
      </c>
      <c r="I156" s="465">
        <v>0.2</v>
      </c>
      <c r="J156" s="468">
        <v>4</v>
      </c>
      <c r="K156" s="1041"/>
      <c r="L156" s="1041"/>
      <c r="M156" s="419" t="s">
        <v>805</v>
      </c>
      <c r="N156" s="42">
        <v>2</v>
      </c>
      <c r="O156" s="326" t="s">
        <v>944</v>
      </c>
      <c r="P156" s="413">
        <v>0.08</v>
      </c>
      <c r="Q156" s="414">
        <v>43745</v>
      </c>
      <c r="R156" s="415">
        <v>43748</v>
      </c>
      <c r="S156" s="413">
        <f t="shared" si="13"/>
        <v>1.6E-2</v>
      </c>
      <c r="T156" s="507" t="s">
        <v>805</v>
      </c>
      <c r="U156" s="510">
        <v>1</v>
      </c>
      <c r="V156" s="637" t="s">
        <v>1304</v>
      </c>
      <c r="W156" s="81">
        <f t="shared" si="17"/>
        <v>0.08</v>
      </c>
      <c r="X156" s="424">
        <f t="shared" si="18"/>
        <v>0.08</v>
      </c>
      <c r="Y156" s="280">
        <f t="shared" si="14"/>
        <v>1.6E-2</v>
      </c>
    </row>
    <row r="157" spans="2:25" ht="76.5" hidden="1" customHeight="1" x14ac:dyDescent="0.25">
      <c r="B157" s="462" t="s">
        <v>391</v>
      </c>
      <c r="C157" s="461" t="s">
        <v>392</v>
      </c>
      <c r="D157" s="461" t="s">
        <v>52</v>
      </c>
      <c r="E157" s="229" t="s">
        <v>539</v>
      </c>
      <c r="F157" s="55" t="s">
        <v>176</v>
      </c>
      <c r="G157" s="978"/>
      <c r="H157" s="55" t="s">
        <v>751</v>
      </c>
      <c r="I157" s="465">
        <v>0.2</v>
      </c>
      <c r="J157" s="468">
        <v>4</v>
      </c>
      <c r="K157" s="1041"/>
      <c r="L157" s="1041"/>
      <c r="M157" s="419" t="s">
        <v>805</v>
      </c>
      <c r="N157" s="42">
        <v>3</v>
      </c>
      <c r="O157" s="326" t="s">
        <v>945</v>
      </c>
      <c r="P157" s="413">
        <v>0.05</v>
      </c>
      <c r="Q157" s="414">
        <v>43748</v>
      </c>
      <c r="R157" s="415">
        <v>43750</v>
      </c>
      <c r="S157" s="413">
        <f t="shared" si="13"/>
        <v>1.0000000000000002E-2</v>
      </c>
      <c r="T157" s="507" t="s">
        <v>805</v>
      </c>
      <c r="U157" s="510">
        <v>1</v>
      </c>
      <c r="V157" s="637" t="s">
        <v>1305</v>
      </c>
      <c r="W157" s="81">
        <f t="shared" si="17"/>
        <v>0.05</v>
      </c>
      <c r="X157" s="424">
        <f t="shared" si="18"/>
        <v>0.05</v>
      </c>
      <c r="Y157" s="280">
        <f t="shared" si="14"/>
        <v>1.0000000000000002E-2</v>
      </c>
    </row>
    <row r="158" spans="2:25" ht="76.5" hidden="1" customHeight="1" x14ac:dyDescent="0.25">
      <c r="B158" s="462" t="s">
        <v>391</v>
      </c>
      <c r="C158" s="461" t="s">
        <v>392</v>
      </c>
      <c r="D158" s="461" t="s">
        <v>52</v>
      </c>
      <c r="E158" s="229" t="s">
        <v>539</v>
      </c>
      <c r="F158" s="55" t="s">
        <v>176</v>
      </c>
      <c r="G158" s="978"/>
      <c r="H158" s="55" t="s">
        <v>751</v>
      </c>
      <c r="I158" s="465">
        <v>0.2</v>
      </c>
      <c r="J158" s="468">
        <v>4</v>
      </c>
      <c r="K158" s="1041"/>
      <c r="L158" s="1041"/>
      <c r="M158" s="419" t="s">
        <v>805</v>
      </c>
      <c r="N158" s="42">
        <v>1</v>
      </c>
      <c r="O158" s="326" t="s">
        <v>943</v>
      </c>
      <c r="P158" s="413">
        <v>0.12</v>
      </c>
      <c r="Q158" s="432">
        <v>43739</v>
      </c>
      <c r="R158" s="433">
        <v>43830</v>
      </c>
      <c r="S158" s="413">
        <f t="shared" si="13"/>
        <v>2.4E-2</v>
      </c>
      <c r="T158" s="507" t="s">
        <v>805</v>
      </c>
      <c r="U158" s="510">
        <v>1</v>
      </c>
      <c r="V158" s="637" t="s">
        <v>1306</v>
      </c>
      <c r="W158" s="81">
        <f t="shared" ref="W158:W178" si="19">U158*P158</f>
        <v>0.12</v>
      </c>
      <c r="X158" s="424">
        <f t="shared" ref="X158:X178" si="20">W158*U158</f>
        <v>0.12</v>
      </c>
      <c r="Y158" s="280">
        <f t="shared" si="14"/>
        <v>2.4E-2</v>
      </c>
    </row>
    <row r="159" spans="2:25" ht="76.5" hidden="1" customHeight="1" x14ac:dyDescent="0.25">
      <c r="B159" s="462" t="s">
        <v>391</v>
      </c>
      <c r="C159" s="461" t="s">
        <v>392</v>
      </c>
      <c r="D159" s="461" t="s">
        <v>52</v>
      </c>
      <c r="E159" s="229" t="s">
        <v>539</v>
      </c>
      <c r="F159" s="55" t="s">
        <v>176</v>
      </c>
      <c r="G159" s="978"/>
      <c r="H159" s="55" t="s">
        <v>751</v>
      </c>
      <c r="I159" s="465">
        <v>0.2</v>
      </c>
      <c r="J159" s="468">
        <v>4</v>
      </c>
      <c r="K159" s="1041"/>
      <c r="L159" s="1041"/>
      <c r="M159" s="419" t="s">
        <v>805</v>
      </c>
      <c r="N159" s="42">
        <v>2</v>
      </c>
      <c r="O159" s="326" t="s">
        <v>944</v>
      </c>
      <c r="P159" s="413">
        <v>0.08</v>
      </c>
      <c r="Q159" s="432">
        <v>43830</v>
      </c>
      <c r="R159" s="433">
        <v>43830</v>
      </c>
      <c r="S159" s="413">
        <f t="shared" si="13"/>
        <v>1.6E-2</v>
      </c>
      <c r="T159" s="507" t="s">
        <v>805</v>
      </c>
      <c r="U159" s="510">
        <v>1</v>
      </c>
      <c r="V159" s="637" t="s">
        <v>1307</v>
      </c>
      <c r="W159" s="81">
        <f t="shared" si="19"/>
        <v>0.08</v>
      </c>
      <c r="X159" s="424">
        <f t="shared" si="20"/>
        <v>0.08</v>
      </c>
      <c r="Y159" s="280">
        <f t="shared" si="14"/>
        <v>1.6E-2</v>
      </c>
    </row>
    <row r="160" spans="2:25" ht="76.5" hidden="1" customHeight="1" x14ac:dyDescent="0.25">
      <c r="B160" s="462" t="s">
        <v>391</v>
      </c>
      <c r="C160" s="461" t="s">
        <v>392</v>
      </c>
      <c r="D160" s="461" t="s">
        <v>52</v>
      </c>
      <c r="E160" s="229" t="s">
        <v>539</v>
      </c>
      <c r="F160" s="55" t="s">
        <v>176</v>
      </c>
      <c r="G160" s="978"/>
      <c r="H160" s="55" t="s">
        <v>751</v>
      </c>
      <c r="I160" s="465">
        <v>0.2</v>
      </c>
      <c r="J160" s="468">
        <v>4</v>
      </c>
      <c r="K160" s="1041"/>
      <c r="L160" s="1041"/>
      <c r="M160" s="419" t="s">
        <v>805</v>
      </c>
      <c r="N160" s="42">
        <v>3</v>
      </c>
      <c r="O160" s="326" t="s">
        <v>945</v>
      </c>
      <c r="P160" s="413">
        <v>0.05</v>
      </c>
      <c r="Q160" s="432">
        <v>43830</v>
      </c>
      <c r="R160" s="433">
        <v>43830</v>
      </c>
      <c r="S160" s="413">
        <f t="shared" si="13"/>
        <v>1.0000000000000002E-2</v>
      </c>
      <c r="T160" s="507" t="s">
        <v>805</v>
      </c>
      <c r="U160" s="510">
        <v>1</v>
      </c>
      <c r="V160" s="637" t="s">
        <v>1184</v>
      </c>
      <c r="W160" s="81">
        <f t="shared" si="19"/>
        <v>0.05</v>
      </c>
      <c r="X160" s="424">
        <f t="shared" si="20"/>
        <v>0.05</v>
      </c>
      <c r="Y160" s="280">
        <f t="shared" si="14"/>
        <v>1.0000000000000002E-2</v>
      </c>
    </row>
    <row r="161" spans="2:25" ht="76.5" hidden="1" customHeight="1" x14ac:dyDescent="0.25">
      <c r="B161" s="462" t="s">
        <v>391</v>
      </c>
      <c r="C161" s="461" t="s">
        <v>392</v>
      </c>
      <c r="D161" s="461" t="s">
        <v>52</v>
      </c>
      <c r="E161" s="229" t="s">
        <v>539</v>
      </c>
      <c r="F161" s="55" t="s">
        <v>176</v>
      </c>
      <c r="G161" s="978">
        <v>4</v>
      </c>
      <c r="H161" s="423" t="s">
        <v>755</v>
      </c>
      <c r="I161" s="465">
        <v>0.2</v>
      </c>
      <c r="J161" s="468">
        <v>1</v>
      </c>
      <c r="K161" s="1041" t="s">
        <v>946</v>
      </c>
      <c r="L161" s="1042" t="s">
        <v>756</v>
      </c>
      <c r="M161" s="419" t="s">
        <v>947</v>
      </c>
      <c r="N161" s="42">
        <v>1</v>
      </c>
      <c r="O161" s="224" t="s">
        <v>948</v>
      </c>
      <c r="P161" s="413">
        <v>0.2</v>
      </c>
      <c r="Q161" s="414">
        <v>43480</v>
      </c>
      <c r="R161" s="415">
        <v>43524</v>
      </c>
      <c r="S161" s="413">
        <f t="shared" si="13"/>
        <v>4.0000000000000008E-2</v>
      </c>
      <c r="T161" s="507" t="s">
        <v>805</v>
      </c>
      <c r="U161" s="739">
        <v>1</v>
      </c>
      <c r="V161" s="736" t="s">
        <v>1135</v>
      </c>
      <c r="W161" s="81">
        <f t="shared" si="19"/>
        <v>0.2</v>
      </c>
      <c r="X161" s="424">
        <f t="shared" si="20"/>
        <v>0.2</v>
      </c>
      <c r="Y161" s="280">
        <f t="shared" si="14"/>
        <v>4.0000000000000008E-2</v>
      </c>
    </row>
    <row r="162" spans="2:25" ht="76.5" hidden="1" customHeight="1" x14ac:dyDescent="0.25">
      <c r="B162" s="462" t="s">
        <v>391</v>
      </c>
      <c r="C162" s="461" t="s">
        <v>392</v>
      </c>
      <c r="D162" s="461" t="s">
        <v>52</v>
      </c>
      <c r="E162" s="229" t="s">
        <v>539</v>
      </c>
      <c r="F162" s="55" t="s">
        <v>176</v>
      </c>
      <c r="G162" s="978"/>
      <c r="H162" s="423" t="s">
        <v>755</v>
      </c>
      <c r="I162" s="465">
        <v>0.2</v>
      </c>
      <c r="J162" s="468">
        <v>1</v>
      </c>
      <c r="K162" s="1041"/>
      <c r="L162" s="1042"/>
      <c r="M162" s="419" t="s">
        <v>947</v>
      </c>
      <c r="N162" s="42">
        <v>2</v>
      </c>
      <c r="O162" s="224" t="s">
        <v>949</v>
      </c>
      <c r="P162" s="413">
        <v>0.2</v>
      </c>
      <c r="Q162" s="414">
        <v>43525</v>
      </c>
      <c r="R162" s="415">
        <v>43555</v>
      </c>
      <c r="S162" s="413">
        <f t="shared" si="13"/>
        <v>4.0000000000000008E-2</v>
      </c>
      <c r="T162" s="507" t="s">
        <v>805</v>
      </c>
      <c r="U162" s="737">
        <v>1</v>
      </c>
      <c r="V162" s="736" t="s">
        <v>1308</v>
      </c>
      <c r="W162" s="81">
        <f t="shared" si="19"/>
        <v>0.2</v>
      </c>
      <c r="X162" s="424">
        <f t="shared" si="20"/>
        <v>0.2</v>
      </c>
      <c r="Y162" s="280">
        <f t="shared" si="14"/>
        <v>4.0000000000000008E-2</v>
      </c>
    </row>
    <row r="163" spans="2:25" ht="76.5" hidden="1" customHeight="1" x14ac:dyDescent="0.25">
      <c r="B163" s="462" t="s">
        <v>391</v>
      </c>
      <c r="C163" s="461" t="s">
        <v>392</v>
      </c>
      <c r="D163" s="461" t="s">
        <v>52</v>
      </c>
      <c r="E163" s="229" t="s">
        <v>539</v>
      </c>
      <c r="F163" s="55" t="s">
        <v>176</v>
      </c>
      <c r="G163" s="978"/>
      <c r="H163" s="423" t="s">
        <v>755</v>
      </c>
      <c r="I163" s="465">
        <v>0.2</v>
      </c>
      <c r="J163" s="468">
        <v>1</v>
      </c>
      <c r="K163" s="1041"/>
      <c r="L163" s="1042"/>
      <c r="M163" s="419" t="s">
        <v>947</v>
      </c>
      <c r="N163" s="42">
        <v>3</v>
      </c>
      <c r="O163" s="224" t="s">
        <v>950</v>
      </c>
      <c r="P163" s="413">
        <v>0.15</v>
      </c>
      <c r="Q163" s="414">
        <v>43556</v>
      </c>
      <c r="R163" s="415">
        <v>43585</v>
      </c>
      <c r="S163" s="413">
        <f t="shared" si="13"/>
        <v>0.03</v>
      </c>
      <c r="T163" s="507" t="s">
        <v>805</v>
      </c>
      <c r="U163" s="737">
        <v>1</v>
      </c>
      <c r="V163" s="736" t="s">
        <v>1130</v>
      </c>
      <c r="W163" s="81">
        <f t="shared" si="19"/>
        <v>0.15</v>
      </c>
      <c r="X163" s="424">
        <f t="shared" si="20"/>
        <v>0.15</v>
      </c>
      <c r="Y163" s="280">
        <f t="shared" si="14"/>
        <v>0.03</v>
      </c>
    </row>
    <row r="164" spans="2:25" ht="76.5" hidden="1" customHeight="1" x14ac:dyDescent="0.25">
      <c r="B164" s="462" t="s">
        <v>391</v>
      </c>
      <c r="C164" s="461" t="s">
        <v>392</v>
      </c>
      <c r="D164" s="461" t="s">
        <v>52</v>
      </c>
      <c r="E164" s="229" t="s">
        <v>539</v>
      </c>
      <c r="F164" s="55" t="s">
        <v>176</v>
      </c>
      <c r="G164" s="978"/>
      <c r="H164" s="423" t="s">
        <v>755</v>
      </c>
      <c r="I164" s="465">
        <v>0.2</v>
      </c>
      <c r="J164" s="468">
        <v>1</v>
      </c>
      <c r="K164" s="1041"/>
      <c r="L164" s="1042"/>
      <c r="M164" s="419" t="s">
        <v>947</v>
      </c>
      <c r="N164" s="42">
        <v>4</v>
      </c>
      <c r="O164" s="224" t="s">
        <v>951</v>
      </c>
      <c r="P164" s="413">
        <v>0.4</v>
      </c>
      <c r="Q164" s="414">
        <v>43586</v>
      </c>
      <c r="R164" s="415">
        <v>43616</v>
      </c>
      <c r="S164" s="413">
        <f t="shared" si="13"/>
        <v>8.0000000000000016E-2</v>
      </c>
      <c r="T164" s="507" t="s">
        <v>805</v>
      </c>
      <c r="U164" s="737">
        <v>1</v>
      </c>
      <c r="V164" s="736" t="s">
        <v>1186</v>
      </c>
      <c r="W164" s="81">
        <f t="shared" si="19"/>
        <v>0.4</v>
      </c>
      <c r="X164" s="424">
        <f t="shared" si="20"/>
        <v>0.4</v>
      </c>
      <c r="Y164" s="280">
        <f t="shared" si="14"/>
        <v>8.0000000000000016E-2</v>
      </c>
    </row>
    <row r="165" spans="2:25" ht="76.5" hidden="1" customHeight="1" x14ac:dyDescent="0.25">
      <c r="B165" s="462" t="s">
        <v>391</v>
      </c>
      <c r="C165" s="461" t="s">
        <v>392</v>
      </c>
      <c r="D165" s="461" t="s">
        <v>52</v>
      </c>
      <c r="E165" s="229" t="s">
        <v>539</v>
      </c>
      <c r="F165" s="55" t="s">
        <v>176</v>
      </c>
      <c r="G165" s="978"/>
      <c r="H165" s="423" t="s">
        <v>755</v>
      </c>
      <c r="I165" s="465">
        <v>0.2</v>
      </c>
      <c r="J165" s="468">
        <v>1</v>
      </c>
      <c r="K165" s="1041"/>
      <c r="L165" s="1042"/>
      <c r="M165" s="419" t="s">
        <v>947</v>
      </c>
      <c r="N165" s="42">
        <v>5</v>
      </c>
      <c r="O165" s="224" t="s">
        <v>952</v>
      </c>
      <c r="P165" s="413">
        <v>0.05</v>
      </c>
      <c r="Q165" s="414">
        <v>43617</v>
      </c>
      <c r="R165" s="415">
        <v>43626</v>
      </c>
      <c r="S165" s="413">
        <f t="shared" si="13"/>
        <v>1.0000000000000002E-2</v>
      </c>
      <c r="T165" s="507" t="s">
        <v>805</v>
      </c>
      <c r="U165" s="737">
        <v>1</v>
      </c>
      <c r="V165" s="736" t="s">
        <v>1187</v>
      </c>
      <c r="W165" s="81">
        <f t="shared" si="19"/>
        <v>0.05</v>
      </c>
      <c r="X165" s="424">
        <f t="shared" si="20"/>
        <v>0.05</v>
      </c>
      <c r="Y165" s="280">
        <f t="shared" si="14"/>
        <v>1.0000000000000002E-2</v>
      </c>
    </row>
    <row r="166" spans="2:25" ht="76.5" hidden="1" customHeight="1" x14ac:dyDescent="0.25">
      <c r="B166" s="462" t="s">
        <v>391</v>
      </c>
      <c r="C166" s="461" t="s">
        <v>392</v>
      </c>
      <c r="D166" s="461" t="s">
        <v>52</v>
      </c>
      <c r="E166" s="229" t="s">
        <v>539</v>
      </c>
      <c r="F166" s="55" t="s">
        <v>176</v>
      </c>
      <c r="G166" s="978">
        <v>5</v>
      </c>
      <c r="H166" s="418" t="s">
        <v>757</v>
      </c>
      <c r="I166" s="465">
        <v>0.2</v>
      </c>
      <c r="J166" s="468">
        <v>100</v>
      </c>
      <c r="K166" s="1041" t="s">
        <v>953</v>
      </c>
      <c r="L166" s="1042" t="s">
        <v>758</v>
      </c>
      <c r="M166" s="419" t="s">
        <v>805</v>
      </c>
      <c r="N166" s="42">
        <v>1</v>
      </c>
      <c r="O166" s="326" t="s">
        <v>954</v>
      </c>
      <c r="P166" s="413">
        <v>0.2</v>
      </c>
      <c r="Q166" s="414">
        <v>43480</v>
      </c>
      <c r="R166" s="415">
        <v>43524</v>
      </c>
      <c r="S166" s="413">
        <f t="shared" si="13"/>
        <v>4.0000000000000008E-2</v>
      </c>
      <c r="T166" s="507" t="s">
        <v>805</v>
      </c>
      <c r="U166" s="448">
        <v>1</v>
      </c>
      <c r="V166" s="637" t="s">
        <v>1039</v>
      </c>
      <c r="W166" s="81">
        <f t="shared" si="19"/>
        <v>0.2</v>
      </c>
      <c r="X166" s="424">
        <f t="shared" si="20"/>
        <v>0.2</v>
      </c>
      <c r="Y166" s="280">
        <f t="shared" si="14"/>
        <v>4.0000000000000008E-2</v>
      </c>
    </row>
    <row r="167" spans="2:25" ht="76.5" hidden="1" customHeight="1" x14ac:dyDescent="0.25">
      <c r="B167" s="462" t="s">
        <v>391</v>
      </c>
      <c r="C167" s="461" t="s">
        <v>392</v>
      </c>
      <c r="D167" s="461" t="s">
        <v>52</v>
      </c>
      <c r="E167" s="229" t="s">
        <v>539</v>
      </c>
      <c r="F167" s="55" t="s">
        <v>176</v>
      </c>
      <c r="G167" s="978"/>
      <c r="H167" s="418" t="s">
        <v>757</v>
      </c>
      <c r="I167" s="465">
        <v>0.2</v>
      </c>
      <c r="J167" s="468">
        <v>100</v>
      </c>
      <c r="K167" s="1041"/>
      <c r="L167" s="1042"/>
      <c r="M167" s="419" t="s">
        <v>805</v>
      </c>
      <c r="N167" s="42">
        <v>2</v>
      </c>
      <c r="O167" s="326" t="s">
        <v>1040</v>
      </c>
      <c r="P167" s="413">
        <v>0.35</v>
      </c>
      <c r="Q167" s="414">
        <v>43525</v>
      </c>
      <c r="R167" s="415">
        <v>43799</v>
      </c>
      <c r="S167" s="413">
        <f t="shared" si="13"/>
        <v>6.9999999999999993E-2</v>
      </c>
      <c r="T167" s="507" t="s">
        <v>805</v>
      </c>
      <c r="U167" s="448">
        <v>1</v>
      </c>
      <c r="V167" s="637" t="s">
        <v>1126</v>
      </c>
      <c r="W167" s="81">
        <f t="shared" si="19"/>
        <v>0.35</v>
      </c>
      <c r="X167" s="424">
        <f t="shared" si="20"/>
        <v>0.35</v>
      </c>
      <c r="Y167" s="280">
        <f t="shared" si="14"/>
        <v>6.9999999999999993E-2</v>
      </c>
    </row>
    <row r="168" spans="2:25" ht="76.5" hidden="1" customHeight="1" x14ac:dyDescent="0.25">
      <c r="B168" s="462" t="s">
        <v>391</v>
      </c>
      <c r="C168" s="461" t="s">
        <v>392</v>
      </c>
      <c r="D168" s="461" t="s">
        <v>52</v>
      </c>
      <c r="E168" s="229" t="s">
        <v>539</v>
      </c>
      <c r="F168" s="55" t="s">
        <v>176</v>
      </c>
      <c r="G168" s="978"/>
      <c r="H168" s="418" t="s">
        <v>757</v>
      </c>
      <c r="I168" s="465">
        <v>0.2</v>
      </c>
      <c r="J168" s="468">
        <v>100</v>
      </c>
      <c r="K168" s="1041"/>
      <c r="L168" s="1042"/>
      <c r="M168" s="419" t="s">
        <v>805</v>
      </c>
      <c r="N168" s="42">
        <v>3</v>
      </c>
      <c r="O168" s="472" t="s">
        <v>1128</v>
      </c>
      <c r="P168" s="413">
        <v>0.35</v>
      </c>
      <c r="Q168" s="414">
        <v>43525</v>
      </c>
      <c r="R168" s="415">
        <v>43799</v>
      </c>
      <c r="S168" s="413">
        <f t="shared" si="13"/>
        <v>6.9999999999999993E-2</v>
      </c>
      <c r="T168" s="507" t="s">
        <v>805</v>
      </c>
      <c r="U168" s="448">
        <v>1</v>
      </c>
      <c r="V168" s="637" t="s">
        <v>1129</v>
      </c>
      <c r="W168" s="81">
        <f t="shared" si="19"/>
        <v>0.35</v>
      </c>
      <c r="X168" s="424">
        <f t="shared" si="20"/>
        <v>0.35</v>
      </c>
      <c r="Y168" s="280">
        <f t="shared" si="14"/>
        <v>6.9999999999999993E-2</v>
      </c>
    </row>
    <row r="169" spans="2:25" ht="76.5" hidden="1" customHeight="1" x14ac:dyDescent="0.25">
      <c r="B169" s="462" t="s">
        <v>391</v>
      </c>
      <c r="C169" s="461" t="s">
        <v>392</v>
      </c>
      <c r="D169" s="461" t="s">
        <v>52</v>
      </c>
      <c r="E169" s="229" t="s">
        <v>539</v>
      </c>
      <c r="F169" s="55" t="s">
        <v>176</v>
      </c>
      <c r="G169" s="978"/>
      <c r="H169" s="418" t="s">
        <v>757</v>
      </c>
      <c r="I169" s="465">
        <v>0.2</v>
      </c>
      <c r="J169" s="468">
        <v>100</v>
      </c>
      <c r="K169" s="1041"/>
      <c r="L169" s="1042"/>
      <c r="M169" s="419" t="s">
        <v>805</v>
      </c>
      <c r="N169" s="42">
        <v>4</v>
      </c>
      <c r="O169" s="326" t="s">
        <v>955</v>
      </c>
      <c r="P169" s="413">
        <v>0.1</v>
      </c>
      <c r="Q169" s="414">
        <v>43800</v>
      </c>
      <c r="R169" s="415">
        <v>43830</v>
      </c>
      <c r="S169" s="413">
        <f t="shared" si="13"/>
        <v>2.0000000000000004E-2</v>
      </c>
      <c r="T169" s="507" t="s">
        <v>805</v>
      </c>
      <c r="U169" s="448">
        <v>1</v>
      </c>
      <c r="V169" s="637" t="s">
        <v>1309</v>
      </c>
      <c r="W169" s="81">
        <f t="shared" si="19"/>
        <v>0.1</v>
      </c>
      <c r="X169" s="424">
        <f t="shared" si="20"/>
        <v>0.1</v>
      </c>
      <c r="Y169" s="280">
        <f t="shared" si="14"/>
        <v>2.0000000000000004E-2</v>
      </c>
    </row>
    <row r="170" spans="2:25" ht="76.5" hidden="1" customHeight="1" x14ac:dyDescent="0.25">
      <c r="B170" s="462" t="s">
        <v>391</v>
      </c>
      <c r="C170" s="461" t="s">
        <v>711</v>
      </c>
      <c r="D170" s="461" t="s">
        <v>23</v>
      </c>
      <c r="E170" s="229" t="s">
        <v>759</v>
      </c>
      <c r="F170" s="55" t="s">
        <v>183</v>
      </c>
      <c r="G170" s="978">
        <v>1</v>
      </c>
      <c r="H170" s="454" t="s">
        <v>760</v>
      </c>
      <c r="I170" s="469">
        <v>0.33</v>
      </c>
      <c r="J170" s="493">
        <v>100</v>
      </c>
      <c r="K170" s="500" t="s">
        <v>956</v>
      </c>
      <c r="L170" s="512" t="s">
        <v>957</v>
      </c>
      <c r="M170" s="500" t="s">
        <v>958</v>
      </c>
      <c r="N170" s="42">
        <v>1</v>
      </c>
      <c r="O170" s="482" t="s">
        <v>959</v>
      </c>
      <c r="P170" s="434">
        <v>0.5</v>
      </c>
      <c r="Q170" s="435">
        <v>43525</v>
      </c>
      <c r="R170" s="436">
        <v>43585</v>
      </c>
      <c r="S170" s="413">
        <f t="shared" si="13"/>
        <v>0.16500000000000001</v>
      </c>
      <c r="T170" s="500" t="s">
        <v>958</v>
      </c>
      <c r="U170" s="437">
        <v>1</v>
      </c>
      <c r="V170" s="481" t="s">
        <v>1047</v>
      </c>
      <c r="W170" s="81">
        <f t="shared" si="19"/>
        <v>0.5</v>
      </c>
      <c r="X170" s="424">
        <f t="shared" si="20"/>
        <v>0.5</v>
      </c>
      <c r="Y170" s="280">
        <f t="shared" si="14"/>
        <v>0.16500000000000001</v>
      </c>
    </row>
    <row r="171" spans="2:25" ht="76.5" hidden="1" customHeight="1" x14ac:dyDescent="0.25">
      <c r="B171" s="462" t="s">
        <v>391</v>
      </c>
      <c r="C171" s="461" t="s">
        <v>711</v>
      </c>
      <c r="D171" s="461" t="s">
        <v>23</v>
      </c>
      <c r="E171" s="229" t="s">
        <v>759</v>
      </c>
      <c r="F171" s="55" t="s">
        <v>183</v>
      </c>
      <c r="G171" s="978"/>
      <c r="H171" s="454" t="s">
        <v>760</v>
      </c>
      <c r="I171" s="469">
        <v>0.33</v>
      </c>
      <c r="J171" s="493">
        <v>100</v>
      </c>
      <c r="K171" s="500" t="s">
        <v>956</v>
      </c>
      <c r="L171" s="512" t="s">
        <v>957</v>
      </c>
      <c r="M171" s="500" t="s">
        <v>958</v>
      </c>
      <c r="N171" s="42">
        <v>2</v>
      </c>
      <c r="O171" s="482" t="s">
        <v>960</v>
      </c>
      <c r="P171" s="434">
        <v>0.5</v>
      </c>
      <c r="Q171" s="435">
        <v>43586</v>
      </c>
      <c r="R171" s="436">
        <v>43646</v>
      </c>
      <c r="S171" s="413">
        <f t="shared" si="13"/>
        <v>0.16500000000000001</v>
      </c>
      <c r="T171" s="500" t="s">
        <v>958</v>
      </c>
      <c r="U171" s="437">
        <v>1</v>
      </c>
      <c r="V171" s="481" t="s">
        <v>1048</v>
      </c>
      <c r="W171" s="81">
        <f t="shared" si="19"/>
        <v>0.5</v>
      </c>
      <c r="X171" s="424">
        <f t="shared" si="20"/>
        <v>0.5</v>
      </c>
      <c r="Y171" s="280">
        <f t="shared" si="14"/>
        <v>0.16500000000000001</v>
      </c>
    </row>
    <row r="172" spans="2:25" ht="76.5" hidden="1" customHeight="1" x14ac:dyDescent="0.25">
      <c r="B172" s="462" t="s">
        <v>391</v>
      </c>
      <c r="C172" s="461" t="s">
        <v>711</v>
      </c>
      <c r="D172" s="461" t="s">
        <v>23</v>
      </c>
      <c r="E172" s="229" t="s">
        <v>759</v>
      </c>
      <c r="F172" s="55" t="s">
        <v>183</v>
      </c>
      <c r="G172" s="1045">
        <v>2</v>
      </c>
      <c r="H172" s="513" t="s">
        <v>763</v>
      </c>
      <c r="I172" s="463">
        <v>0.33</v>
      </c>
      <c r="J172" s="464">
        <v>100</v>
      </c>
      <c r="K172" s="500" t="s">
        <v>956</v>
      </c>
      <c r="L172" s="499" t="s">
        <v>357</v>
      </c>
      <c r="M172" s="498" t="s">
        <v>351</v>
      </c>
      <c r="N172" s="42">
        <v>1</v>
      </c>
      <c r="O172" s="438" t="s">
        <v>961</v>
      </c>
      <c r="P172" s="434">
        <v>0.3</v>
      </c>
      <c r="Q172" s="435">
        <v>43525</v>
      </c>
      <c r="R172" s="436">
        <v>43600</v>
      </c>
      <c r="S172" s="413">
        <f t="shared" si="13"/>
        <v>9.9000000000000005E-2</v>
      </c>
      <c r="T172" s="500" t="s">
        <v>762</v>
      </c>
      <c r="U172" s="437">
        <v>1</v>
      </c>
      <c r="V172" s="637" t="s">
        <v>1049</v>
      </c>
      <c r="W172" s="81">
        <f t="shared" si="19"/>
        <v>0.3</v>
      </c>
      <c r="X172" s="424">
        <f t="shared" si="20"/>
        <v>0.3</v>
      </c>
      <c r="Y172" s="280">
        <f t="shared" si="14"/>
        <v>9.9000000000000005E-2</v>
      </c>
    </row>
    <row r="173" spans="2:25" ht="76.5" hidden="1" customHeight="1" x14ac:dyDescent="0.25">
      <c r="B173" s="462" t="s">
        <v>391</v>
      </c>
      <c r="C173" s="461" t="s">
        <v>711</v>
      </c>
      <c r="D173" s="461" t="s">
        <v>23</v>
      </c>
      <c r="E173" s="229" t="s">
        <v>759</v>
      </c>
      <c r="F173" s="55" t="s">
        <v>183</v>
      </c>
      <c r="G173" s="1045"/>
      <c r="H173" s="513" t="s">
        <v>763</v>
      </c>
      <c r="I173" s="463">
        <v>0.33</v>
      </c>
      <c r="J173" s="464">
        <v>100</v>
      </c>
      <c r="K173" s="500" t="s">
        <v>956</v>
      </c>
      <c r="L173" s="499" t="s">
        <v>357</v>
      </c>
      <c r="M173" s="498" t="s">
        <v>351</v>
      </c>
      <c r="N173" s="42">
        <v>2</v>
      </c>
      <c r="O173" s="483" t="s">
        <v>962</v>
      </c>
      <c r="P173" s="434">
        <v>0.3</v>
      </c>
      <c r="Q173" s="435">
        <v>43601</v>
      </c>
      <c r="R173" s="436">
        <v>43692</v>
      </c>
      <c r="S173" s="413">
        <f t="shared" si="13"/>
        <v>9.9000000000000005E-2</v>
      </c>
      <c r="T173" s="500" t="s">
        <v>762</v>
      </c>
      <c r="U173" s="437">
        <v>1</v>
      </c>
      <c r="V173" s="481" t="s">
        <v>1198</v>
      </c>
      <c r="W173" s="81">
        <f t="shared" si="19"/>
        <v>0.3</v>
      </c>
      <c r="X173" s="424">
        <f t="shared" si="20"/>
        <v>0.3</v>
      </c>
      <c r="Y173" s="280">
        <f t="shared" si="14"/>
        <v>9.9000000000000005E-2</v>
      </c>
    </row>
    <row r="174" spans="2:25" ht="76.5" hidden="1" customHeight="1" x14ac:dyDescent="0.25">
      <c r="B174" s="462" t="s">
        <v>391</v>
      </c>
      <c r="C174" s="461" t="s">
        <v>711</v>
      </c>
      <c r="D174" s="461" t="s">
        <v>23</v>
      </c>
      <c r="E174" s="229" t="s">
        <v>759</v>
      </c>
      <c r="F174" s="55" t="s">
        <v>183</v>
      </c>
      <c r="G174" s="1045"/>
      <c r="H174" s="513" t="s">
        <v>763</v>
      </c>
      <c r="I174" s="463">
        <v>0.33</v>
      </c>
      <c r="J174" s="464">
        <v>100</v>
      </c>
      <c r="K174" s="500" t="s">
        <v>956</v>
      </c>
      <c r="L174" s="499" t="s">
        <v>357</v>
      </c>
      <c r="M174" s="498" t="s">
        <v>351</v>
      </c>
      <c r="N174" s="42">
        <v>3</v>
      </c>
      <c r="O174" s="438" t="s">
        <v>963</v>
      </c>
      <c r="P174" s="434">
        <v>0.4</v>
      </c>
      <c r="Q174" s="435">
        <v>43693</v>
      </c>
      <c r="R174" s="436">
        <v>43799</v>
      </c>
      <c r="S174" s="413">
        <f t="shared" si="13"/>
        <v>0.13200000000000001</v>
      </c>
      <c r="T174" s="500" t="s">
        <v>762</v>
      </c>
      <c r="U174" s="437">
        <v>1</v>
      </c>
      <c r="V174" s="481" t="s">
        <v>1230</v>
      </c>
      <c r="W174" s="81">
        <f t="shared" si="19"/>
        <v>0.4</v>
      </c>
      <c r="X174" s="424">
        <f t="shared" si="20"/>
        <v>0.4</v>
      </c>
      <c r="Y174" s="280">
        <f t="shared" si="14"/>
        <v>0.13200000000000001</v>
      </c>
    </row>
    <row r="175" spans="2:25" ht="76.5" hidden="1" customHeight="1" thickBot="1" x14ac:dyDescent="0.3">
      <c r="B175" s="462" t="s">
        <v>391</v>
      </c>
      <c r="C175" s="461" t="s">
        <v>711</v>
      </c>
      <c r="D175" s="461" t="s">
        <v>23</v>
      </c>
      <c r="E175" s="229" t="s">
        <v>759</v>
      </c>
      <c r="F175" s="55" t="s">
        <v>183</v>
      </c>
      <c r="G175" s="978">
        <v>3</v>
      </c>
      <c r="H175" s="455" t="s">
        <v>765</v>
      </c>
      <c r="I175" s="463">
        <v>0.34</v>
      </c>
      <c r="J175" s="464">
        <v>100</v>
      </c>
      <c r="K175" s="500" t="s">
        <v>956</v>
      </c>
      <c r="L175" s="499" t="s">
        <v>357</v>
      </c>
      <c r="M175" s="498" t="s">
        <v>351</v>
      </c>
      <c r="N175" s="42">
        <v>1</v>
      </c>
      <c r="O175" s="438" t="s">
        <v>964</v>
      </c>
      <c r="P175" s="434">
        <v>0.3</v>
      </c>
      <c r="Q175" s="435">
        <v>43525</v>
      </c>
      <c r="R175" s="436">
        <v>43600</v>
      </c>
      <c r="S175" s="413">
        <f t="shared" si="13"/>
        <v>0.10200000000000001</v>
      </c>
      <c r="T175" s="500" t="s">
        <v>762</v>
      </c>
      <c r="U175" s="437">
        <v>1</v>
      </c>
      <c r="V175" s="637" t="s">
        <v>1050</v>
      </c>
      <c r="W175" s="81">
        <f t="shared" si="19"/>
        <v>0.3</v>
      </c>
      <c r="X175" s="424">
        <f t="shared" si="20"/>
        <v>0.3</v>
      </c>
      <c r="Y175" s="280">
        <f t="shared" si="14"/>
        <v>0.10200000000000001</v>
      </c>
    </row>
    <row r="176" spans="2:25" ht="76.5" hidden="1" customHeight="1" thickBot="1" x14ac:dyDescent="0.3">
      <c r="B176" s="462" t="s">
        <v>391</v>
      </c>
      <c r="C176" s="461" t="s">
        <v>711</v>
      </c>
      <c r="D176" s="461" t="s">
        <v>23</v>
      </c>
      <c r="E176" s="229" t="s">
        <v>759</v>
      </c>
      <c r="F176" s="55" t="s">
        <v>183</v>
      </c>
      <c r="G176" s="978"/>
      <c r="H176" s="455" t="s">
        <v>765</v>
      </c>
      <c r="I176" s="463">
        <v>0.34</v>
      </c>
      <c r="J176" s="464">
        <v>100</v>
      </c>
      <c r="K176" s="500" t="s">
        <v>956</v>
      </c>
      <c r="L176" s="499" t="s">
        <v>357</v>
      </c>
      <c r="M176" s="498" t="s">
        <v>351</v>
      </c>
      <c r="N176" s="42">
        <v>2</v>
      </c>
      <c r="O176" s="483" t="s">
        <v>965</v>
      </c>
      <c r="P176" s="434">
        <v>0.3</v>
      </c>
      <c r="Q176" s="435">
        <v>43601</v>
      </c>
      <c r="R176" s="436">
        <v>43692</v>
      </c>
      <c r="S176" s="413">
        <f t="shared" si="13"/>
        <v>0.10200000000000001</v>
      </c>
      <c r="T176" s="500" t="s">
        <v>762</v>
      </c>
      <c r="U176" s="437">
        <v>0.99</v>
      </c>
      <c r="V176" s="481" t="s">
        <v>1231</v>
      </c>
      <c r="W176" s="81">
        <f t="shared" si="19"/>
        <v>0.29699999999999999</v>
      </c>
      <c r="X176" s="424">
        <f t="shared" si="20"/>
        <v>0.29402999999999996</v>
      </c>
      <c r="Y176" s="280">
        <f t="shared" si="14"/>
        <v>0.10098</v>
      </c>
    </row>
    <row r="177" spans="2:25" ht="76.5" hidden="1" customHeight="1" thickBot="1" x14ac:dyDescent="0.3">
      <c r="B177" s="462" t="s">
        <v>391</v>
      </c>
      <c r="C177" s="461" t="s">
        <v>711</v>
      </c>
      <c r="D177" s="461" t="s">
        <v>23</v>
      </c>
      <c r="E177" s="229" t="s">
        <v>759</v>
      </c>
      <c r="F177" s="55" t="s">
        <v>183</v>
      </c>
      <c r="G177" s="978"/>
      <c r="H177" s="455" t="s">
        <v>765</v>
      </c>
      <c r="I177" s="463">
        <v>0.34</v>
      </c>
      <c r="J177" s="464">
        <v>100</v>
      </c>
      <c r="K177" s="500" t="s">
        <v>956</v>
      </c>
      <c r="L177" s="499" t="s">
        <v>357</v>
      </c>
      <c r="M177" s="498" t="s">
        <v>351</v>
      </c>
      <c r="N177" s="42">
        <v>3</v>
      </c>
      <c r="O177" s="438" t="s">
        <v>966</v>
      </c>
      <c r="P177" s="434">
        <v>0.4</v>
      </c>
      <c r="Q177" s="435">
        <v>43693</v>
      </c>
      <c r="R177" s="436">
        <v>43799</v>
      </c>
      <c r="S177" s="413">
        <f t="shared" si="13"/>
        <v>0.13600000000000001</v>
      </c>
      <c r="T177" s="500" t="s">
        <v>762</v>
      </c>
      <c r="U177" s="437">
        <v>1</v>
      </c>
      <c r="V177" s="636" t="s">
        <v>1232</v>
      </c>
      <c r="W177" s="81">
        <f t="shared" si="19"/>
        <v>0.4</v>
      </c>
      <c r="X177" s="424">
        <f t="shared" si="20"/>
        <v>0.4</v>
      </c>
      <c r="Y177" s="280">
        <f t="shared" si="14"/>
        <v>0.13600000000000001</v>
      </c>
    </row>
    <row r="178" spans="2:25" ht="76.5" customHeight="1" x14ac:dyDescent="0.25">
      <c r="B178" s="345" t="s">
        <v>388</v>
      </c>
      <c r="C178" s="461" t="s">
        <v>389</v>
      </c>
      <c r="D178" s="55" t="s">
        <v>23</v>
      </c>
      <c r="E178" s="229" t="s">
        <v>542</v>
      </c>
      <c r="F178" s="55" t="s">
        <v>186</v>
      </c>
      <c r="G178" s="1046">
        <v>1</v>
      </c>
      <c r="H178" s="456" t="s">
        <v>767</v>
      </c>
      <c r="I178" s="489">
        <v>6.25E-2</v>
      </c>
      <c r="J178" s="470">
        <v>1</v>
      </c>
      <c r="K178" s="1049" t="s">
        <v>184</v>
      </c>
      <c r="L178" s="398" t="s">
        <v>768</v>
      </c>
      <c r="M178" s="439" t="s">
        <v>769</v>
      </c>
      <c r="N178" s="521">
        <v>1</v>
      </c>
      <c r="O178" s="440" t="s">
        <v>967</v>
      </c>
      <c r="P178" s="431">
        <v>0.25</v>
      </c>
      <c r="Q178" s="441">
        <v>43467</v>
      </c>
      <c r="R178" s="441">
        <v>43554</v>
      </c>
      <c r="S178" s="413">
        <f t="shared" si="13"/>
        <v>1.5625E-2</v>
      </c>
      <c r="T178" s="384" t="s">
        <v>769</v>
      </c>
      <c r="U178" s="442">
        <v>1</v>
      </c>
      <c r="V178" s="637" t="s">
        <v>1131</v>
      </c>
      <c r="W178" s="81">
        <f t="shared" si="19"/>
        <v>0.25</v>
      </c>
      <c r="X178" s="424">
        <f t="shared" si="20"/>
        <v>0.25</v>
      </c>
      <c r="Y178" s="280">
        <f t="shared" si="14"/>
        <v>1.5625E-2</v>
      </c>
    </row>
    <row r="179" spans="2:25" ht="76.5" customHeight="1" x14ac:dyDescent="0.25">
      <c r="B179" s="345" t="s">
        <v>388</v>
      </c>
      <c r="C179" s="461" t="s">
        <v>389</v>
      </c>
      <c r="D179" s="55" t="s">
        <v>23</v>
      </c>
      <c r="E179" s="229" t="s">
        <v>542</v>
      </c>
      <c r="F179" s="55" t="s">
        <v>186</v>
      </c>
      <c r="G179" s="1046"/>
      <c r="H179" s="456" t="s">
        <v>767</v>
      </c>
      <c r="I179" s="489">
        <v>6.25E-2</v>
      </c>
      <c r="J179" s="470">
        <v>1</v>
      </c>
      <c r="K179" s="1049"/>
      <c r="L179" s="398" t="s">
        <v>768</v>
      </c>
      <c r="M179" s="439" t="s">
        <v>769</v>
      </c>
      <c r="N179" s="521">
        <v>2</v>
      </c>
      <c r="O179" s="440" t="s">
        <v>968</v>
      </c>
      <c r="P179" s="431">
        <v>0.25</v>
      </c>
      <c r="Q179" s="441">
        <v>43557</v>
      </c>
      <c r="R179" s="441">
        <v>43646</v>
      </c>
      <c r="S179" s="413">
        <f t="shared" si="13"/>
        <v>1.5625E-2</v>
      </c>
      <c r="T179" s="384" t="s">
        <v>769</v>
      </c>
      <c r="U179" s="420">
        <v>1</v>
      </c>
      <c r="V179" s="637" t="s">
        <v>1343</v>
      </c>
      <c r="W179" s="81">
        <f t="shared" ref="W179:W234" si="21">U179*P179</f>
        <v>0.25</v>
      </c>
      <c r="X179" s="424">
        <f t="shared" ref="X179:X234" si="22">W179*U179</f>
        <v>0.25</v>
      </c>
      <c r="Y179" s="280">
        <f t="shared" si="14"/>
        <v>1.5625E-2</v>
      </c>
    </row>
    <row r="180" spans="2:25" ht="76.5" customHeight="1" x14ac:dyDescent="0.25">
      <c r="B180" s="345" t="s">
        <v>388</v>
      </c>
      <c r="C180" s="461" t="s">
        <v>389</v>
      </c>
      <c r="D180" s="55" t="s">
        <v>23</v>
      </c>
      <c r="E180" s="229" t="s">
        <v>542</v>
      </c>
      <c r="F180" s="55" t="s">
        <v>186</v>
      </c>
      <c r="G180" s="1046"/>
      <c r="H180" s="456" t="s">
        <v>767</v>
      </c>
      <c r="I180" s="489">
        <v>6.25E-2</v>
      </c>
      <c r="J180" s="470">
        <v>1</v>
      </c>
      <c r="K180" s="1049"/>
      <c r="L180" s="398" t="s">
        <v>768</v>
      </c>
      <c r="M180" s="439" t="s">
        <v>769</v>
      </c>
      <c r="N180" s="521">
        <v>3</v>
      </c>
      <c r="O180" s="440" t="s">
        <v>969</v>
      </c>
      <c r="P180" s="431">
        <v>0.25</v>
      </c>
      <c r="Q180" s="441">
        <v>43648</v>
      </c>
      <c r="R180" s="441">
        <v>43738</v>
      </c>
      <c r="S180" s="413">
        <f t="shared" si="13"/>
        <v>1.5625E-2</v>
      </c>
      <c r="T180" s="384" t="s">
        <v>769</v>
      </c>
      <c r="U180" s="420">
        <v>0.5</v>
      </c>
      <c r="V180" s="636" t="s">
        <v>1344</v>
      </c>
      <c r="W180" s="81">
        <f t="shared" si="21"/>
        <v>0.125</v>
      </c>
      <c r="X180" s="424">
        <f t="shared" si="22"/>
        <v>6.25E-2</v>
      </c>
      <c r="Y180" s="280">
        <f t="shared" si="14"/>
        <v>7.8125E-3</v>
      </c>
    </row>
    <row r="181" spans="2:25" ht="76.5" customHeight="1" x14ac:dyDescent="0.25">
      <c r="B181" s="345" t="s">
        <v>388</v>
      </c>
      <c r="C181" s="461" t="s">
        <v>389</v>
      </c>
      <c r="D181" s="55" t="s">
        <v>23</v>
      </c>
      <c r="E181" s="229" t="s">
        <v>542</v>
      </c>
      <c r="F181" s="55" t="s">
        <v>186</v>
      </c>
      <c r="G181" s="1046"/>
      <c r="H181" s="456" t="s">
        <v>767</v>
      </c>
      <c r="I181" s="489">
        <v>6.25E-2</v>
      </c>
      <c r="J181" s="470">
        <v>1</v>
      </c>
      <c r="K181" s="1049"/>
      <c r="L181" s="398" t="s">
        <v>768</v>
      </c>
      <c r="M181" s="439" t="s">
        <v>769</v>
      </c>
      <c r="N181" s="521">
        <v>4</v>
      </c>
      <c r="O181" s="440" t="s">
        <v>970</v>
      </c>
      <c r="P181" s="431">
        <v>0.25</v>
      </c>
      <c r="Q181" s="441">
        <v>43740</v>
      </c>
      <c r="R181" s="441">
        <v>43829</v>
      </c>
      <c r="S181" s="413">
        <f t="shared" si="13"/>
        <v>1.5625E-2</v>
      </c>
      <c r="T181" s="384" t="s">
        <v>769</v>
      </c>
      <c r="U181" s="448">
        <v>0</v>
      </c>
      <c r="V181" s="637" t="s">
        <v>1345</v>
      </c>
      <c r="W181" s="81">
        <f t="shared" si="21"/>
        <v>0</v>
      </c>
      <c r="X181" s="424">
        <f t="shared" si="22"/>
        <v>0</v>
      </c>
      <c r="Y181" s="280">
        <f t="shared" si="14"/>
        <v>0</v>
      </c>
    </row>
    <row r="182" spans="2:25" ht="76.5" customHeight="1" x14ac:dyDescent="0.25">
      <c r="B182" s="345" t="s">
        <v>388</v>
      </c>
      <c r="C182" s="461" t="s">
        <v>389</v>
      </c>
      <c r="D182" s="55" t="s">
        <v>23</v>
      </c>
      <c r="E182" s="229" t="s">
        <v>542</v>
      </c>
      <c r="F182" s="55" t="s">
        <v>186</v>
      </c>
      <c r="G182" s="1046">
        <v>2</v>
      </c>
      <c r="H182" s="398" t="s">
        <v>363</v>
      </c>
      <c r="I182" s="489">
        <v>6.25E-2</v>
      </c>
      <c r="J182" s="385">
        <v>0.2</v>
      </c>
      <c r="K182" s="1047" t="s">
        <v>184</v>
      </c>
      <c r="L182" s="398" t="s">
        <v>770</v>
      </c>
      <c r="M182" s="439" t="s">
        <v>198</v>
      </c>
      <c r="N182" s="521">
        <v>1</v>
      </c>
      <c r="O182" s="440" t="s">
        <v>209</v>
      </c>
      <c r="P182" s="431">
        <v>0.5</v>
      </c>
      <c r="Q182" s="441">
        <v>43497</v>
      </c>
      <c r="R182" s="441">
        <v>43830</v>
      </c>
      <c r="S182" s="413">
        <f t="shared" si="13"/>
        <v>3.125E-2</v>
      </c>
      <c r="T182" s="517" t="s">
        <v>198</v>
      </c>
      <c r="U182" s="442">
        <v>1</v>
      </c>
      <c r="V182" s="637" t="s">
        <v>1346</v>
      </c>
      <c r="W182" s="81">
        <f t="shared" si="21"/>
        <v>0.5</v>
      </c>
      <c r="X182" s="424">
        <f t="shared" si="22"/>
        <v>0.5</v>
      </c>
      <c r="Y182" s="280">
        <f t="shared" si="14"/>
        <v>3.125E-2</v>
      </c>
    </row>
    <row r="183" spans="2:25" ht="76.5" customHeight="1" x14ac:dyDescent="0.25">
      <c r="B183" s="345" t="s">
        <v>388</v>
      </c>
      <c r="C183" s="461" t="s">
        <v>389</v>
      </c>
      <c r="D183" s="55" t="s">
        <v>23</v>
      </c>
      <c r="E183" s="229" t="s">
        <v>542</v>
      </c>
      <c r="F183" s="55" t="s">
        <v>186</v>
      </c>
      <c r="G183" s="1046"/>
      <c r="H183" s="398" t="s">
        <v>363</v>
      </c>
      <c r="I183" s="489">
        <v>6.25E-2</v>
      </c>
      <c r="J183" s="385">
        <v>0.2</v>
      </c>
      <c r="K183" s="1047"/>
      <c r="L183" s="398" t="s">
        <v>770</v>
      </c>
      <c r="M183" s="439" t="s">
        <v>198</v>
      </c>
      <c r="N183" s="521">
        <v>2</v>
      </c>
      <c r="O183" s="440" t="s">
        <v>971</v>
      </c>
      <c r="P183" s="431">
        <v>0.5</v>
      </c>
      <c r="Q183" s="441">
        <v>43497</v>
      </c>
      <c r="R183" s="441">
        <v>43830</v>
      </c>
      <c r="S183" s="413">
        <f t="shared" si="13"/>
        <v>3.125E-2</v>
      </c>
      <c r="T183" s="517" t="s">
        <v>200</v>
      </c>
      <c r="U183" s="442">
        <v>1</v>
      </c>
      <c r="V183" s="637" t="s">
        <v>1347</v>
      </c>
      <c r="W183" s="81">
        <f t="shared" si="21"/>
        <v>0.5</v>
      </c>
      <c r="X183" s="424">
        <f t="shared" si="22"/>
        <v>0.5</v>
      </c>
      <c r="Y183" s="280">
        <f t="shared" si="14"/>
        <v>3.125E-2</v>
      </c>
    </row>
    <row r="184" spans="2:25" ht="76.5" customHeight="1" x14ac:dyDescent="0.25">
      <c r="B184" s="345" t="s">
        <v>388</v>
      </c>
      <c r="C184" s="461" t="s">
        <v>389</v>
      </c>
      <c r="D184" s="55" t="s">
        <v>23</v>
      </c>
      <c r="E184" s="229" t="s">
        <v>542</v>
      </c>
      <c r="F184" s="55" t="s">
        <v>186</v>
      </c>
      <c r="G184" s="1046">
        <v>3</v>
      </c>
      <c r="H184" s="398" t="s">
        <v>771</v>
      </c>
      <c r="I184" s="489">
        <v>6.25E-2</v>
      </c>
      <c r="J184" s="471">
        <v>51</v>
      </c>
      <c r="K184" s="1047" t="s">
        <v>972</v>
      </c>
      <c r="L184" s="1048" t="s">
        <v>1041</v>
      </c>
      <c r="M184" s="439" t="s">
        <v>198</v>
      </c>
      <c r="N184" s="521">
        <v>1</v>
      </c>
      <c r="O184" s="440" t="s">
        <v>973</v>
      </c>
      <c r="P184" s="431">
        <v>0.1</v>
      </c>
      <c r="Q184" s="441">
        <v>43550</v>
      </c>
      <c r="R184" s="441">
        <v>43553</v>
      </c>
      <c r="S184" s="413">
        <f t="shared" si="13"/>
        <v>6.2500000000000003E-3</v>
      </c>
      <c r="T184" s="517" t="s">
        <v>198</v>
      </c>
      <c r="U184" s="442">
        <v>1</v>
      </c>
      <c r="V184" s="637" t="s">
        <v>1120</v>
      </c>
      <c r="W184" s="81">
        <f t="shared" si="21"/>
        <v>0.1</v>
      </c>
      <c r="X184" s="424">
        <f t="shared" si="22"/>
        <v>0.1</v>
      </c>
      <c r="Y184" s="280">
        <f t="shared" si="14"/>
        <v>6.2500000000000003E-3</v>
      </c>
    </row>
    <row r="185" spans="2:25" ht="76.5" customHeight="1" x14ac:dyDescent="0.25">
      <c r="B185" s="345" t="s">
        <v>388</v>
      </c>
      <c r="C185" s="461" t="s">
        <v>389</v>
      </c>
      <c r="D185" s="55" t="s">
        <v>23</v>
      </c>
      <c r="E185" s="229" t="s">
        <v>542</v>
      </c>
      <c r="F185" s="55" t="s">
        <v>186</v>
      </c>
      <c r="G185" s="1046"/>
      <c r="H185" s="398" t="s">
        <v>771</v>
      </c>
      <c r="I185" s="489">
        <v>6.25E-2</v>
      </c>
      <c r="J185" s="471">
        <v>51</v>
      </c>
      <c r="K185" s="1047"/>
      <c r="L185" s="1048"/>
      <c r="M185" s="439" t="s">
        <v>198</v>
      </c>
      <c r="N185" s="521">
        <v>2</v>
      </c>
      <c r="O185" s="440" t="s">
        <v>975</v>
      </c>
      <c r="P185" s="431">
        <v>0.9</v>
      </c>
      <c r="Q185" s="441">
        <v>43556</v>
      </c>
      <c r="R185" s="441">
        <v>43830</v>
      </c>
      <c r="S185" s="413">
        <f t="shared" si="13"/>
        <v>5.6250000000000001E-2</v>
      </c>
      <c r="T185" s="517" t="s">
        <v>198</v>
      </c>
      <c r="U185" s="442">
        <v>1</v>
      </c>
      <c r="V185" s="637" t="s">
        <v>1348</v>
      </c>
      <c r="W185" s="81">
        <f t="shared" si="21"/>
        <v>0.9</v>
      </c>
      <c r="X185" s="424">
        <f t="shared" si="22"/>
        <v>0.9</v>
      </c>
      <c r="Y185" s="280">
        <f t="shared" si="14"/>
        <v>5.6250000000000001E-2</v>
      </c>
    </row>
    <row r="186" spans="2:25" ht="126" x14ac:dyDescent="0.25">
      <c r="B186" s="345" t="s">
        <v>388</v>
      </c>
      <c r="C186" s="461" t="s">
        <v>389</v>
      </c>
      <c r="D186" s="55" t="s">
        <v>23</v>
      </c>
      <c r="E186" s="229" t="s">
        <v>542</v>
      </c>
      <c r="F186" s="55" t="s">
        <v>186</v>
      </c>
      <c r="G186" s="1046">
        <v>4</v>
      </c>
      <c r="H186" s="398" t="s">
        <v>976</v>
      </c>
      <c r="I186" s="489">
        <v>6.25E-2</v>
      </c>
      <c r="J186" s="471">
        <v>4</v>
      </c>
      <c r="K186" s="1047" t="s">
        <v>212</v>
      </c>
      <c r="L186" s="1048" t="s">
        <v>1132</v>
      </c>
      <c r="M186" s="439" t="s">
        <v>974</v>
      </c>
      <c r="N186" s="521">
        <v>1</v>
      </c>
      <c r="O186" s="440" t="s">
        <v>1133</v>
      </c>
      <c r="P186" s="431">
        <v>0.25</v>
      </c>
      <c r="Q186" s="441">
        <v>43467</v>
      </c>
      <c r="R186" s="441">
        <v>43554</v>
      </c>
      <c r="S186" s="413">
        <f t="shared" si="13"/>
        <v>1.5625E-2</v>
      </c>
      <c r="T186" s="510" t="s">
        <v>974</v>
      </c>
      <c r="U186" s="442">
        <v>1</v>
      </c>
      <c r="V186" s="481" t="s">
        <v>1134</v>
      </c>
      <c r="W186" s="81">
        <f t="shared" si="21"/>
        <v>0.25</v>
      </c>
      <c r="X186" s="424">
        <f t="shared" si="22"/>
        <v>0.25</v>
      </c>
      <c r="Y186" s="280">
        <f t="shared" si="14"/>
        <v>1.5625E-2</v>
      </c>
    </row>
    <row r="187" spans="2:25" s="503" customFormat="1" ht="76.5" customHeight="1" x14ac:dyDescent="0.25">
      <c r="B187" s="504" t="s">
        <v>388</v>
      </c>
      <c r="C187" s="461" t="s">
        <v>389</v>
      </c>
      <c r="D187" s="55" t="s">
        <v>23</v>
      </c>
      <c r="E187" s="229" t="s">
        <v>542</v>
      </c>
      <c r="F187" s="55" t="s">
        <v>186</v>
      </c>
      <c r="G187" s="1046"/>
      <c r="H187" s="398" t="s">
        <v>976</v>
      </c>
      <c r="I187" s="489">
        <v>6.25E-2</v>
      </c>
      <c r="J187" s="505">
        <v>4</v>
      </c>
      <c r="K187" s="1047"/>
      <c r="L187" s="1048"/>
      <c r="M187" s="439" t="s">
        <v>974</v>
      </c>
      <c r="N187" s="521">
        <v>2</v>
      </c>
      <c r="O187" s="440" t="s">
        <v>1133</v>
      </c>
      <c r="P187" s="431">
        <v>0.25</v>
      </c>
      <c r="Q187" s="441">
        <v>43557</v>
      </c>
      <c r="R187" s="441">
        <v>43646</v>
      </c>
      <c r="S187" s="413">
        <f t="shared" si="13"/>
        <v>1.5625E-2</v>
      </c>
      <c r="T187" s="510" t="s">
        <v>974</v>
      </c>
      <c r="U187" s="448">
        <v>1</v>
      </c>
      <c r="V187" s="481" t="s">
        <v>1134</v>
      </c>
      <c r="W187" s="81">
        <f t="shared" si="21"/>
        <v>0.25</v>
      </c>
      <c r="X187" s="424">
        <f t="shared" si="22"/>
        <v>0.25</v>
      </c>
      <c r="Y187" s="280">
        <f t="shared" si="14"/>
        <v>1.5625E-2</v>
      </c>
    </row>
    <row r="188" spans="2:25" s="503" customFormat="1" ht="76.5" customHeight="1" x14ac:dyDescent="0.25">
      <c r="B188" s="504" t="s">
        <v>388</v>
      </c>
      <c r="C188" s="461" t="s">
        <v>389</v>
      </c>
      <c r="D188" s="55" t="s">
        <v>23</v>
      </c>
      <c r="E188" s="229" t="s">
        <v>542</v>
      </c>
      <c r="F188" s="55" t="s">
        <v>186</v>
      </c>
      <c r="G188" s="1046"/>
      <c r="H188" s="398" t="s">
        <v>976</v>
      </c>
      <c r="I188" s="489">
        <v>6.25E-2</v>
      </c>
      <c r="J188" s="505">
        <v>4</v>
      </c>
      <c r="K188" s="1047"/>
      <c r="L188" s="1048"/>
      <c r="M188" s="439" t="s">
        <v>974</v>
      </c>
      <c r="N188" s="521">
        <v>3</v>
      </c>
      <c r="O188" s="440" t="s">
        <v>1133</v>
      </c>
      <c r="P188" s="431">
        <v>0.25</v>
      </c>
      <c r="Q188" s="441">
        <v>43648</v>
      </c>
      <c r="R188" s="441">
        <v>43738</v>
      </c>
      <c r="S188" s="413">
        <f t="shared" si="13"/>
        <v>1.5625E-2</v>
      </c>
      <c r="T188" s="510" t="s">
        <v>974</v>
      </c>
      <c r="U188" s="448">
        <v>1</v>
      </c>
      <c r="V188" s="481" t="s">
        <v>1175</v>
      </c>
      <c r="W188" s="81">
        <f t="shared" si="21"/>
        <v>0.25</v>
      </c>
      <c r="X188" s="424">
        <f t="shared" si="22"/>
        <v>0.25</v>
      </c>
      <c r="Y188" s="280">
        <f t="shared" si="14"/>
        <v>1.5625E-2</v>
      </c>
    </row>
    <row r="189" spans="2:25" ht="76.5" customHeight="1" x14ac:dyDescent="0.25">
      <c r="B189" s="345" t="s">
        <v>388</v>
      </c>
      <c r="C189" s="461" t="s">
        <v>389</v>
      </c>
      <c r="D189" s="55" t="s">
        <v>23</v>
      </c>
      <c r="E189" s="229" t="s">
        <v>542</v>
      </c>
      <c r="F189" s="55" t="s">
        <v>186</v>
      </c>
      <c r="G189" s="1046"/>
      <c r="H189" s="398" t="s">
        <v>976</v>
      </c>
      <c r="I189" s="489">
        <v>6.25E-2</v>
      </c>
      <c r="J189" s="471">
        <v>4</v>
      </c>
      <c r="K189" s="1047"/>
      <c r="L189" s="1048"/>
      <c r="M189" s="439" t="s">
        <v>974</v>
      </c>
      <c r="N189" s="521">
        <v>4</v>
      </c>
      <c r="O189" s="440" t="s">
        <v>1133</v>
      </c>
      <c r="P189" s="431">
        <v>0.25</v>
      </c>
      <c r="Q189" s="441">
        <v>43740</v>
      </c>
      <c r="R189" s="441">
        <v>43829</v>
      </c>
      <c r="S189" s="413">
        <f t="shared" si="13"/>
        <v>1.5625E-2</v>
      </c>
      <c r="T189" s="510" t="s">
        <v>974</v>
      </c>
      <c r="U189" s="448">
        <v>1</v>
      </c>
      <c r="V189" s="481" t="s">
        <v>1349</v>
      </c>
      <c r="W189" s="81">
        <f t="shared" si="21"/>
        <v>0.25</v>
      </c>
      <c r="X189" s="424">
        <f>W189*U187</f>
        <v>0.25</v>
      </c>
      <c r="Y189" s="280">
        <f t="shared" si="14"/>
        <v>1.5625E-2</v>
      </c>
    </row>
    <row r="190" spans="2:25" ht="76.5" customHeight="1" x14ac:dyDescent="0.25">
      <c r="B190" s="345" t="s">
        <v>388</v>
      </c>
      <c r="C190" s="461" t="s">
        <v>389</v>
      </c>
      <c r="D190" s="55" t="s">
        <v>23</v>
      </c>
      <c r="E190" s="229" t="s">
        <v>542</v>
      </c>
      <c r="F190" s="55" t="s">
        <v>186</v>
      </c>
      <c r="G190" s="1046">
        <v>5</v>
      </c>
      <c r="H190" s="457" t="s">
        <v>211</v>
      </c>
      <c r="I190" s="489">
        <v>6.25E-2</v>
      </c>
      <c r="J190" s="396">
        <v>2</v>
      </c>
      <c r="K190" s="1049" t="s">
        <v>220</v>
      </c>
      <c r="L190" s="1051" t="s">
        <v>1042</v>
      </c>
      <c r="M190" s="444" t="s">
        <v>974</v>
      </c>
      <c r="N190" s="521">
        <v>1</v>
      </c>
      <c r="O190" s="440" t="s">
        <v>579</v>
      </c>
      <c r="P190" s="431">
        <v>0.25</v>
      </c>
      <c r="Q190" s="441">
        <v>43467</v>
      </c>
      <c r="R190" s="441">
        <v>43821</v>
      </c>
      <c r="S190" s="413">
        <f t="shared" si="13"/>
        <v>1.5625E-2</v>
      </c>
      <c r="T190" s="508" t="s">
        <v>974</v>
      </c>
      <c r="U190" s="448">
        <v>1</v>
      </c>
      <c r="V190" s="481" t="s">
        <v>1350</v>
      </c>
      <c r="W190" s="81">
        <f t="shared" si="21"/>
        <v>0.25</v>
      </c>
      <c r="X190" s="424">
        <f t="shared" si="22"/>
        <v>0.25</v>
      </c>
      <c r="Y190" s="280">
        <f t="shared" si="14"/>
        <v>1.5625E-2</v>
      </c>
    </row>
    <row r="191" spans="2:25" ht="76.5" customHeight="1" x14ac:dyDescent="0.25">
      <c r="B191" s="345" t="s">
        <v>388</v>
      </c>
      <c r="C191" s="461" t="s">
        <v>389</v>
      </c>
      <c r="D191" s="55" t="s">
        <v>23</v>
      </c>
      <c r="E191" s="229" t="s">
        <v>542</v>
      </c>
      <c r="F191" s="55" t="s">
        <v>186</v>
      </c>
      <c r="G191" s="1046"/>
      <c r="H191" s="457" t="s">
        <v>211</v>
      </c>
      <c r="I191" s="489">
        <v>6.25E-2</v>
      </c>
      <c r="J191" s="396">
        <v>2</v>
      </c>
      <c r="K191" s="1049"/>
      <c r="L191" s="1051"/>
      <c r="M191" s="444" t="s">
        <v>974</v>
      </c>
      <c r="N191" s="521">
        <v>2</v>
      </c>
      <c r="O191" s="440" t="s">
        <v>580</v>
      </c>
      <c r="P191" s="431">
        <v>0.25</v>
      </c>
      <c r="Q191" s="441">
        <v>43467</v>
      </c>
      <c r="R191" s="441">
        <v>43821</v>
      </c>
      <c r="S191" s="413">
        <f t="shared" si="13"/>
        <v>1.5625E-2</v>
      </c>
      <c r="T191" s="508" t="s">
        <v>974</v>
      </c>
      <c r="U191" s="448">
        <v>1</v>
      </c>
      <c r="V191" s="481" t="s">
        <v>1351</v>
      </c>
      <c r="W191" s="81">
        <f t="shared" si="21"/>
        <v>0.25</v>
      </c>
      <c r="X191" s="424">
        <f t="shared" si="22"/>
        <v>0.25</v>
      </c>
      <c r="Y191" s="280">
        <f t="shared" si="14"/>
        <v>1.5625E-2</v>
      </c>
    </row>
    <row r="192" spans="2:25" ht="76.5" customHeight="1" x14ac:dyDescent="0.25">
      <c r="B192" s="345" t="s">
        <v>388</v>
      </c>
      <c r="C192" s="461" t="s">
        <v>389</v>
      </c>
      <c r="D192" s="55" t="s">
        <v>23</v>
      </c>
      <c r="E192" s="229" t="s">
        <v>542</v>
      </c>
      <c r="F192" s="55" t="s">
        <v>186</v>
      </c>
      <c r="G192" s="1046"/>
      <c r="H192" s="457" t="s">
        <v>211</v>
      </c>
      <c r="I192" s="489">
        <v>6.25E-2</v>
      </c>
      <c r="J192" s="396">
        <v>2</v>
      </c>
      <c r="K192" s="1049"/>
      <c r="L192" s="1051"/>
      <c r="M192" s="444" t="s">
        <v>974</v>
      </c>
      <c r="N192" s="521">
        <v>3</v>
      </c>
      <c r="O192" s="443" t="s">
        <v>581</v>
      </c>
      <c r="P192" s="431">
        <v>0.5</v>
      </c>
      <c r="Q192" s="441">
        <v>43467</v>
      </c>
      <c r="R192" s="441">
        <v>43821</v>
      </c>
      <c r="S192" s="413">
        <f t="shared" si="13"/>
        <v>3.125E-2</v>
      </c>
      <c r="T192" s="508" t="s">
        <v>974</v>
      </c>
      <c r="U192" s="448">
        <v>1</v>
      </c>
      <c r="V192" s="481" t="s">
        <v>1352</v>
      </c>
      <c r="W192" s="81">
        <f t="shared" si="21"/>
        <v>0.5</v>
      </c>
      <c r="X192" s="424">
        <f t="shared" si="22"/>
        <v>0.5</v>
      </c>
      <c r="Y192" s="280">
        <f t="shared" si="14"/>
        <v>3.125E-2</v>
      </c>
    </row>
    <row r="193" spans="2:25" ht="76.5" customHeight="1" x14ac:dyDescent="0.25">
      <c r="B193" s="345" t="s">
        <v>388</v>
      </c>
      <c r="C193" s="461" t="s">
        <v>389</v>
      </c>
      <c r="D193" s="55" t="s">
        <v>23</v>
      </c>
      <c r="E193" s="229" t="s">
        <v>536</v>
      </c>
      <c r="F193" s="55" t="s">
        <v>186</v>
      </c>
      <c r="G193" s="1046">
        <v>6</v>
      </c>
      <c r="H193" s="458" t="s">
        <v>365</v>
      </c>
      <c r="I193" s="489">
        <v>6.25E-2</v>
      </c>
      <c r="J193" s="494">
        <v>5</v>
      </c>
      <c r="K193" s="1049" t="s">
        <v>220</v>
      </c>
      <c r="L193" s="1050" t="s">
        <v>777</v>
      </c>
      <c r="M193" s="444" t="s">
        <v>222</v>
      </c>
      <c r="N193" s="521">
        <v>1</v>
      </c>
      <c r="O193" s="445" t="s">
        <v>977</v>
      </c>
      <c r="P193" s="431">
        <v>0.33</v>
      </c>
      <c r="Q193" s="441">
        <v>43557</v>
      </c>
      <c r="R193" s="441">
        <v>43646</v>
      </c>
      <c r="S193" s="413">
        <f t="shared" si="13"/>
        <v>2.0625000000000001E-2</v>
      </c>
      <c r="T193" s="510" t="s">
        <v>222</v>
      </c>
      <c r="U193" s="446">
        <v>1</v>
      </c>
      <c r="V193" s="637" t="s">
        <v>1121</v>
      </c>
      <c r="W193" s="81">
        <f t="shared" si="21"/>
        <v>0.33</v>
      </c>
      <c r="X193" s="424">
        <f t="shared" si="22"/>
        <v>0.33</v>
      </c>
      <c r="Y193" s="280">
        <f t="shared" si="14"/>
        <v>2.0625000000000001E-2</v>
      </c>
    </row>
    <row r="194" spans="2:25" ht="76.5" customHeight="1" x14ac:dyDescent="0.25">
      <c r="B194" s="345" t="s">
        <v>388</v>
      </c>
      <c r="C194" s="461" t="s">
        <v>389</v>
      </c>
      <c r="D194" s="55" t="s">
        <v>23</v>
      </c>
      <c r="E194" s="229" t="s">
        <v>536</v>
      </c>
      <c r="F194" s="55" t="s">
        <v>186</v>
      </c>
      <c r="G194" s="1046"/>
      <c r="H194" s="458" t="s">
        <v>365</v>
      </c>
      <c r="I194" s="489">
        <v>6.25E-2</v>
      </c>
      <c r="J194" s="494">
        <v>5</v>
      </c>
      <c r="K194" s="1049"/>
      <c r="L194" s="1050"/>
      <c r="M194" s="444" t="s">
        <v>222</v>
      </c>
      <c r="N194" s="521">
        <v>2</v>
      </c>
      <c r="O194" s="445" t="s">
        <v>978</v>
      </c>
      <c r="P194" s="431">
        <v>0.33</v>
      </c>
      <c r="Q194" s="441">
        <v>43647</v>
      </c>
      <c r="R194" s="441">
        <v>43738</v>
      </c>
      <c r="S194" s="413">
        <f t="shared" si="13"/>
        <v>2.0625000000000001E-2</v>
      </c>
      <c r="T194" s="510" t="s">
        <v>222</v>
      </c>
      <c r="U194" s="448">
        <v>1</v>
      </c>
      <c r="V194" s="636" t="s">
        <v>1176</v>
      </c>
      <c r="W194" s="81">
        <f t="shared" si="21"/>
        <v>0.33</v>
      </c>
      <c r="X194" s="424">
        <f t="shared" si="22"/>
        <v>0.33</v>
      </c>
      <c r="Y194" s="280">
        <f t="shared" si="14"/>
        <v>2.0625000000000001E-2</v>
      </c>
    </row>
    <row r="195" spans="2:25" ht="76.5" customHeight="1" x14ac:dyDescent="0.25">
      <c r="B195" s="345" t="s">
        <v>388</v>
      </c>
      <c r="C195" s="461" t="s">
        <v>389</v>
      </c>
      <c r="D195" s="55" t="s">
        <v>23</v>
      </c>
      <c r="E195" s="229" t="s">
        <v>536</v>
      </c>
      <c r="F195" s="55" t="s">
        <v>186</v>
      </c>
      <c r="G195" s="1046"/>
      <c r="H195" s="458" t="s">
        <v>365</v>
      </c>
      <c r="I195" s="489">
        <v>6.25E-2</v>
      </c>
      <c r="J195" s="494">
        <v>5</v>
      </c>
      <c r="K195" s="1049"/>
      <c r="L195" s="1050"/>
      <c r="M195" s="444" t="s">
        <v>222</v>
      </c>
      <c r="N195" s="521">
        <v>3</v>
      </c>
      <c r="O195" s="445" t="s">
        <v>979</v>
      </c>
      <c r="P195" s="431">
        <v>0.34</v>
      </c>
      <c r="Q195" s="441">
        <v>43739</v>
      </c>
      <c r="R195" s="441">
        <v>43830</v>
      </c>
      <c r="S195" s="413">
        <f t="shared" si="13"/>
        <v>2.1250000000000002E-2</v>
      </c>
      <c r="T195" s="510" t="s">
        <v>222</v>
      </c>
      <c r="U195" s="448">
        <v>1</v>
      </c>
      <c r="V195" s="636" t="s">
        <v>1353</v>
      </c>
      <c r="W195" s="81">
        <f t="shared" si="21"/>
        <v>0.34</v>
      </c>
      <c r="X195" s="424">
        <f t="shared" si="22"/>
        <v>0.34</v>
      </c>
      <c r="Y195" s="280">
        <f t="shared" si="14"/>
        <v>2.1250000000000002E-2</v>
      </c>
    </row>
    <row r="196" spans="2:25" ht="76.5" customHeight="1" x14ac:dyDescent="0.25">
      <c r="B196" s="345" t="s">
        <v>388</v>
      </c>
      <c r="C196" s="461" t="s">
        <v>389</v>
      </c>
      <c r="D196" s="55" t="s">
        <v>23</v>
      </c>
      <c r="E196" s="229" t="s">
        <v>545</v>
      </c>
      <c r="F196" s="55" t="s">
        <v>186</v>
      </c>
      <c r="G196" s="1046">
        <v>7</v>
      </c>
      <c r="H196" s="398" t="s">
        <v>225</v>
      </c>
      <c r="I196" s="490">
        <v>6.25E-2</v>
      </c>
      <c r="J196" s="395">
        <v>4</v>
      </c>
      <c r="K196" s="1050" t="s">
        <v>220</v>
      </c>
      <c r="L196" s="1051" t="s">
        <v>778</v>
      </c>
      <c r="M196" s="444" t="s">
        <v>227</v>
      </c>
      <c r="N196" s="521">
        <v>1</v>
      </c>
      <c r="O196" s="447" t="s">
        <v>228</v>
      </c>
      <c r="P196" s="431">
        <v>0.33333333333333337</v>
      </c>
      <c r="Q196" s="441">
        <v>43497</v>
      </c>
      <c r="R196" s="441">
        <v>43555</v>
      </c>
      <c r="S196" s="413">
        <f t="shared" si="13"/>
        <v>2.0833333333333336E-2</v>
      </c>
      <c r="T196" s="510" t="s">
        <v>229</v>
      </c>
      <c r="U196" s="448">
        <v>1</v>
      </c>
      <c r="V196" s="637" t="s">
        <v>1122</v>
      </c>
      <c r="W196" s="81">
        <f t="shared" si="21"/>
        <v>0.33333333333333337</v>
      </c>
      <c r="X196" s="424">
        <f t="shared" si="22"/>
        <v>0.33333333333333337</v>
      </c>
      <c r="Y196" s="280">
        <f t="shared" si="14"/>
        <v>2.0833333333333336E-2</v>
      </c>
    </row>
    <row r="197" spans="2:25" ht="76.5" customHeight="1" x14ac:dyDescent="0.25">
      <c r="B197" s="345" t="s">
        <v>388</v>
      </c>
      <c r="C197" s="461" t="s">
        <v>389</v>
      </c>
      <c r="D197" s="55" t="s">
        <v>23</v>
      </c>
      <c r="E197" s="229" t="s">
        <v>545</v>
      </c>
      <c r="F197" s="55" t="s">
        <v>186</v>
      </c>
      <c r="G197" s="1046"/>
      <c r="H197" s="398" t="s">
        <v>225</v>
      </c>
      <c r="I197" s="490">
        <v>6.25E-2</v>
      </c>
      <c r="J197" s="395">
        <v>4</v>
      </c>
      <c r="K197" s="1050"/>
      <c r="L197" s="1051"/>
      <c r="M197" s="444" t="s">
        <v>227</v>
      </c>
      <c r="N197" s="521">
        <v>2</v>
      </c>
      <c r="O197" s="447" t="s">
        <v>230</v>
      </c>
      <c r="P197" s="431">
        <v>0.33333333333333337</v>
      </c>
      <c r="Q197" s="441">
        <v>43497</v>
      </c>
      <c r="R197" s="441">
        <v>43555</v>
      </c>
      <c r="S197" s="413">
        <f t="shared" si="13"/>
        <v>2.0833333333333336E-2</v>
      </c>
      <c r="T197" s="510" t="s">
        <v>229</v>
      </c>
      <c r="U197" s="448">
        <v>1</v>
      </c>
      <c r="V197" s="637" t="s">
        <v>1123</v>
      </c>
      <c r="W197" s="81">
        <f t="shared" si="21"/>
        <v>0.33333333333333337</v>
      </c>
      <c r="X197" s="424">
        <f t="shared" si="22"/>
        <v>0.33333333333333337</v>
      </c>
      <c r="Y197" s="280">
        <f t="shared" si="14"/>
        <v>2.0833333333333336E-2</v>
      </c>
    </row>
    <row r="198" spans="2:25" ht="76.5" customHeight="1" x14ac:dyDescent="0.25">
      <c r="B198" s="345" t="s">
        <v>388</v>
      </c>
      <c r="C198" s="461" t="s">
        <v>389</v>
      </c>
      <c r="D198" s="55" t="s">
        <v>23</v>
      </c>
      <c r="E198" s="229" t="s">
        <v>545</v>
      </c>
      <c r="F198" s="55" t="s">
        <v>186</v>
      </c>
      <c r="G198" s="1046"/>
      <c r="H198" s="398" t="s">
        <v>225</v>
      </c>
      <c r="I198" s="490">
        <v>6.25E-2</v>
      </c>
      <c r="J198" s="395">
        <v>4</v>
      </c>
      <c r="K198" s="1050"/>
      <c r="L198" s="1051"/>
      <c r="M198" s="444" t="s">
        <v>227</v>
      </c>
      <c r="N198" s="521">
        <v>3</v>
      </c>
      <c r="O198" s="447" t="s">
        <v>231</v>
      </c>
      <c r="P198" s="431">
        <v>0.33333333333333337</v>
      </c>
      <c r="Q198" s="441">
        <v>43497</v>
      </c>
      <c r="R198" s="441">
        <v>43830</v>
      </c>
      <c r="S198" s="413">
        <f t="shared" ref="S198:S255" si="23">+I198*P198</f>
        <v>2.0833333333333336E-2</v>
      </c>
      <c r="T198" s="510" t="s">
        <v>229</v>
      </c>
      <c r="U198" s="448">
        <v>1</v>
      </c>
      <c r="V198" s="637" t="s">
        <v>1432</v>
      </c>
      <c r="W198" s="81">
        <f t="shared" si="21"/>
        <v>0.33333333333333337</v>
      </c>
      <c r="X198" s="424">
        <f t="shared" si="22"/>
        <v>0.33333333333333337</v>
      </c>
      <c r="Y198" s="280">
        <f t="shared" ref="Y198:Y255" si="24">W198*I198</f>
        <v>2.0833333333333336E-2</v>
      </c>
    </row>
    <row r="199" spans="2:25" ht="76.5" customHeight="1" x14ac:dyDescent="0.25">
      <c r="B199" s="345" t="s">
        <v>388</v>
      </c>
      <c r="C199" s="461" t="s">
        <v>389</v>
      </c>
      <c r="D199" s="55" t="s">
        <v>23</v>
      </c>
      <c r="E199" s="229" t="s">
        <v>543</v>
      </c>
      <c r="F199" s="55" t="s">
        <v>186</v>
      </c>
      <c r="G199" s="1046">
        <v>8</v>
      </c>
      <c r="H199" s="398" t="s">
        <v>779</v>
      </c>
      <c r="I199" s="490">
        <v>6.25E-2</v>
      </c>
      <c r="J199" s="395">
        <v>100</v>
      </c>
      <c r="K199" s="1050" t="s">
        <v>184</v>
      </c>
      <c r="L199" s="457" t="s">
        <v>780</v>
      </c>
      <c r="M199" s="398" t="s">
        <v>781</v>
      </c>
      <c r="N199" s="521">
        <v>1</v>
      </c>
      <c r="O199" s="447" t="s">
        <v>980</v>
      </c>
      <c r="P199" s="431">
        <v>0.25</v>
      </c>
      <c r="Q199" s="441">
        <v>43466</v>
      </c>
      <c r="R199" s="441">
        <v>43525</v>
      </c>
      <c r="S199" s="413">
        <f t="shared" si="23"/>
        <v>1.5625E-2</v>
      </c>
      <c r="T199" s="510" t="s">
        <v>781</v>
      </c>
      <c r="U199" s="442">
        <v>1</v>
      </c>
      <c r="V199" s="637" t="s">
        <v>1124</v>
      </c>
      <c r="W199" s="81">
        <f t="shared" si="21"/>
        <v>0.25</v>
      </c>
      <c r="X199" s="424">
        <f t="shared" si="22"/>
        <v>0.25</v>
      </c>
      <c r="Y199" s="280">
        <f t="shared" si="24"/>
        <v>1.5625E-2</v>
      </c>
    </row>
    <row r="200" spans="2:25" ht="76.5" customHeight="1" x14ac:dyDescent="0.25">
      <c r="B200" s="345" t="s">
        <v>388</v>
      </c>
      <c r="C200" s="461" t="s">
        <v>389</v>
      </c>
      <c r="D200" s="55" t="s">
        <v>23</v>
      </c>
      <c r="E200" s="229" t="s">
        <v>543</v>
      </c>
      <c r="F200" s="55" t="s">
        <v>186</v>
      </c>
      <c r="G200" s="1046"/>
      <c r="H200" s="398" t="s">
        <v>779</v>
      </c>
      <c r="I200" s="490">
        <v>6.25E-2</v>
      </c>
      <c r="J200" s="395">
        <v>100</v>
      </c>
      <c r="K200" s="1050"/>
      <c r="L200" s="457" t="s">
        <v>780</v>
      </c>
      <c r="M200" s="398" t="s">
        <v>781</v>
      </c>
      <c r="N200" s="521">
        <v>2</v>
      </c>
      <c r="O200" s="447" t="s">
        <v>981</v>
      </c>
      <c r="P200" s="431">
        <v>0.25</v>
      </c>
      <c r="Q200" s="441">
        <v>43466</v>
      </c>
      <c r="R200" s="441">
        <v>43525</v>
      </c>
      <c r="S200" s="413">
        <f t="shared" si="23"/>
        <v>1.5625E-2</v>
      </c>
      <c r="T200" s="510" t="s">
        <v>781</v>
      </c>
      <c r="U200" s="442">
        <v>1</v>
      </c>
      <c r="V200" s="637" t="s">
        <v>982</v>
      </c>
      <c r="W200" s="442">
        <f t="shared" si="21"/>
        <v>0.25</v>
      </c>
      <c r="X200" s="424">
        <f t="shared" si="22"/>
        <v>0.25</v>
      </c>
      <c r="Y200" s="280">
        <f t="shared" si="24"/>
        <v>1.5625E-2</v>
      </c>
    </row>
    <row r="201" spans="2:25" ht="76.5" customHeight="1" x14ac:dyDescent="0.25">
      <c r="B201" s="345" t="s">
        <v>388</v>
      </c>
      <c r="C201" s="461" t="s">
        <v>389</v>
      </c>
      <c r="D201" s="55" t="s">
        <v>23</v>
      </c>
      <c r="E201" s="229" t="s">
        <v>543</v>
      </c>
      <c r="F201" s="55" t="s">
        <v>186</v>
      </c>
      <c r="G201" s="1046"/>
      <c r="H201" s="398" t="s">
        <v>779</v>
      </c>
      <c r="I201" s="490">
        <v>6.25E-2</v>
      </c>
      <c r="J201" s="395">
        <v>100</v>
      </c>
      <c r="K201" s="1050"/>
      <c r="L201" s="457" t="s">
        <v>780</v>
      </c>
      <c r="M201" s="398" t="s">
        <v>781</v>
      </c>
      <c r="N201" s="521">
        <v>3</v>
      </c>
      <c r="O201" s="447" t="s">
        <v>983</v>
      </c>
      <c r="P201" s="431">
        <v>0.25</v>
      </c>
      <c r="Q201" s="441">
        <v>43678</v>
      </c>
      <c r="R201" s="441">
        <v>43739</v>
      </c>
      <c r="S201" s="413">
        <f t="shared" si="23"/>
        <v>1.5625E-2</v>
      </c>
      <c r="T201" s="510" t="s">
        <v>781</v>
      </c>
      <c r="U201" s="442">
        <v>1</v>
      </c>
      <c r="V201" s="637" t="s">
        <v>1354</v>
      </c>
      <c r="W201" s="442">
        <f t="shared" si="21"/>
        <v>0.25</v>
      </c>
      <c r="X201" s="424">
        <f t="shared" si="22"/>
        <v>0.25</v>
      </c>
      <c r="Y201" s="280">
        <f t="shared" si="24"/>
        <v>1.5625E-2</v>
      </c>
    </row>
    <row r="202" spans="2:25" ht="76.5" customHeight="1" x14ac:dyDescent="0.25">
      <c r="B202" s="345" t="s">
        <v>388</v>
      </c>
      <c r="C202" s="461" t="s">
        <v>389</v>
      </c>
      <c r="D202" s="55" t="s">
        <v>23</v>
      </c>
      <c r="E202" s="229" t="s">
        <v>543</v>
      </c>
      <c r="F202" s="55" t="s">
        <v>186</v>
      </c>
      <c r="G202" s="1046"/>
      <c r="H202" s="398" t="s">
        <v>779</v>
      </c>
      <c r="I202" s="490">
        <v>6.25E-2</v>
      </c>
      <c r="J202" s="395">
        <v>100</v>
      </c>
      <c r="K202" s="1050"/>
      <c r="L202" s="457" t="s">
        <v>780</v>
      </c>
      <c r="M202" s="398" t="s">
        <v>781</v>
      </c>
      <c r="N202" s="521">
        <v>4</v>
      </c>
      <c r="O202" s="447" t="s">
        <v>984</v>
      </c>
      <c r="P202" s="431">
        <v>0.25</v>
      </c>
      <c r="Q202" s="441">
        <v>43739</v>
      </c>
      <c r="R202" s="441">
        <v>43770</v>
      </c>
      <c r="S202" s="413">
        <f t="shared" si="23"/>
        <v>1.5625E-2</v>
      </c>
      <c r="T202" s="510" t="s">
        <v>781</v>
      </c>
      <c r="U202" s="442">
        <v>1</v>
      </c>
      <c r="V202" s="637" t="s">
        <v>1355</v>
      </c>
      <c r="W202" s="442">
        <f t="shared" si="21"/>
        <v>0.25</v>
      </c>
      <c r="X202" s="424">
        <f t="shared" si="22"/>
        <v>0.25</v>
      </c>
      <c r="Y202" s="280">
        <f t="shared" si="24"/>
        <v>1.5625E-2</v>
      </c>
    </row>
    <row r="203" spans="2:25" ht="76.5" customHeight="1" x14ac:dyDescent="0.25">
      <c r="B203" s="345" t="s">
        <v>388</v>
      </c>
      <c r="C203" s="461" t="s">
        <v>389</v>
      </c>
      <c r="D203" s="55" t="s">
        <v>23</v>
      </c>
      <c r="E203" s="229" t="s">
        <v>543</v>
      </c>
      <c r="F203" s="55" t="s">
        <v>186</v>
      </c>
      <c r="G203" s="1046">
        <v>9</v>
      </c>
      <c r="H203" s="398" t="s">
        <v>985</v>
      </c>
      <c r="I203" s="490">
        <v>6.25E-2</v>
      </c>
      <c r="J203" s="395">
        <v>80</v>
      </c>
      <c r="K203" s="1048" t="s">
        <v>184</v>
      </c>
      <c r="L203" s="1048" t="s">
        <v>783</v>
      </c>
      <c r="M203" s="398" t="s">
        <v>781</v>
      </c>
      <c r="N203" s="521">
        <v>1</v>
      </c>
      <c r="O203" s="447" t="s">
        <v>986</v>
      </c>
      <c r="P203" s="431">
        <v>0.25</v>
      </c>
      <c r="Q203" s="441">
        <v>43466</v>
      </c>
      <c r="R203" s="441">
        <v>43644</v>
      </c>
      <c r="S203" s="413">
        <f t="shared" si="23"/>
        <v>1.5625E-2</v>
      </c>
      <c r="T203" s="510" t="s">
        <v>781</v>
      </c>
      <c r="U203" s="442">
        <v>1</v>
      </c>
      <c r="V203" s="637" t="s">
        <v>1043</v>
      </c>
      <c r="W203" s="442">
        <f t="shared" si="21"/>
        <v>0.25</v>
      </c>
      <c r="X203" s="424">
        <f t="shared" si="22"/>
        <v>0.25</v>
      </c>
      <c r="Y203" s="280">
        <f t="shared" si="24"/>
        <v>1.5625E-2</v>
      </c>
    </row>
    <row r="204" spans="2:25" ht="76.5" customHeight="1" x14ac:dyDescent="0.25">
      <c r="B204" s="345" t="s">
        <v>388</v>
      </c>
      <c r="C204" s="461" t="s">
        <v>389</v>
      </c>
      <c r="D204" s="55" t="s">
        <v>23</v>
      </c>
      <c r="E204" s="229" t="s">
        <v>543</v>
      </c>
      <c r="F204" s="55" t="s">
        <v>186</v>
      </c>
      <c r="G204" s="1046"/>
      <c r="H204" s="398" t="s">
        <v>985</v>
      </c>
      <c r="I204" s="490">
        <v>6.25E-2</v>
      </c>
      <c r="J204" s="395">
        <v>80</v>
      </c>
      <c r="K204" s="1048"/>
      <c r="L204" s="1048"/>
      <c r="M204" s="398" t="s">
        <v>781</v>
      </c>
      <c r="N204" s="521">
        <v>2</v>
      </c>
      <c r="O204" s="447" t="s">
        <v>987</v>
      </c>
      <c r="P204" s="431">
        <v>0.75</v>
      </c>
      <c r="Q204" s="441">
        <v>43617</v>
      </c>
      <c r="R204" s="441">
        <v>43830</v>
      </c>
      <c r="S204" s="413">
        <f t="shared" si="23"/>
        <v>4.6875E-2</v>
      </c>
      <c r="T204" s="510" t="s">
        <v>781</v>
      </c>
      <c r="U204" s="522">
        <v>1</v>
      </c>
      <c r="V204" s="481" t="s">
        <v>1044</v>
      </c>
      <c r="W204" s="442">
        <f t="shared" si="21"/>
        <v>0.75</v>
      </c>
      <c r="X204" s="424">
        <f t="shared" si="22"/>
        <v>0.75</v>
      </c>
      <c r="Y204" s="280">
        <f t="shared" si="24"/>
        <v>4.6875E-2</v>
      </c>
    </row>
    <row r="205" spans="2:25" ht="76.5" customHeight="1" x14ac:dyDescent="0.25">
      <c r="B205" s="345" t="s">
        <v>388</v>
      </c>
      <c r="C205" s="461" t="s">
        <v>389</v>
      </c>
      <c r="D205" s="55" t="s">
        <v>23</v>
      </c>
      <c r="E205" s="229" t="s">
        <v>543</v>
      </c>
      <c r="F205" s="55" t="s">
        <v>186</v>
      </c>
      <c r="G205" s="1046">
        <v>10</v>
      </c>
      <c r="H205" s="398" t="s">
        <v>784</v>
      </c>
      <c r="I205" s="490">
        <v>6.25E-2</v>
      </c>
      <c r="J205" s="395">
        <v>100</v>
      </c>
      <c r="K205" s="1048" t="s">
        <v>184</v>
      </c>
      <c r="L205" s="398" t="s">
        <v>785</v>
      </c>
      <c r="M205" s="398" t="s">
        <v>781</v>
      </c>
      <c r="N205" s="521">
        <v>1</v>
      </c>
      <c r="O205" s="447" t="s">
        <v>988</v>
      </c>
      <c r="P205" s="431">
        <v>0.16</v>
      </c>
      <c r="Q205" s="441">
        <v>43467</v>
      </c>
      <c r="R205" s="441">
        <v>43553</v>
      </c>
      <c r="S205" s="413">
        <f t="shared" si="23"/>
        <v>0.01</v>
      </c>
      <c r="T205" s="510" t="s">
        <v>781</v>
      </c>
      <c r="U205" s="442">
        <v>1</v>
      </c>
      <c r="V205" s="637" t="s">
        <v>1045</v>
      </c>
      <c r="W205" s="442">
        <f t="shared" si="21"/>
        <v>0.16</v>
      </c>
      <c r="X205" s="424">
        <f t="shared" si="22"/>
        <v>0.16</v>
      </c>
      <c r="Y205" s="280">
        <f t="shared" si="24"/>
        <v>0.01</v>
      </c>
    </row>
    <row r="206" spans="2:25" ht="76.5" customHeight="1" x14ac:dyDescent="0.25">
      <c r="B206" s="345" t="s">
        <v>388</v>
      </c>
      <c r="C206" s="461" t="s">
        <v>389</v>
      </c>
      <c r="D206" s="55" t="s">
        <v>23</v>
      </c>
      <c r="E206" s="229" t="s">
        <v>543</v>
      </c>
      <c r="F206" s="55" t="s">
        <v>186</v>
      </c>
      <c r="G206" s="1046"/>
      <c r="H206" s="398" t="s">
        <v>784</v>
      </c>
      <c r="I206" s="490">
        <v>6.25E-2</v>
      </c>
      <c r="J206" s="395">
        <v>100</v>
      </c>
      <c r="K206" s="1048"/>
      <c r="L206" s="398" t="s">
        <v>785</v>
      </c>
      <c r="M206" s="398" t="s">
        <v>781</v>
      </c>
      <c r="N206" s="521">
        <v>2</v>
      </c>
      <c r="O206" s="447" t="s">
        <v>989</v>
      </c>
      <c r="P206" s="431">
        <v>0.16</v>
      </c>
      <c r="Q206" s="441">
        <v>43556</v>
      </c>
      <c r="R206" s="441">
        <v>43644</v>
      </c>
      <c r="S206" s="413">
        <f t="shared" si="23"/>
        <v>0.01</v>
      </c>
      <c r="T206" s="510" t="s">
        <v>781</v>
      </c>
      <c r="U206" s="522">
        <v>1</v>
      </c>
      <c r="V206" s="637" t="s">
        <v>817</v>
      </c>
      <c r="W206" s="442">
        <f t="shared" si="21"/>
        <v>0.16</v>
      </c>
      <c r="X206" s="424">
        <f t="shared" si="22"/>
        <v>0.16</v>
      </c>
      <c r="Y206" s="280">
        <f t="shared" si="24"/>
        <v>0.01</v>
      </c>
    </row>
    <row r="207" spans="2:25" ht="76.5" customHeight="1" x14ac:dyDescent="0.25">
      <c r="B207" s="345" t="s">
        <v>388</v>
      </c>
      <c r="C207" s="461" t="s">
        <v>389</v>
      </c>
      <c r="D207" s="55" t="s">
        <v>23</v>
      </c>
      <c r="E207" s="229" t="s">
        <v>543</v>
      </c>
      <c r="F207" s="55" t="s">
        <v>186</v>
      </c>
      <c r="G207" s="1046"/>
      <c r="H207" s="398" t="s">
        <v>784</v>
      </c>
      <c r="I207" s="490">
        <v>6.25E-2</v>
      </c>
      <c r="J207" s="395">
        <v>100</v>
      </c>
      <c r="K207" s="1048"/>
      <c r="L207" s="398" t="s">
        <v>785</v>
      </c>
      <c r="M207" s="398" t="s">
        <v>781</v>
      </c>
      <c r="N207" s="521">
        <v>3</v>
      </c>
      <c r="O207" s="447" t="s">
        <v>990</v>
      </c>
      <c r="P207" s="431">
        <v>0.16</v>
      </c>
      <c r="Q207" s="441">
        <v>43647</v>
      </c>
      <c r="R207" s="441">
        <v>43738</v>
      </c>
      <c r="S207" s="413">
        <f t="shared" si="23"/>
        <v>0.01</v>
      </c>
      <c r="T207" s="510" t="s">
        <v>781</v>
      </c>
      <c r="U207" s="522">
        <v>1</v>
      </c>
      <c r="V207" s="636" t="s">
        <v>1174</v>
      </c>
      <c r="W207" s="81">
        <f t="shared" si="21"/>
        <v>0.16</v>
      </c>
      <c r="X207" s="424">
        <f t="shared" si="22"/>
        <v>0.16</v>
      </c>
      <c r="Y207" s="280">
        <f t="shared" si="24"/>
        <v>0.01</v>
      </c>
    </row>
    <row r="208" spans="2:25" ht="76.5" customHeight="1" x14ac:dyDescent="0.25">
      <c r="B208" s="345" t="s">
        <v>388</v>
      </c>
      <c r="C208" s="461" t="s">
        <v>389</v>
      </c>
      <c r="D208" s="55" t="s">
        <v>23</v>
      </c>
      <c r="E208" s="229" t="s">
        <v>543</v>
      </c>
      <c r="F208" s="55" t="s">
        <v>186</v>
      </c>
      <c r="G208" s="1046"/>
      <c r="H208" s="398" t="s">
        <v>784</v>
      </c>
      <c r="I208" s="490">
        <v>6.25E-2</v>
      </c>
      <c r="J208" s="395">
        <v>100</v>
      </c>
      <c r="K208" s="1048"/>
      <c r="L208" s="398" t="s">
        <v>785</v>
      </c>
      <c r="M208" s="398" t="s">
        <v>781</v>
      </c>
      <c r="N208" s="521">
        <v>4</v>
      </c>
      <c r="O208" s="447" t="s">
        <v>991</v>
      </c>
      <c r="P208" s="431">
        <v>0.16</v>
      </c>
      <c r="Q208" s="441">
        <v>43739</v>
      </c>
      <c r="R208" s="441">
        <v>43798</v>
      </c>
      <c r="S208" s="413">
        <f t="shared" si="23"/>
        <v>0.01</v>
      </c>
      <c r="T208" s="510" t="s">
        <v>781</v>
      </c>
      <c r="U208" s="522">
        <v>1</v>
      </c>
      <c r="V208" s="636" t="s">
        <v>1356</v>
      </c>
      <c r="W208" s="81">
        <f t="shared" si="21"/>
        <v>0.16</v>
      </c>
      <c r="X208" s="424">
        <f t="shared" si="22"/>
        <v>0.16</v>
      </c>
      <c r="Y208" s="280">
        <f t="shared" si="24"/>
        <v>0.01</v>
      </c>
    </row>
    <row r="209" spans="2:25" ht="76.5" customHeight="1" x14ac:dyDescent="0.25">
      <c r="B209" s="345" t="s">
        <v>388</v>
      </c>
      <c r="C209" s="461" t="s">
        <v>389</v>
      </c>
      <c r="D209" s="55" t="s">
        <v>23</v>
      </c>
      <c r="E209" s="229" t="s">
        <v>543</v>
      </c>
      <c r="F209" s="55" t="s">
        <v>186</v>
      </c>
      <c r="G209" s="1046"/>
      <c r="H209" s="398" t="s">
        <v>784</v>
      </c>
      <c r="I209" s="490">
        <v>6.25E-2</v>
      </c>
      <c r="J209" s="395">
        <v>100</v>
      </c>
      <c r="K209" s="1048"/>
      <c r="L209" s="398" t="s">
        <v>785</v>
      </c>
      <c r="M209" s="398" t="s">
        <v>781</v>
      </c>
      <c r="N209" s="521">
        <v>5</v>
      </c>
      <c r="O209" s="447" t="s">
        <v>992</v>
      </c>
      <c r="P209" s="431">
        <v>0.16</v>
      </c>
      <c r="Q209" s="441">
        <v>43800</v>
      </c>
      <c r="R209" s="441">
        <v>43830</v>
      </c>
      <c r="S209" s="413">
        <f t="shared" si="23"/>
        <v>0.01</v>
      </c>
      <c r="T209" s="510" t="s">
        <v>781</v>
      </c>
      <c r="U209" s="522">
        <v>1</v>
      </c>
      <c r="V209" s="637" t="s">
        <v>1357</v>
      </c>
      <c r="W209" s="81">
        <f t="shared" si="21"/>
        <v>0.16</v>
      </c>
      <c r="X209" s="424">
        <f t="shared" si="22"/>
        <v>0.16</v>
      </c>
      <c r="Y209" s="280">
        <f t="shared" si="24"/>
        <v>0.01</v>
      </c>
    </row>
    <row r="210" spans="2:25" ht="76.5" customHeight="1" x14ac:dyDescent="0.25">
      <c r="B210" s="345" t="s">
        <v>388</v>
      </c>
      <c r="C210" s="461" t="s">
        <v>389</v>
      </c>
      <c r="D210" s="55" t="s">
        <v>23</v>
      </c>
      <c r="E210" s="229" t="s">
        <v>543</v>
      </c>
      <c r="F210" s="55" t="s">
        <v>186</v>
      </c>
      <c r="G210" s="1046"/>
      <c r="H210" s="398" t="s">
        <v>784</v>
      </c>
      <c r="I210" s="490">
        <v>6.25E-2</v>
      </c>
      <c r="J210" s="395">
        <v>100</v>
      </c>
      <c r="K210" s="1048"/>
      <c r="L210" s="398" t="s">
        <v>785</v>
      </c>
      <c r="M210" s="398" t="s">
        <v>781</v>
      </c>
      <c r="N210" s="521">
        <v>6</v>
      </c>
      <c r="O210" s="447" t="s">
        <v>993</v>
      </c>
      <c r="P210" s="431">
        <v>0.2</v>
      </c>
      <c r="Q210" s="441">
        <v>43830</v>
      </c>
      <c r="R210" s="441">
        <v>43830</v>
      </c>
      <c r="S210" s="413">
        <f t="shared" si="23"/>
        <v>1.2500000000000001E-2</v>
      </c>
      <c r="T210" s="510" t="s">
        <v>781</v>
      </c>
      <c r="U210" s="522">
        <v>0.2</v>
      </c>
      <c r="V210" s="637" t="s">
        <v>1324</v>
      </c>
      <c r="W210" s="81">
        <f t="shared" si="21"/>
        <v>4.0000000000000008E-2</v>
      </c>
      <c r="X210" s="424">
        <f t="shared" si="22"/>
        <v>8.0000000000000019E-3</v>
      </c>
      <c r="Y210" s="280">
        <f t="shared" si="24"/>
        <v>2.5000000000000005E-3</v>
      </c>
    </row>
    <row r="211" spans="2:25" ht="76.5" customHeight="1" x14ac:dyDescent="0.25">
      <c r="B211" s="345" t="s">
        <v>391</v>
      </c>
      <c r="C211" s="461" t="s">
        <v>786</v>
      </c>
      <c r="D211" s="55" t="s">
        <v>23</v>
      </c>
      <c r="E211" s="229" t="s">
        <v>546</v>
      </c>
      <c r="F211" s="55" t="s">
        <v>186</v>
      </c>
      <c r="G211" s="1046">
        <v>11</v>
      </c>
      <c r="H211" s="398" t="s">
        <v>240</v>
      </c>
      <c r="I211" s="490">
        <v>6.25E-2</v>
      </c>
      <c r="J211" s="430">
        <v>100</v>
      </c>
      <c r="K211" s="1052" t="s">
        <v>184</v>
      </c>
      <c r="L211" s="1049" t="s">
        <v>241</v>
      </c>
      <c r="M211" s="421" t="s">
        <v>242</v>
      </c>
      <c r="N211" s="521">
        <v>1</v>
      </c>
      <c r="O211" s="447" t="s">
        <v>247</v>
      </c>
      <c r="P211" s="413">
        <v>0.25</v>
      </c>
      <c r="Q211" s="414">
        <v>43466</v>
      </c>
      <c r="R211" s="415">
        <v>43555</v>
      </c>
      <c r="S211" s="413">
        <f t="shared" si="23"/>
        <v>1.5625E-2</v>
      </c>
      <c r="T211" s="509" t="s">
        <v>994</v>
      </c>
      <c r="U211" s="448">
        <v>0.2</v>
      </c>
      <c r="V211" s="637" t="s">
        <v>1146</v>
      </c>
      <c r="W211" s="81">
        <f t="shared" si="21"/>
        <v>0.05</v>
      </c>
      <c r="X211" s="424">
        <f t="shared" si="22"/>
        <v>1.0000000000000002E-2</v>
      </c>
      <c r="Y211" s="280">
        <f t="shared" si="24"/>
        <v>3.1250000000000002E-3</v>
      </c>
    </row>
    <row r="212" spans="2:25" ht="76.5" customHeight="1" x14ac:dyDescent="0.25">
      <c r="B212" s="345" t="s">
        <v>391</v>
      </c>
      <c r="C212" s="461" t="s">
        <v>786</v>
      </c>
      <c r="D212" s="55" t="s">
        <v>23</v>
      </c>
      <c r="E212" s="229" t="s">
        <v>546</v>
      </c>
      <c r="F212" s="55" t="s">
        <v>186</v>
      </c>
      <c r="G212" s="1046"/>
      <c r="H212" s="398" t="s">
        <v>240</v>
      </c>
      <c r="I212" s="490">
        <v>6.25E-2</v>
      </c>
      <c r="J212" s="430">
        <v>100</v>
      </c>
      <c r="K212" s="1052"/>
      <c r="L212" s="1049"/>
      <c r="M212" s="421" t="s">
        <v>242</v>
      </c>
      <c r="N212" s="521">
        <v>2</v>
      </c>
      <c r="O212" s="447" t="s">
        <v>995</v>
      </c>
      <c r="P212" s="413">
        <v>0.25</v>
      </c>
      <c r="Q212" s="415">
        <v>43556</v>
      </c>
      <c r="R212" s="415">
        <v>43646</v>
      </c>
      <c r="S212" s="413">
        <f t="shared" si="23"/>
        <v>1.5625E-2</v>
      </c>
      <c r="T212" s="509" t="s">
        <v>994</v>
      </c>
      <c r="U212" s="448">
        <v>0</v>
      </c>
      <c r="V212" s="637" t="s">
        <v>1145</v>
      </c>
      <c r="W212" s="81">
        <f t="shared" si="21"/>
        <v>0</v>
      </c>
      <c r="X212" s="424">
        <f t="shared" si="22"/>
        <v>0</v>
      </c>
      <c r="Y212" s="280">
        <f t="shared" si="24"/>
        <v>0</v>
      </c>
    </row>
    <row r="213" spans="2:25" ht="76.5" customHeight="1" x14ac:dyDescent="0.25">
      <c r="B213" s="345" t="s">
        <v>391</v>
      </c>
      <c r="C213" s="461" t="s">
        <v>786</v>
      </c>
      <c r="D213" s="55" t="s">
        <v>23</v>
      </c>
      <c r="E213" s="229" t="s">
        <v>546</v>
      </c>
      <c r="F213" s="55" t="s">
        <v>186</v>
      </c>
      <c r="G213" s="1046"/>
      <c r="H213" s="398" t="s">
        <v>240</v>
      </c>
      <c r="I213" s="490">
        <v>6.25E-2</v>
      </c>
      <c r="J213" s="430">
        <v>100</v>
      </c>
      <c r="K213" s="1052"/>
      <c r="L213" s="1049"/>
      <c r="M213" s="421" t="s">
        <v>242</v>
      </c>
      <c r="N213" s="521">
        <v>3</v>
      </c>
      <c r="O213" s="447" t="s">
        <v>996</v>
      </c>
      <c r="P213" s="413">
        <v>0.4</v>
      </c>
      <c r="Q213" s="414">
        <v>43647</v>
      </c>
      <c r="R213" s="415">
        <v>43738</v>
      </c>
      <c r="S213" s="413">
        <f t="shared" si="23"/>
        <v>2.5000000000000001E-2</v>
      </c>
      <c r="T213" s="509" t="s">
        <v>994</v>
      </c>
      <c r="U213" s="448">
        <v>0</v>
      </c>
      <c r="V213" s="637" t="s">
        <v>1177</v>
      </c>
      <c r="W213" s="81">
        <f t="shared" si="21"/>
        <v>0</v>
      </c>
      <c r="X213" s="424">
        <f t="shared" si="22"/>
        <v>0</v>
      </c>
      <c r="Y213" s="280">
        <f t="shared" si="24"/>
        <v>0</v>
      </c>
    </row>
    <row r="214" spans="2:25" ht="76.5" customHeight="1" x14ac:dyDescent="0.25">
      <c r="B214" s="345" t="s">
        <v>391</v>
      </c>
      <c r="C214" s="461" t="s">
        <v>786</v>
      </c>
      <c r="D214" s="55" t="s">
        <v>23</v>
      </c>
      <c r="E214" s="229" t="s">
        <v>546</v>
      </c>
      <c r="F214" s="55" t="s">
        <v>186</v>
      </c>
      <c r="G214" s="1046"/>
      <c r="H214" s="398" t="s">
        <v>240</v>
      </c>
      <c r="I214" s="490">
        <v>6.25E-2</v>
      </c>
      <c r="J214" s="430">
        <v>100</v>
      </c>
      <c r="K214" s="1052"/>
      <c r="L214" s="1049"/>
      <c r="M214" s="421" t="s">
        <v>242</v>
      </c>
      <c r="N214" s="521">
        <v>4</v>
      </c>
      <c r="O214" s="447" t="s">
        <v>997</v>
      </c>
      <c r="P214" s="413">
        <v>0.1</v>
      </c>
      <c r="Q214" s="414">
        <v>43739</v>
      </c>
      <c r="R214" s="415">
        <v>43830</v>
      </c>
      <c r="S214" s="413">
        <f t="shared" si="23"/>
        <v>6.2500000000000003E-3</v>
      </c>
      <c r="T214" s="509" t="s">
        <v>994</v>
      </c>
      <c r="U214" s="448">
        <v>0</v>
      </c>
      <c r="V214" s="637" t="s">
        <v>1331</v>
      </c>
      <c r="W214" s="81">
        <f t="shared" si="21"/>
        <v>0</v>
      </c>
      <c r="X214" s="424">
        <f t="shared" si="22"/>
        <v>0</v>
      </c>
      <c r="Y214" s="280">
        <f t="shared" si="24"/>
        <v>0</v>
      </c>
    </row>
    <row r="215" spans="2:25" ht="76.5" customHeight="1" x14ac:dyDescent="0.25">
      <c r="B215" s="345" t="s">
        <v>391</v>
      </c>
      <c r="C215" s="461" t="s">
        <v>392</v>
      </c>
      <c r="D215" s="55" t="s">
        <v>23</v>
      </c>
      <c r="E215" s="229" t="s">
        <v>546</v>
      </c>
      <c r="F215" s="55" t="s">
        <v>186</v>
      </c>
      <c r="G215" s="1046">
        <v>12</v>
      </c>
      <c r="H215" s="398" t="s">
        <v>250</v>
      </c>
      <c r="I215" s="490">
        <v>6.25E-2</v>
      </c>
      <c r="J215" s="430">
        <v>100</v>
      </c>
      <c r="K215" s="1052" t="s">
        <v>998</v>
      </c>
      <c r="L215" s="1053" t="s">
        <v>787</v>
      </c>
      <c r="M215" s="421" t="s">
        <v>242</v>
      </c>
      <c r="N215" s="521">
        <v>1</v>
      </c>
      <c r="O215" s="447" t="s">
        <v>999</v>
      </c>
      <c r="P215" s="413">
        <v>0.3</v>
      </c>
      <c r="Q215" s="414">
        <v>43466</v>
      </c>
      <c r="R215" s="415">
        <v>43555</v>
      </c>
      <c r="S215" s="413">
        <f t="shared" si="23"/>
        <v>1.8749999999999999E-2</v>
      </c>
      <c r="T215" s="509" t="s">
        <v>994</v>
      </c>
      <c r="U215" s="448">
        <v>1</v>
      </c>
      <c r="V215" s="637" t="s">
        <v>1147</v>
      </c>
      <c r="W215" s="81">
        <f t="shared" si="21"/>
        <v>0.3</v>
      </c>
      <c r="X215" s="424">
        <f t="shared" si="22"/>
        <v>0.3</v>
      </c>
      <c r="Y215" s="280">
        <f t="shared" si="24"/>
        <v>1.8749999999999999E-2</v>
      </c>
    </row>
    <row r="216" spans="2:25" ht="76.5" customHeight="1" x14ac:dyDescent="0.25">
      <c r="B216" s="345" t="s">
        <v>391</v>
      </c>
      <c r="C216" s="461" t="s">
        <v>392</v>
      </c>
      <c r="D216" s="55" t="s">
        <v>23</v>
      </c>
      <c r="E216" s="229" t="s">
        <v>546</v>
      </c>
      <c r="F216" s="55" t="s">
        <v>186</v>
      </c>
      <c r="G216" s="1046"/>
      <c r="H216" s="398" t="s">
        <v>250</v>
      </c>
      <c r="I216" s="490">
        <v>6.25E-2</v>
      </c>
      <c r="J216" s="430">
        <v>100</v>
      </c>
      <c r="K216" s="1052"/>
      <c r="L216" s="1053"/>
      <c r="M216" s="421" t="s">
        <v>242</v>
      </c>
      <c r="N216" s="521">
        <v>2</v>
      </c>
      <c r="O216" s="447" t="s">
        <v>1000</v>
      </c>
      <c r="P216" s="413">
        <v>0.3</v>
      </c>
      <c r="Q216" s="415">
        <v>43556</v>
      </c>
      <c r="R216" s="415">
        <v>43646</v>
      </c>
      <c r="S216" s="413">
        <f t="shared" si="23"/>
        <v>1.8749999999999999E-2</v>
      </c>
      <c r="T216" s="509" t="s">
        <v>994</v>
      </c>
      <c r="U216" s="448">
        <v>1</v>
      </c>
      <c r="V216" s="637" t="s">
        <v>1358</v>
      </c>
      <c r="W216" s="81">
        <f t="shared" si="21"/>
        <v>0.3</v>
      </c>
      <c r="X216" s="424">
        <f t="shared" si="22"/>
        <v>0.3</v>
      </c>
      <c r="Y216" s="280">
        <f t="shared" si="24"/>
        <v>1.8749999999999999E-2</v>
      </c>
    </row>
    <row r="217" spans="2:25" ht="76.5" customHeight="1" x14ac:dyDescent="0.25">
      <c r="B217" s="345" t="s">
        <v>391</v>
      </c>
      <c r="C217" s="461" t="s">
        <v>392</v>
      </c>
      <c r="D217" s="55" t="s">
        <v>23</v>
      </c>
      <c r="E217" s="229" t="s">
        <v>546</v>
      </c>
      <c r="F217" s="55" t="s">
        <v>186</v>
      </c>
      <c r="G217" s="1046"/>
      <c r="H217" s="398" t="s">
        <v>250</v>
      </c>
      <c r="I217" s="490">
        <v>6.25E-2</v>
      </c>
      <c r="J217" s="430">
        <v>100</v>
      </c>
      <c r="K217" s="1052"/>
      <c r="L217" s="1053"/>
      <c r="M217" s="421" t="s">
        <v>242</v>
      </c>
      <c r="N217" s="521">
        <v>3</v>
      </c>
      <c r="O217" s="447" t="s">
        <v>1001</v>
      </c>
      <c r="P217" s="413">
        <v>0.2</v>
      </c>
      <c r="Q217" s="414">
        <v>43647</v>
      </c>
      <c r="R217" s="415">
        <v>43738</v>
      </c>
      <c r="S217" s="413">
        <f t="shared" si="23"/>
        <v>1.2500000000000001E-2</v>
      </c>
      <c r="T217" s="509" t="s">
        <v>994</v>
      </c>
      <c r="U217" s="448">
        <v>1</v>
      </c>
      <c r="V217" s="637" t="s">
        <v>1178</v>
      </c>
      <c r="W217" s="81">
        <f t="shared" si="21"/>
        <v>0.2</v>
      </c>
      <c r="X217" s="424">
        <f t="shared" si="22"/>
        <v>0.2</v>
      </c>
      <c r="Y217" s="280">
        <f t="shared" si="24"/>
        <v>1.2500000000000001E-2</v>
      </c>
    </row>
    <row r="218" spans="2:25" ht="76.5" customHeight="1" x14ac:dyDescent="0.25">
      <c r="B218" s="345" t="s">
        <v>391</v>
      </c>
      <c r="C218" s="461" t="s">
        <v>392</v>
      </c>
      <c r="D218" s="55" t="s">
        <v>23</v>
      </c>
      <c r="E218" s="229" t="s">
        <v>546</v>
      </c>
      <c r="F218" s="55" t="s">
        <v>186</v>
      </c>
      <c r="G218" s="1046"/>
      <c r="H218" s="398" t="s">
        <v>250</v>
      </c>
      <c r="I218" s="490">
        <v>6.25E-2</v>
      </c>
      <c r="J218" s="430">
        <v>100</v>
      </c>
      <c r="K218" s="1052"/>
      <c r="L218" s="1053"/>
      <c r="M218" s="421" t="s">
        <v>242</v>
      </c>
      <c r="N218" s="521">
        <v>4</v>
      </c>
      <c r="O218" s="447" t="s">
        <v>1002</v>
      </c>
      <c r="P218" s="413">
        <v>0.2</v>
      </c>
      <c r="Q218" s="414">
        <v>43739</v>
      </c>
      <c r="R218" s="415">
        <v>43830</v>
      </c>
      <c r="S218" s="413">
        <f t="shared" si="23"/>
        <v>1.2500000000000001E-2</v>
      </c>
      <c r="T218" s="509" t="s">
        <v>994</v>
      </c>
      <c r="U218" s="448">
        <v>1</v>
      </c>
      <c r="V218" s="440" t="s">
        <v>1359</v>
      </c>
      <c r="W218" s="81">
        <f t="shared" si="21"/>
        <v>0.2</v>
      </c>
      <c r="X218" s="424">
        <f t="shared" si="22"/>
        <v>0.2</v>
      </c>
      <c r="Y218" s="280">
        <f t="shared" si="24"/>
        <v>1.2500000000000001E-2</v>
      </c>
    </row>
    <row r="219" spans="2:25" ht="76.5" customHeight="1" x14ac:dyDescent="0.25">
      <c r="B219" s="345" t="s">
        <v>391</v>
      </c>
      <c r="C219" s="461" t="s">
        <v>392</v>
      </c>
      <c r="D219" s="55" t="s">
        <v>23</v>
      </c>
      <c r="E219" s="229" t="s">
        <v>546</v>
      </c>
      <c r="F219" s="55" t="s">
        <v>186</v>
      </c>
      <c r="G219" s="1046">
        <v>13</v>
      </c>
      <c r="H219" s="398" t="s">
        <v>369</v>
      </c>
      <c r="I219" s="490">
        <v>6.25E-2</v>
      </c>
      <c r="J219" s="430">
        <v>100</v>
      </c>
      <c r="K219" s="1052" t="s">
        <v>184</v>
      </c>
      <c r="L219" s="1042" t="s">
        <v>788</v>
      </c>
      <c r="M219" s="421" t="s">
        <v>242</v>
      </c>
      <c r="N219" s="521">
        <v>1</v>
      </c>
      <c r="O219" s="447" t="s">
        <v>1003</v>
      </c>
      <c r="P219" s="413">
        <v>0.2</v>
      </c>
      <c r="Q219" s="414">
        <v>43466</v>
      </c>
      <c r="R219" s="415">
        <v>43555</v>
      </c>
      <c r="S219" s="413">
        <f t="shared" si="23"/>
        <v>1.2500000000000001E-2</v>
      </c>
      <c r="T219" s="509" t="s">
        <v>994</v>
      </c>
      <c r="U219" s="448">
        <v>1</v>
      </c>
      <c r="V219" s="637" t="s">
        <v>1403</v>
      </c>
      <c r="W219" s="81">
        <f t="shared" si="21"/>
        <v>0.2</v>
      </c>
      <c r="X219" s="424">
        <f t="shared" si="22"/>
        <v>0.2</v>
      </c>
      <c r="Y219" s="280">
        <f t="shared" si="24"/>
        <v>1.2500000000000001E-2</v>
      </c>
    </row>
    <row r="220" spans="2:25" ht="76.5" customHeight="1" x14ac:dyDescent="0.25">
      <c r="B220" s="345" t="s">
        <v>391</v>
      </c>
      <c r="C220" s="461" t="s">
        <v>392</v>
      </c>
      <c r="D220" s="55" t="s">
        <v>23</v>
      </c>
      <c r="E220" s="229" t="s">
        <v>546</v>
      </c>
      <c r="F220" s="55" t="s">
        <v>186</v>
      </c>
      <c r="G220" s="1046"/>
      <c r="H220" s="398" t="s">
        <v>369</v>
      </c>
      <c r="I220" s="490">
        <v>6.25E-2</v>
      </c>
      <c r="J220" s="430">
        <v>100</v>
      </c>
      <c r="K220" s="1052"/>
      <c r="L220" s="1042"/>
      <c r="M220" s="421" t="s">
        <v>242</v>
      </c>
      <c r="N220" s="521">
        <v>2</v>
      </c>
      <c r="O220" s="447" t="s">
        <v>1003</v>
      </c>
      <c r="P220" s="413">
        <v>0.3</v>
      </c>
      <c r="Q220" s="415">
        <v>43556</v>
      </c>
      <c r="R220" s="415">
        <v>43646</v>
      </c>
      <c r="S220" s="413">
        <f t="shared" si="23"/>
        <v>1.8749999999999999E-2</v>
      </c>
      <c r="T220" s="509" t="s">
        <v>994</v>
      </c>
      <c r="U220" s="448">
        <v>1</v>
      </c>
      <c r="V220" s="637" t="s">
        <v>1404</v>
      </c>
      <c r="W220" s="81">
        <f t="shared" si="21"/>
        <v>0.3</v>
      </c>
      <c r="X220" s="424">
        <f t="shared" si="22"/>
        <v>0.3</v>
      </c>
      <c r="Y220" s="280">
        <f t="shared" si="24"/>
        <v>1.8749999999999999E-2</v>
      </c>
    </row>
    <row r="221" spans="2:25" ht="76.5" customHeight="1" x14ac:dyDescent="0.25">
      <c r="B221" s="345" t="s">
        <v>391</v>
      </c>
      <c r="C221" s="461" t="s">
        <v>392</v>
      </c>
      <c r="D221" s="55" t="s">
        <v>23</v>
      </c>
      <c r="E221" s="229" t="s">
        <v>546</v>
      </c>
      <c r="F221" s="55" t="s">
        <v>186</v>
      </c>
      <c r="G221" s="1046"/>
      <c r="H221" s="398" t="s">
        <v>369</v>
      </c>
      <c r="I221" s="490">
        <v>6.25E-2</v>
      </c>
      <c r="J221" s="430">
        <v>100</v>
      </c>
      <c r="K221" s="1052"/>
      <c r="L221" s="1042"/>
      <c r="M221" s="421" t="s">
        <v>242</v>
      </c>
      <c r="N221" s="521">
        <v>3</v>
      </c>
      <c r="O221" s="447" t="s">
        <v>1004</v>
      </c>
      <c r="P221" s="413">
        <v>0.3</v>
      </c>
      <c r="Q221" s="414">
        <v>43647</v>
      </c>
      <c r="R221" s="415">
        <v>43738</v>
      </c>
      <c r="S221" s="413">
        <f t="shared" si="23"/>
        <v>1.8749999999999999E-2</v>
      </c>
      <c r="T221" s="509" t="s">
        <v>994</v>
      </c>
      <c r="U221" s="448">
        <v>1</v>
      </c>
      <c r="V221" s="637" t="s">
        <v>1405</v>
      </c>
      <c r="W221" s="81">
        <f t="shared" si="21"/>
        <v>0.3</v>
      </c>
      <c r="X221" s="424">
        <f t="shared" si="22"/>
        <v>0.3</v>
      </c>
      <c r="Y221" s="280">
        <f t="shared" si="24"/>
        <v>1.8749999999999999E-2</v>
      </c>
    </row>
    <row r="222" spans="2:25" ht="76.5" customHeight="1" x14ac:dyDescent="0.25">
      <c r="B222" s="345" t="s">
        <v>391</v>
      </c>
      <c r="C222" s="461" t="s">
        <v>392</v>
      </c>
      <c r="D222" s="55" t="s">
        <v>23</v>
      </c>
      <c r="E222" s="229" t="s">
        <v>546</v>
      </c>
      <c r="F222" s="55" t="s">
        <v>186</v>
      </c>
      <c r="G222" s="1046"/>
      <c r="H222" s="398" t="s">
        <v>369</v>
      </c>
      <c r="I222" s="490">
        <v>6.25E-2</v>
      </c>
      <c r="J222" s="430">
        <v>100</v>
      </c>
      <c r="K222" s="1052"/>
      <c r="L222" s="1042"/>
      <c r="M222" s="421" t="s">
        <v>242</v>
      </c>
      <c r="N222" s="521">
        <v>4</v>
      </c>
      <c r="O222" s="447" t="s">
        <v>1003</v>
      </c>
      <c r="P222" s="413">
        <v>0.2</v>
      </c>
      <c r="Q222" s="414">
        <v>43739</v>
      </c>
      <c r="R222" s="415">
        <v>43830</v>
      </c>
      <c r="S222" s="413">
        <f t="shared" si="23"/>
        <v>1.2500000000000001E-2</v>
      </c>
      <c r="T222" s="509" t="s">
        <v>994</v>
      </c>
      <c r="U222" s="448">
        <v>1</v>
      </c>
      <c r="V222" s="440" t="s">
        <v>1406</v>
      </c>
      <c r="W222" s="81">
        <f t="shared" si="21"/>
        <v>0.2</v>
      </c>
      <c r="X222" s="424">
        <f t="shared" si="22"/>
        <v>0.2</v>
      </c>
      <c r="Y222" s="280">
        <f t="shared" si="24"/>
        <v>1.2500000000000001E-2</v>
      </c>
    </row>
    <row r="223" spans="2:25" ht="76.5" customHeight="1" x14ac:dyDescent="0.25">
      <c r="B223" s="345" t="s">
        <v>391</v>
      </c>
      <c r="C223" s="461" t="s">
        <v>789</v>
      </c>
      <c r="D223" s="55" t="s">
        <v>23</v>
      </c>
      <c r="E223" s="229" t="s">
        <v>546</v>
      </c>
      <c r="F223" s="55" t="s">
        <v>186</v>
      </c>
      <c r="G223" s="1046">
        <v>14</v>
      </c>
      <c r="H223" s="398" t="s">
        <v>256</v>
      </c>
      <c r="I223" s="491">
        <v>6.25E-2</v>
      </c>
      <c r="J223" s="430">
        <v>100</v>
      </c>
      <c r="K223" s="1052" t="s">
        <v>184</v>
      </c>
      <c r="L223" s="1042" t="s">
        <v>790</v>
      </c>
      <c r="M223" s="421" t="s">
        <v>242</v>
      </c>
      <c r="N223" s="521">
        <v>1</v>
      </c>
      <c r="O223" s="447" t="s">
        <v>1005</v>
      </c>
      <c r="P223" s="413">
        <v>0.3</v>
      </c>
      <c r="Q223" s="414">
        <v>43466</v>
      </c>
      <c r="R223" s="415">
        <v>43555</v>
      </c>
      <c r="S223" s="413">
        <f t="shared" si="23"/>
        <v>1.8749999999999999E-2</v>
      </c>
      <c r="T223" s="509" t="s">
        <v>994</v>
      </c>
      <c r="U223" s="448">
        <v>1</v>
      </c>
      <c r="V223" s="637" t="s">
        <v>1148</v>
      </c>
      <c r="W223" s="81">
        <f t="shared" si="21"/>
        <v>0.3</v>
      </c>
      <c r="X223" s="424">
        <f t="shared" si="22"/>
        <v>0.3</v>
      </c>
      <c r="Y223" s="280">
        <f t="shared" si="24"/>
        <v>1.8749999999999999E-2</v>
      </c>
    </row>
    <row r="224" spans="2:25" ht="76.5" customHeight="1" x14ac:dyDescent="0.25">
      <c r="B224" s="345" t="s">
        <v>391</v>
      </c>
      <c r="C224" s="461" t="s">
        <v>789</v>
      </c>
      <c r="D224" s="55" t="s">
        <v>23</v>
      </c>
      <c r="E224" s="229" t="s">
        <v>546</v>
      </c>
      <c r="F224" s="55" t="s">
        <v>186</v>
      </c>
      <c r="G224" s="1046"/>
      <c r="H224" s="398" t="s">
        <v>256</v>
      </c>
      <c r="I224" s="491">
        <v>6.25E-2</v>
      </c>
      <c r="J224" s="430">
        <v>100</v>
      </c>
      <c r="K224" s="1052"/>
      <c r="L224" s="1042"/>
      <c r="M224" s="421" t="s">
        <v>242</v>
      </c>
      <c r="N224" s="521">
        <v>2</v>
      </c>
      <c r="O224" s="447" t="s">
        <v>1006</v>
      </c>
      <c r="P224" s="413">
        <v>0.3</v>
      </c>
      <c r="Q224" s="415">
        <v>43556</v>
      </c>
      <c r="R224" s="415">
        <v>43646</v>
      </c>
      <c r="S224" s="413">
        <f t="shared" si="23"/>
        <v>1.8749999999999999E-2</v>
      </c>
      <c r="T224" s="509" t="s">
        <v>994</v>
      </c>
      <c r="U224" s="448">
        <v>0.2</v>
      </c>
      <c r="V224" s="637" t="s">
        <v>1038</v>
      </c>
      <c r="W224" s="81">
        <f t="shared" si="21"/>
        <v>0.06</v>
      </c>
      <c r="X224" s="424">
        <f t="shared" si="22"/>
        <v>1.2E-2</v>
      </c>
      <c r="Y224" s="280">
        <f t="shared" si="24"/>
        <v>3.7499999999999999E-3</v>
      </c>
    </row>
    <row r="225" spans="2:25" ht="76.5" customHeight="1" x14ac:dyDescent="0.25">
      <c r="B225" s="345" t="s">
        <v>391</v>
      </c>
      <c r="C225" s="461" t="s">
        <v>789</v>
      </c>
      <c r="D225" s="55" t="s">
        <v>23</v>
      </c>
      <c r="E225" s="229" t="s">
        <v>546</v>
      </c>
      <c r="F225" s="55" t="s">
        <v>186</v>
      </c>
      <c r="G225" s="1046"/>
      <c r="H225" s="398" t="s">
        <v>256</v>
      </c>
      <c r="I225" s="491">
        <v>6.25E-2</v>
      </c>
      <c r="J225" s="430">
        <v>100</v>
      </c>
      <c r="K225" s="1052"/>
      <c r="L225" s="1042"/>
      <c r="M225" s="421" t="s">
        <v>242</v>
      </c>
      <c r="N225" s="521">
        <v>3</v>
      </c>
      <c r="O225" s="447" t="s">
        <v>1007</v>
      </c>
      <c r="P225" s="413">
        <v>0.3</v>
      </c>
      <c r="Q225" s="414">
        <v>43647</v>
      </c>
      <c r="R225" s="415">
        <v>43738</v>
      </c>
      <c r="S225" s="413">
        <f t="shared" si="23"/>
        <v>1.8749999999999999E-2</v>
      </c>
      <c r="T225" s="509" t="s">
        <v>994</v>
      </c>
      <c r="U225" s="448">
        <v>0</v>
      </c>
      <c r="V225" s="637" t="s">
        <v>1179</v>
      </c>
      <c r="W225" s="81">
        <f t="shared" si="21"/>
        <v>0</v>
      </c>
      <c r="X225" s="424">
        <f t="shared" si="22"/>
        <v>0</v>
      </c>
      <c r="Y225" s="280">
        <f t="shared" si="24"/>
        <v>0</v>
      </c>
    </row>
    <row r="226" spans="2:25" ht="76.5" customHeight="1" x14ac:dyDescent="0.25">
      <c r="B226" s="345" t="s">
        <v>391</v>
      </c>
      <c r="C226" s="461" t="s">
        <v>789</v>
      </c>
      <c r="D226" s="55" t="s">
        <v>23</v>
      </c>
      <c r="E226" s="229" t="s">
        <v>546</v>
      </c>
      <c r="F226" s="55" t="s">
        <v>186</v>
      </c>
      <c r="G226" s="1046"/>
      <c r="H226" s="398" t="s">
        <v>256</v>
      </c>
      <c r="I226" s="491">
        <v>6.25E-2</v>
      </c>
      <c r="J226" s="430">
        <v>100</v>
      </c>
      <c r="K226" s="1052"/>
      <c r="L226" s="1042"/>
      <c r="M226" s="421" t="s">
        <v>242</v>
      </c>
      <c r="N226" s="521">
        <v>4</v>
      </c>
      <c r="O226" s="447" t="s">
        <v>1008</v>
      </c>
      <c r="P226" s="413">
        <v>0.1</v>
      </c>
      <c r="Q226" s="414">
        <v>43739</v>
      </c>
      <c r="R226" s="415">
        <v>43830</v>
      </c>
      <c r="S226" s="413">
        <f t="shared" si="23"/>
        <v>6.2500000000000003E-3</v>
      </c>
      <c r="T226" s="509" t="s">
        <v>994</v>
      </c>
      <c r="U226" s="430">
        <v>0</v>
      </c>
      <c r="V226" s="734" t="s">
        <v>1377</v>
      </c>
      <c r="W226" s="81">
        <f t="shared" si="21"/>
        <v>0</v>
      </c>
      <c r="X226" s="424">
        <f t="shared" si="22"/>
        <v>0</v>
      </c>
      <c r="Y226" s="280">
        <f t="shared" si="24"/>
        <v>0</v>
      </c>
    </row>
    <row r="227" spans="2:25" ht="76.5" customHeight="1" x14ac:dyDescent="0.25">
      <c r="B227" s="345" t="s">
        <v>391</v>
      </c>
      <c r="C227" s="461" t="s">
        <v>791</v>
      </c>
      <c r="D227" s="55" t="s">
        <v>23</v>
      </c>
      <c r="E227" s="229" t="s">
        <v>546</v>
      </c>
      <c r="F227" s="55" t="s">
        <v>186</v>
      </c>
      <c r="G227" s="1046">
        <v>15</v>
      </c>
      <c r="H227" s="398" t="s">
        <v>261</v>
      </c>
      <c r="I227" s="491">
        <v>6.25E-2</v>
      </c>
      <c r="J227" s="430">
        <v>100</v>
      </c>
      <c r="K227" s="1052" t="s">
        <v>184</v>
      </c>
      <c r="L227" s="1042" t="s">
        <v>792</v>
      </c>
      <c r="M227" s="421" t="s">
        <v>242</v>
      </c>
      <c r="N227" s="521">
        <v>1</v>
      </c>
      <c r="O227" s="447" t="s">
        <v>1009</v>
      </c>
      <c r="P227" s="413">
        <v>0.2</v>
      </c>
      <c r="Q227" s="414">
        <v>43466</v>
      </c>
      <c r="R227" s="415">
        <v>43555</v>
      </c>
      <c r="S227" s="413">
        <f t="shared" si="23"/>
        <v>1.2500000000000001E-2</v>
      </c>
      <c r="T227" s="509" t="s">
        <v>994</v>
      </c>
      <c r="U227" s="448">
        <v>1</v>
      </c>
      <c r="V227" s="637" t="s">
        <v>1046</v>
      </c>
      <c r="W227" s="81">
        <f t="shared" si="21"/>
        <v>0.2</v>
      </c>
      <c r="X227" s="424">
        <f t="shared" si="22"/>
        <v>0.2</v>
      </c>
      <c r="Y227" s="280">
        <f t="shared" si="24"/>
        <v>1.2500000000000001E-2</v>
      </c>
    </row>
    <row r="228" spans="2:25" ht="76.5" customHeight="1" x14ac:dyDescent="0.25">
      <c r="B228" s="345" t="s">
        <v>391</v>
      </c>
      <c r="C228" s="461" t="s">
        <v>791</v>
      </c>
      <c r="D228" s="55" t="s">
        <v>23</v>
      </c>
      <c r="E228" s="229" t="s">
        <v>546</v>
      </c>
      <c r="F228" s="55" t="s">
        <v>186</v>
      </c>
      <c r="G228" s="1046"/>
      <c r="H228" s="398" t="s">
        <v>261</v>
      </c>
      <c r="I228" s="491">
        <v>6.25E-2</v>
      </c>
      <c r="J228" s="430">
        <v>100</v>
      </c>
      <c r="K228" s="1052"/>
      <c r="L228" s="1042"/>
      <c r="M228" s="421" t="s">
        <v>242</v>
      </c>
      <c r="N228" s="521">
        <v>2</v>
      </c>
      <c r="O228" s="447" t="s">
        <v>1010</v>
      </c>
      <c r="P228" s="413">
        <v>0.3</v>
      </c>
      <c r="Q228" s="415">
        <v>43556</v>
      </c>
      <c r="R228" s="415">
        <v>43646</v>
      </c>
      <c r="S228" s="413">
        <f t="shared" si="23"/>
        <v>1.8749999999999999E-2</v>
      </c>
      <c r="T228" s="509" t="s">
        <v>994</v>
      </c>
      <c r="U228" s="448">
        <v>1</v>
      </c>
      <c r="V228" s="637" t="s">
        <v>1180</v>
      </c>
      <c r="W228" s="81">
        <f t="shared" si="21"/>
        <v>0.3</v>
      </c>
      <c r="X228" s="424">
        <f t="shared" si="22"/>
        <v>0.3</v>
      </c>
      <c r="Y228" s="280">
        <f t="shared" si="24"/>
        <v>1.8749999999999999E-2</v>
      </c>
    </row>
    <row r="229" spans="2:25" ht="76.5" customHeight="1" x14ac:dyDescent="0.25">
      <c r="B229" s="345" t="s">
        <v>391</v>
      </c>
      <c r="C229" s="461" t="s">
        <v>791</v>
      </c>
      <c r="D229" s="55" t="s">
        <v>23</v>
      </c>
      <c r="E229" s="229" t="s">
        <v>546</v>
      </c>
      <c r="F229" s="55" t="s">
        <v>186</v>
      </c>
      <c r="G229" s="1046"/>
      <c r="H229" s="398" t="s">
        <v>261</v>
      </c>
      <c r="I229" s="491">
        <v>6.25E-2</v>
      </c>
      <c r="J229" s="430">
        <v>100</v>
      </c>
      <c r="K229" s="1052"/>
      <c r="L229" s="1042"/>
      <c r="M229" s="421" t="s">
        <v>242</v>
      </c>
      <c r="N229" s="521">
        <v>3</v>
      </c>
      <c r="O229" s="447" t="s">
        <v>1011</v>
      </c>
      <c r="P229" s="413">
        <v>0.3</v>
      </c>
      <c r="Q229" s="414">
        <v>43647</v>
      </c>
      <c r="R229" s="415">
        <v>43738</v>
      </c>
      <c r="S229" s="413">
        <f t="shared" si="23"/>
        <v>1.8749999999999999E-2</v>
      </c>
      <c r="T229" s="509" t="s">
        <v>994</v>
      </c>
      <c r="U229" s="757">
        <f>+((30+5.33)/50)</f>
        <v>0.70660000000000001</v>
      </c>
      <c r="V229" s="637" t="s">
        <v>1408</v>
      </c>
      <c r="W229" s="81">
        <f t="shared" si="21"/>
        <v>0.21198</v>
      </c>
      <c r="X229" s="424">
        <f t="shared" si="22"/>
        <v>0.14978506799999999</v>
      </c>
      <c r="Y229" s="280">
        <f t="shared" si="24"/>
        <v>1.324875E-2</v>
      </c>
    </row>
    <row r="230" spans="2:25" ht="76.5" customHeight="1" x14ac:dyDescent="0.25">
      <c r="B230" s="345" t="s">
        <v>391</v>
      </c>
      <c r="C230" s="461" t="s">
        <v>791</v>
      </c>
      <c r="D230" s="55" t="s">
        <v>23</v>
      </c>
      <c r="E230" s="229" t="s">
        <v>546</v>
      </c>
      <c r="F230" s="55" t="s">
        <v>186</v>
      </c>
      <c r="G230" s="1046"/>
      <c r="H230" s="398" t="s">
        <v>261</v>
      </c>
      <c r="I230" s="491">
        <v>6.25E-2</v>
      </c>
      <c r="J230" s="430">
        <v>100</v>
      </c>
      <c r="K230" s="1052"/>
      <c r="L230" s="1042"/>
      <c r="M230" s="421" t="s">
        <v>242</v>
      </c>
      <c r="N230" s="521">
        <v>4</v>
      </c>
      <c r="O230" s="447" t="s">
        <v>1012</v>
      </c>
      <c r="P230" s="413">
        <v>0.2</v>
      </c>
      <c r="Q230" s="414">
        <v>43739</v>
      </c>
      <c r="R230" s="415">
        <v>43830</v>
      </c>
      <c r="S230" s="413">
        <f t="shared" si="23"/>
        <v>1.2500000000000001E-2</v>
      </c>
      <c r="T230" s="509" t="s">
        <v>994</v>
      </c>
      <c r="U230" s="732"/>
      <c r="V230" s="733"/>
      <c r="W230" s="81">
        <f t="shared" si="21"/>
        <v>0</v>
      </c>
      <c r="X230" s="424">
        <f t="shared" si="22"/>
        <v>0</v>
      </c>
      <c r="Y230" s="280">
        <f t="shared" si="24"/>
        <v>0</v>
      </c>
    </row>
    <row r="231" spans="2:25" ht="76.5" customHeight="1" x14ac:dyDescent="0.25">
      <c r="B231" s="345" t="s">
        <v>391</v>
      </c>
      <c r="C231" s="461" t="s">
        <v>392</v>
      </c>
      <c r="D231" s="55" t="s">
        <v>23</v>
      </c>
      <c r="E231" s="229" t="s">
        <v>546</v>
      </c>
      <c r="F231" s="55" t="s">
        <v>186</v>
      </c>
      <c r="G231" s="1046">
        <v>16</v>
      </c>
      <c r="H231" s="398" t="s">
        <v>266</v>
      </c>
      <c r="I231" s="491">
        <v>6.25E-2</v>
      </c>
      <c r="J231" s="430">
        <v>100</v>
      </c>
      <c r="K231" s="1052" t="s">
        <v>184</v>
      </c>
      <c r="L231" s="1042" t="s">
        <v>267</v>
      </c>
      <c r="M231" s="421" t="s">
        <v>242</v>
      </c>
      <c r="N231" s="521">
        <v>1</v>
      </c>
      <c r="O231" s="447" t="s">
        <v>268</v>
      </c>
      <c r="P231" s="413">
        <v>0.2</v>
      </c>
      <c r="Q231" s="414">
        <v>43466</v>
      </c>
      <c r="R231" s="415">
        <v>43555</v>
      </c>
      <c r="S231" s="413">
        <f t="shared" si="23"/>
        <v>1.2500000000000001E-2</v>
      </c>
      <c r="T231" s="509" t="s">
        <v>994</v>
      </c>
      <c r="U231" s="448">
        <v>1</v>
      </c>
      <c r="V231" s="637" t="s">
        <v>1360</v>
      </c>
      <c r="W231" s="81">
        <f t="shared" si="21"/>
        <v>0.2</v>
      </c>
      <c r="X231" s="424">
        <f t="shared" si="22"/>
        <v>0.2</v>
      </c>
      <c r="Y231" s="280">
        <f t="shared" si="24"/>
        <v>1.2500000000000001E-2</v>
      </c>
    </row>
    <row r="232" spans="2:25" ht="76.5" customHeight="1" x14ac:dyDescent="0.25">
      <c r="B232" s="345" t="s">
        <v>391</v>
      </c>
      <c r="C232" s="461" t="s">
        <v>392</v>
      </c>
      <c r="D232" s="55" t="s">
        <v>23</v>
      </c>
      <c r="E232" s="229" t="s">
        <v>546</v>
      </c>
      <c r="F232" s="55" t="s">
        <v>186</v>
      </c>
      <c r="G232" s="1046"/>
      <c r="H232" s="398" t="s">
        <v>266</v>
      </c>
      <c r="I232" s="491">
        <v>6.25E-2</v>
      </c>
      <c r="J232" s="430">
        <v>100</v>
      </c>
      <c r="K232" s="1052"/>
      <c r="L232" s="1042"/>
      <c r="M232" s="421" t="s">
        <v>242</v>
      </c>
      <c r="N232" s="521">
        <v>2</v>
      </c>
      <c r="O232" s="447" t="s">
        <v>264</v>
      </c>
      <c r="P232" s="413">
        <v>0.2</v>
      </c>
      <c r="Q232" s="415">
        <v>43556</v>
      </c>
      <c r="R232" s="415">
        <v>43646</v>
      </c>
      <c r="S232" s="413">
        <f t="shared" si="23"/>
        <v>1.2500000000000001E-2</v>
      </c>
      <c r="T232" s="509" t="s">
        <v>994</v>
      </c>
      <c r="U232" s="523">
        <v>1</v>
      </c>
      <c r="V232" s="637" t="s">
        <v>1136</v>
      </c>
      <c r="W232" s="81">
        <f t="shared" si="21"/>
        <v>0.2</v>
      </c>
      <c r="X232" s="424">
        <f t="shared" si="22"/>
        <v>0.2</v>
      </c>
      <c r="Y232" s="280">
        <f t="shared" si="24"/>
        <v>1.2500000000000001E-2</v>
      </c>
    </row>
    <row r="233" spans="2:25" ht="76.5" customHeight="1" x14ac:dyDescent="0.25">
      <c r="B233" s="345" t="s">
        <v>391</v>
      </c>
      <c r="C233" s="461" t="s">
        <v>392</v>
      </c>
      <c r="D233" s="55" t="s">
        <v>23</v>
      </c>
      <c r="E233" s="229" t="s">
        <v>546</v>
      </c>
      <c r="F233" s="55" t="s">
        <v>186</v>
      </c>
      <c r="G233" s="1046"/>
      <c r="H233" s="459" t="s">
        <v>266</v>
      </c>
      <c r="I233" s="491">
        <v>6.25E-2</v>
      </c>
      <c r="J233" s="430">
        <v>100</v>
      </c>
      <c r="K233" s="1052"/>
      <c r="L233" s="1042"/>
      <c r="M233" s="421" t="s">
        <v>242</v>
      </c>
      <c r="N233" s="521">
        <v>3</v>
      </c>
      <c r="O233" s="440" t="s">
        <v>269</v>
      </c>
      <c r="P233" s="413">
        <v>0.4</v>
      </c>
      <c r="Q233" s="414">
        <v>43647</v>
      </c>
      <c r="R233" s="415">
        <v>43738</v>
      </c>
      <c r="S233" s="413">
        <f t="shared" si="23"/>
        <v>2.5000000000000001E-2</v>
      </c>
      <c r="T233" s="509" t="s">
        <v>994</v>
      </c>
      <c r="U233" s="523">
        <v>1</v>
      </c>
      <c r="V233" s="636" t="s">
        <v>1407</v>
      </c>
      <c r="W233" s="81">
        <f t="shared" si="21"/>
        <v>0.4</v>
      </c>
      <c r="X233" s="424">
        <f t="shared" si="22"/>
        <v>0.4</v>
      </c>
      <c r="Y233" s="280">
        <f t="shared" si="24"/>
        <v>2.5000000000000001E-2</v>
      </c>
    </row>
    <row r="234" spans="2:25" ht="76.5" customHeight="1" x14ac:dyDescent="0.25">
      <c r="B234" s="345" t="s">
        <v>391</v>
      </c>
      <c r="C234" s="461" t="s">
        <v>392</v>
      </c>
      <c r="D234" s="55" t="s">
        <v>23</v>
      </c>
      <c r="E234" s="229" t="s">
        <v>546</v>
      </c>
      <c r="F234" s="55" t="s">
        <v>186</v>
      </c>
      <c r="G234" s="1046"/>
      <c r="H234" s="459" t="s">
        <v>266</v>
      </c>
      <c r="I234" s="491">
        <v>6.25E-2</v>
      </c>
      <c r="J234" s="430">
        <v>100</v>
      </c>
      <c r="K234" s="1052"/>
      <c r="L234" s="1042"/>
      <c r="M234" s="421" t="s">
        <v>242</v>
      </c>
      <c r="N234" s="521">
        <v>4</v>
      </c>
      <c r="O234" s="440" t="s">
        <v>270</v>
      </c>
      <c r="P234" s="413">
        <v>0.2</v>
      </c>
      <c r="Q234" s="414">
        <v>43739</v>
      </c>
      <c r="R234" s="415">
        <v>43830</v>
      </c>
      <c r="S234" s="413">
        <f t="shared" si="23"/>
        <v>1.2500000000000001E-2</v>
      </c>
      <c r="T234" s="509" t="s">
        <v>994</v>
      </c>
      <c r="U234" s="732"/>
      <c r="V234" s="733"/>
      <c r="W234" s="81">
        <f t="shared" si="21"/>
        <v>0</v>
      </c>
      <c r="X234" s="424">
        <f t="shared" si="22"/>
        <v>0</v>
      </c>
      <c r="Y234" s="280">
        <f t="shared" si="24"/>
        <v>0</v>
      </c>
    </row>
    <row r="235" spans="2:25" ht="255" hidden="1" customHeight="1" x14ac:dyDescent="0.25">
      <c r="B235" s="461" t="s">
        <v>391</v>
      </c>
      <c r="C235" s="461" t="s">
        <v>711</v>
      </c>
      <c r="D235" s="55" t="s">
        <v>23</v>
      </c>
      <c r="E235" s="229" t="s">
        <v>547</v>
      </c>
      <c r="F235" s="418" t="s">
        <v>271</v>
      </c>
      <c r="G235" s="978">
        <v>1</v>
      </c>
      <c r="H235" s="55" t="s">
        <v>793</v>
      </c>
      <c r="I235" s="465">
        <v>0.2</v>
      </c>
      <c r="J235" s="468">
        <v>100</v>
      </c>
      <c r="K235" s="1041" t="s">
        <v>184</v>
      </c>
      <c r="L235" s="1041" t="s">
        <v>794</v>
      </c>
      <c r="M235" s="419" t="s">
        <v>795</v>
      </c>
      <c r="N235" s="42">
        <v>1</v>
      </c>
      <c r="O235" s="326" t="s">
        <v>1013</v>
      </c>
      <c r="P235" s="413">
        <v>0.35</v>
      </c>
      <c r="Q235" s="414">
        <v>43466</v>
      </c>
      <c r="R235" s="415">
        <v>43585</v>
      </c>
      <c r="S235" s="413">
        <f t="shared" si="23"/>
        <v>6.9999999999999993E-2</v>
      </c>
      <c r="T235" s="511" t="s">
        <v>795</v>
      </c>
      <c r="U235" s="81">
        <v>1</v>
      </c>
      <c r="V235" s="635" t="s">
        <v>1149</v>
      </c>
      <c r="W235" s="81">
        <f t="shared" ref="W235:W252" si="25">U235*P235</f>
        <v>0.35</v>
      </c>
      <c r="X235" s="424">
        <f t="shared" ref="X235:X252" si="26">W235*U235</f>
        <v>0.35</v>
      </c>
      <c r="Y235" s="280">
        <f t="shared" si="24"/>
        <v>6.9999999999999993E-2</v>
      </c>
    </row>
    <row r="236" spans="2:25" ht="63" hidden="1" customHeight="1" x14ac:dyDescent="0.25">
      <c r="B236" s="461" t="s">
        <v>391</v>
      </c>
      <c r="C236" s="461" t="s">
        <v>711</v>
      </c>
      <c r="D236" s="55" t="s">
        <v>23</v>
      </c>
      <c r="E236" s="229" t="s">
        <v>547</v>
      </c>
      <c r="F236" s="418" t="s">
        <v>271</v>
      </c>
      <c r="G236" s="978"/>
      <c r="H236" s="55" t="s">
        <v>793</v>
      </c>
      <c r="I236" s="465">
        <v>0.2</v>
      </c>
      <c r="J236" s="468">
        <v>100</v>
      </c>
      <c r="K236" s="1041"/>
      <c r="L236" s="1041"/>
      <c r="M236" s="419" t="s">
        <v>795</v>
      </c>
      <c r="N236" s="42">
        <v>2</v>
      </c>
      <c r="O236" s="326" t="s">
        <v>1014</v>
      </c>
      <c r="P236" s="413">
        <v>0.35</v>
      </c>
      <c r="Q236" s="414">
        <v>43586</v>
      </c>
      <c r="R236" s="415">
        <v>43738</v>
      </c>
      <c r="S236" s="413">
        <f t="shared" si="23"/>
        <v>6.9999999999999993E-2</v>
      </c>
      <c r="T236" s="511" t="s">
        <v>795</v>
      </c>
      <c r="U236" s="81">
        <v>1</v>
      </c>
      <c r="V236" s="636" t="s">
        <v>1150</v>
      </c>
      <c r="W236" s="81">
        <f t="shared" si="25"/>
        <v>0.35</v>
      </c>
      <c r="X236" s="424">
        <f>W236*U236</f>
        <v>0.35</v>
      </c>
      <c r="Y236" s="280">
        <f t="shared" si="24"/>
        <v>6.9999999999999993E-2</v>
      </c>
    </row>
    <row r="237" spans="2:25" ht="75" hidden="1" customHeight="1" x14ac:dyDescent="0.25">
      <c r="B237" s="461" t="s">
        <v>391</v>
      </c>
      <c r="C237" s="461" t="s">
        <v>711</v>
      </c>
      <c r="D237" s="55" t="s">
        <v>23</v>
      </c>
      <c r="E237" s="229" t="s">
        <v>547</v>
      </c>
      <c r="F237" s="418" t="s">
        <v>271</v>
      </c>
      <c r="G237" s="978"/>
      <c r="H237" s="55" t="s">
        <v>793</v>
      </c>
      <c r="I237" s="465">
        <v>0.2</v>
      </c>
      <c r="J237" s="468">
        <v>100</v>
      </c>
      <c r="K237" s="1041"/>
      <c r="L237" s="1041"/>
      <c r="M237" s="419" t="s">
        <v>795</v>
      </c>
      <c r="N237" s="42">
        <v>3</v>
      </c>
      <c r="O237" s="326" t="s">
        <v>1015</v>
      </c>
      <c r="P237" s="413">
        <v>0.3</v>
      </c>
      <c r="Q237" s="414">
        <v>43709</v>
      </c>
      <c r="R237" s="415">
        <v>43830</v>
      </c>
      <c r="S237" s="413">
        <f t="shared" si="23"/>
        <v>0.06</v>
      </c>
      <c r="T237" s="511" t="s">
        <v>795</v>
      </c>
      <c r="U237" s="81">
        <v>0.1</v>
      </c>
      <c r="V237" s="636" t="s">
        <v>1199</v>
      </c>
      <c r="W237" s="81">
        <f t="shared" si="25"/>
        <v>0.03</v>
      </c>
      <c r="X237" s="424">
        <f>W237*U237</f>
        <v>3.0000000000000001E-3</v>
      </c>
      <c r="Y237" s="280">
        <f t="shared" si="24"/>
        <v>6.0000000000000001E-3</v>
      </c>
    </row>
    <row r="238" spans="2:25" ht="120" hidden="1" customHeight="1" x14ac:dyDescent="0.25">
      <c r="B238" s="461" t="s">
        <v>391</v>
      </c>
      <c r="C238" s="461" t="s">
        <v>711</v>
      </c>
      <c r="D238" s="55" t="s">
        <v>23</v>
      </c>
      <c r="E238" s="229" t="s">
        <v>547</v>
      </c>
      <c r="F238" s="418" t="s">
        <v>271</v>
      </c>
      <c r="G238" s="978">
        <v>2</v>
      </c>
      <c r="H238" s="55" t="s">
        <v>796</v>
      </c>
      <c r="I238" s="465">
        <v>0.2</v>
      </c>
      <c r="J238" s="468">
        <v>100</v>
      </c>
      <c r="K238" s="1041" t="s">
        <v>184</v>
      </c>
      <c r="L238" s="1041" t="s">
        <v>797</v>
      </c>
      <c r="M238" s="419" t="s">
        <v>795</v>
      </c>
      <c r="N238" s="42">
        <v>1</v>
      </c>
      <c r="O238" s="326" t="s">
        <v>1016</v>
      </c>
      <c r="P238" s="413">
        <v>0.25</v>
      </c>
      <c r="Q238" s="414">
        <v>43466</v>
      </c>
      <c r="R238" s="415">
        <v>43555</v>
      </c>
      <c r="S238" s="413">
        <f t="shared" si="23"/>
        <v>0.05</v>
      </c>
      <c r="T238" s="507" t="s">
        <v>795</v>
      </c>
      <c r="U238" s="81">
        <v>0</v>
      </c>
      <c r="V238" s="488" t="s">
        <v>1372</v>
      </c>
      <c r="W238" s="81">
        <f t="shared" si="25"/>
        <v>0</v>
      </c>
      <c r="X238" s="424">
        <f t="shared" si="26"/>
        <v>0</v>
      </c>
      <c r="Y238" s="280">
        <f t="shared" si="24"/>
        <v>0</v>
      </c>
    </row>
    <row r="239" spans="2:25" ht="120" hidden="1" customHeight="1" x14ac:dyDescent="0.25">
      <c r="B239" s="461" t="s">
        <v>391</v>
      </c>
      <c r="C239" s="461" t="s">
        <v>711</v>
      </c>
      <c r="D239" s="55" t="s">
        <v>23</v>
      </c>
      <c r="E239" s="229" t="s">
        <v>547</v>
      </c>
      <c r="F239" s="418" t="s">
        <v>271</v>
      </c>
      <c r="G239" s="978"/>
      <c r="H239" s="55" t="s">
        <v>796</v>
      </c>
      <c r="I239" s="465">
        <v>0.2</v>
      </c>
      <c r="J239" s="468">
        <v>100</v>
      </c>
      <c r="K239" s="1041"/>
      <c r="L239" s="1041"/>
      <c r="M239" s="419" t="s">
        <v>795</v>
      </c>
      <c r="N239" s="42">
        <v>2</v>
      </c>
      <c r="O239" s="326" t="s">
        <v>1017</v>
      </c>
      <c r="P239" s="413">
        <v>0.25</v>
      </c>
      <c r="Q239" s="414">
        <v>43556</v>
      </c>
      <c r="R239" s="415">
        <v>43646</v>
      </c>
      <c r="S239" s="413">
        <f t="shared" si="23"/>
        <v>0.05</v>
      </c>
      <c r="T239" s="507" t="s">
        <v>795</v>
      </c>
      <c r="U239" s="81">
        <v>0</v>
      </c>
      <c r="V239" s="488" t="s">
        <v>1372</v>
      </c>
      <c r="W239" s="81">
        <f t="shared" si="25"/>
        <v>0</v>
      </c>
      <c r="X239" s="424">
        <f t="shared" si="26"/>
        <v>0</v>
      </c>
      <c r="Y239" s="280">
        <f t="shared" si="24"/>
        <v>0</v>
      </c>
    </row>
    <row r="240" spans="2:25" ht="120" hidden="1" customHeight="1" x14ac:dyDescent="0.25">
      <c r="B240" s="461" t="s">
        <v>391</v>
      </c>
      <c r="C240" s="461" t="s">
        <v>711</v>
      </c>
      <c r="D240" s="55" t="s">
        <v>23</v>
      </c>
      <c r="E240" s="229" t="s">
        <v>547</v>
      </c>
      <c r="F240" s="418" t="s">
        <v>271</v>
      </c>
      <c r="G240" s="978"/>
      <c r="H240" s="55" t="s">
        <v>796</v>
      </c>
      <c r="I240" s="465">
        <v>0.2</v>
      </c>
      <c r="J240" s="468">
        <v>100</v>
      </c>
      <c r="K240" s="1041"/>
      <c r="L240" s="1041"/>
      <c r="M240" s="419" t="s">
        <v>795</v>
      </c>
      <c r="N240" s="42">
        <v>3</v>
      </c>
      <c r="O240" s="326" t="s">
        <v>1018</v>
      </c>
      <c r="P240" s="413">
        <v>0.25</v>
      </c>
      <c r="Q240" s="414">
        <v>43647</v>
      </c>
      <c r="R240" s="415">
        <v>43738</v>
      </c>
      <c r="S240" s="413">
        <f t="shared" si="23"/>
        <v>0.05</v>
      </c>
      <c r="T240" s="507" t="s">
        <v>795</v>
      </c>
      <c r="U240" s="81">
        <v>0</v>
      </c>
      <c r="V240" s="636" t="s">
        <v>1372</v>
      </c>
      <c r="W240" s="81">
        <f t="shared" si="25"/>
        <v>0</v>
      </c>
      <c r="X240" s="424">
        <f t="shared" si="26"/>
        <v>0</v>
      </c>
      <c r="Y240" s="280">
        <f t="shared" si="24"/>
        <v>0</v>
      </c>
    </row>
    <row r="241" spans="2:25" ht="120" hidden="1" customHeight="1" x14ac:dyDescent="0.25">
      <c r="B241" s="461" t="s">
        <v>391</v>
      </c>
      <c r="C241" s="461" t="s">
        <v>711</v>
      </c>
      <c r="D241" s="55" t="s">
        <v>23</v>
      </c>
      <c r="E241" s="229" t="s">
        <v>547</v>
      </c>
      <c r="F241" s="418" t="s">
        <v>271</v>
      </c>
      <c r="G241" s="978"/>
      <c r="H241" s="55" t="s">
        <v>796</v>
      </c>
      <c r="I241" s="465">
        <v>0.2</v>
      </c>
      <c r="J241" s="468">
        <v>100</v>
      </c>
      <c r="K241" s="1041"/>
      <c r="L241" s="1041"/>
      <c r="M241" s="419" t="s">
        <v>795</v>
      </c>
      <c r="N241" s="42">
        <v>4</v>
      </c>
      <c r="O241" s="326" t="s">
        <v>1019</v>
      </c>
      <c r="P241" s="413">
        <v>0.25</v>
      </c>
      <c r="Q241" s="414">
        <v>43739</v>
      </c>
      <c r="R241" s="415">
        <v>43830</v>
      </c>
      <c r="S241" s="413">
        <f t="shared" si="23"/>
        <v>0.05</v>
      </c>
      <c r="T241" s="507" t="s">
        <v>795</v>
      </c>
      <c r="U241" s="81">
        <v>0</v>
      </c>
      <c r="V241" s="636" t="s">
        <v>1372</v>
      </c>
      <c r="W241" s="81">
        <f t="shared" si="25"/>
        <v>0</v>
      </c>
      <c r="X241" s="424">
        <f t="shared" si="26"/>
        <v>0</v>
      </c>
      <c r="Y241" s="280">
        <f t="shared" si="24"/>
        <v>0</v>
      </c>
    </row>
    <row r="242" spans="2:25" ht="150" hidden="1" customHeight="1" x14ac:dyDescent="0.25">
      <c r="B242" s="461" t="s">
        <v>391</v>
      </c>
      <c r="C242" s="461" t="s">
        <v>711</v>
      </c>
      <c r="D242" s="55" t="s">
        <v>23</v>
      </c>
      <c r="E242" s="229" t="s">
        <v>547</v>
      </c>
      <c r="F242" s="418" t="s">
        <v>271</v>
      </c>
      <c r="G242" s="978">
        <v>3</v>
      </c>
      <c r="H242" s="423" t="s">
        <v>798</v>
      </c>
      <c r="I242" s="465">
        <v>0.2</v>
      </c>
      <c r="J242" s="468">
        <v>100</v>
      </c>
      <c r="K242" s="1041" t="s">
        <v>184</v>
      </c>
      <c r="L242" s="1041" t="s">
        <v>799</v>
      </c>
      <c r="M242" s="419" t="s">
        <v>795</v>
      </c>
      <c r="N242" s="42">
        <v>1</v>
      </c>
      <c r="O242" s="224" t="s">
        <v>1020</v>
      </c>
      <c r="P242" s="413">
        <v>0.25</v>
      </c>
      <c r="Q242" s="414">
        <v>43466</v>
      </c>
      <c r="R242" s="415">
        <v>43555</v>
      </c>
      <c r="S242" s="413">
        <f t="shared" si="23"/>
        <v>0.05</v>
      </c>
      <c r="T242" s="507" t="s">
        <v>795</v>
      </c>
      <c r="U242" s="735">
        <v>1</v>
      </c>
      <c r="V242" s="736" t="s">
        <v>1115</v>
      </c>
      <c r="W242" s="81">
        <f t="shared" si="25"/>
        <v>0.25</v>
      </c>
      <c r="X242" s="424">
        <f t="shared" si="26"/>
        <v>0.25</v>
      </c>
      <c r="Y242" s="280">
        <f t="shared" si="24"/>
        <v>0.05</v>
      </c>
    </row>
    <row r="243" spans="2:25" ht="120" hidden="1" customHeight="1" x14ac:dyDescent="0.25">
      <c r="B243" s="461" t="s">
        <v>391</v>
      </c>
      <c r="C243" s="461" t="s">
        <v>711</v>
      </c>
      <c r="D243" s="55" t="s">
        <v>23</v>
      </c>
      <c r="E243" s="229" t="s">
        <v>547</v>
      </c>
      <c r="F243" s="418" t="s">
        <v>271</v>
      </c>
      <c r="G243" s="978"/>
      <c r="H243" s="423" t="s">
        <v>798</v>
      </c>
      <c r="I243" s="465">
        <v>0.2</v>
      </c>
      <c r="J243" s="468">
        <v>100</v>
      </c>
      <c r="K243" s="1041"/>
      <c r="L243" s="1041"/>
      <c r="M243" s="419" t="s">
        <v>795</v>
      </c>
      <c r="N243" s="42">
        <v>2</v>
      </c>
      <c r="O243" s="224" t="s">
        <v>1021</v>
      </c>
      <c r="P243" s="413">
        <v>0.25</v>
      </c>
      <c r="Q243" s="414">
        <v>43556</v>
      </c>
      <c r="R243" s="415">
        <v>43646</v>
      </c>
      <c r="S243" s="413">
        <f t="shared" si="23"/>
        <v>0.05</v>
      </c>
      <c r="T243" s="507" t="s">
        <v>795</v>
      </c>
      <c r="U243" s="735">
        <v>1</v>
      </c>
      <c r="V243" s="736" t="s">
        <v>1116</v>
      </c>
      <c r="W243" s="81">
        <f t="shared" si="25"/>
        <v>0.25</v>
      </c>
      <c r="X243" s="424">
        <f t="shared" si="26"/>
        <v>0.25</v>
      </c>
      <c r="Y243" s="280">
        <f t="shared" si="24"/>
        <v>0.05</v>
      </c>
    </row>
    <row r="244" spans="2:25" ht="63" hidden="1" customHeight="1" x14ac:dyDescent="0.25">
      <c r="B244" s="461" t="s">
        <v>391</v>
      </c>
      <c r="C244" s="461" t="s">
        <v>711</v>
      </c>
      <c r="D244" s="55" t="s">
        <v>23</v>
      </c>
      <c r="E244" s="229" t="s">
        <v>547</v>
      </c>
      <c r="F244" s="418" t="s">
        <v>271</v>
      </c>
      <c r="G244" s="978"/>
      <c r="H244" s="423" t="s">
        <v>798</v>
      </c>
      <c r="I244" s="465">
        <v>0.2</v>
      </c>
      <c r="J244" s="468">
        <v>100</v>
      </c>
      <c r="K244" s="1041"/>
      <c r="L244" s="1041"/>
      <c r="M244" s="419" t="s">
        <v>795</v>
      </c>
      <c r="N244" s="42">
        <v>3</v>
      </c>
      <c r="O244" s="224" t="s">
        <v>1022</v>
      </c>
      <c r="P244" s="413">
        <v>0.25</v>
      </c>
      <c r="Q244" s="414">
        <v>43647</v>
      </c>
      <c r="R244" s="415">
        <v>43738</v>
      </c>
      <c r="S244" s="413">
        <f t="shared" si="23"/>
        <v>0.05</v>
      </c>
      <c r="T244" s="507" t="s">
        <v>795</v>
      </c>
      <c r="U244" s="735">
        <v>1</v>
      </c>
      <c r="V244" s="736" t="s">
        <v>1200</v>
      </c>
      <c r="W244" s="81">
        <f t="shared" si="25"/>
        <v>0.25</v>
      </c>
      <c r="X244" s="424">
        <f t="shared" si="26"/>
        <v>0.25</v>
      </c>
      <c r="Y244" s="280">
        <f t="shared" si="24"/>
        <v>0.05</v>
      </c>
    </row>
    <row r="245" spans="2:25" ht="150" hidden="1" customHeight="1" x14ac:dyDescent="0.25">
      <c r="B245" s="461" t="s">
        <v>391</v>
      </c>
      <c r="C245" s="461" t="s">
        <v>711</v>
      </c>
      <c r="D245" s="55" t="s">
        <v>23</v>
      </c>
      <c r="E245" s="229" t="s">
        <v>547</v>
      </c>
      <c r="F245" s="418" t="s">
        <v>271</v>
      </c>
      <c r="G245" s="978"/>
      <c r="H245" s="423" t="s">
        <v>798</v>
      </c>
      <c r="I245" s="465">
        <v>0.2</v>
      </c>
      <c r="J245" s="468">
        <v>100</v>
      </c>
      <c r="K245" s="1041"/>
      <c r="L245" s="1041"/>
      <c r="M245" s="419" t="s">
        <v>795</v>
      </c>
      <c r="N245" s="42">
        <v>4</v>
      </c>
      <c r="O245" s="224" t="s">
        <v>1023</v>
      </c>
      <c r="P245" s="413">
        <v>0.25</v>
      </c>
      <c r="Q245" s="414">
        <v>43739</v>
      </c>
      <c r="R245" s="415">
        <v>43830</v>
      </c>
      <c r="S245" s="413">
        <f t="shared" si="23"/>
        <v>0.05</v>
      </c>
      <c r="T245" s="507" t="s">
        <v>795</v>
      </c>
      <c r="U245" s="735">
        <v>0</v>
      </c>
      <c r="V245" s="736" t="s">
        <v>1373</v>
      </c>
      <c r="W245" s="81">
        <f t="shared" si="25"/>
        <v>0</v>
      </c>
      <c r="X245" s="424">
        <f t="shared" si="26"/>
        <v>0</v>
      </c>
      <c r="Y245" s="280">
        <f t="shared" si="24"/>
        <v>0</v>
      </c>
    </row>
    <row r="246" spans="2:25" ht="90" hidden="1" customHeight="1" x14ac:dyDescent="0.25">
      <c r="B246" s="345" t="s">
        <v>391</v>
      </c>
      <c r="C246" s="461" t="s">
        <v>711</v>
      </c>
      <c r="D246" s="55" t="s">
        <v>23</v>
      </c>
      <c r="E246" s="229" t="s">
        <v>547</v>
      </c>
      <c r="F246" s="418" t="s">
        <v>271</v>
      </c>
      <c r="G246" s="978">
        <v>4</v>
      </c>
      <c r="H246" s="423" t="s">
        <v>801</v>
      </c>
      <c r="I246" s="465">
        <v>0.2</v>
      </c>
      <c r="J246" s="468">
        <v>100</v>
      </c>
      <c r="K246" s="1041" t="s">
        <v>184</v>
      </c>
      <c r="L246" s="1041" t="s">
        <v>802</v>
      </c>
      <c r="M246" s="419" t="s">
        <v>375</v>
      </c>
      <c r="N246" s="42">
        <v>1</v>
      </c>
      <c r="O246" s="224" t="s">
        <v>1024</v>
      </c>
      <c r="P246" s="413">
        <v>0.25</v>
      </c>
      <c r="Q246" s="415">
        <v>43497</v>
      </c>
      <c r="R246" s="415">
        <v>43555</v>
      </c>
      <c r="S246" s="413">
        <f t="shared" si="23"/>
        <v>0.05</v>
      </c>
      <c r="T246" s="509" t="s">
        <v>375</v>
      </c>
      <c r="U246" s="735">
        <v>1</v>
      </c>
      <c r="V246" s="736" t="s">
        <v>1117</v>
      </c>
      <c r="W246" s="81">
        <f t="shared" si="25"/>
        <v>0.25</v>
      </c>
      <c r="X246" s="424">
        <f t="shared" si="26"/>
        <v>0.25</v>
      </c>
      <c r="Y246" s="280">
        <f t="shared" si="24"/>
        <v>0.05</v>
      </c>
    </row>
    <row r="247" spans="2:25" ht="150" hidden="1" customHeight="1" x14ac:dyDescent="0.25">
      <c r="B247" s="345" t="s">
        <v>391</v>
      </c>
      <c r="C247" s="461" t="s">
        <v>711</v>
      </c>
      <c r="D247" s="55" t="s">
        <v>23</v>
      </c>
      <c r="E247" s="229" t="s">
        <v>547</v>
      </c>
      <c r="F247" s="418" t="s">
        <v>271</v>
      </c>
      <c r="G247" s="978"/>
      <c r="H247" s="423" t="s">
        <v>801</v>
      </c>
      <c r="I247" s="465">
        <v>0.2</v>
      </c>
      <c r="J247" s="468">
        <v>100</v>
      </c>
      <c r="K247" s="1041"/>
      <c r="L247" s="1041"/>
      <c r="M247" s="419" t="s">
        <v>375</v>
      </c>
      <c r="N247" s="42">
        <v>2</v>
      </c>
      <c r="O247" s="224" t="s">
        <v>1025</v>
      </c>
      <c r="P247" s="413">
        <v>0.25</v>
      </c>
      <c r="Q247" s="415">
        <v>43556</v>
      </c>
      <c r="R247" s="415">
        <v>43646</v>
      </c>
      <c r="S247" s="413">
        <f t="shared" si="23"/>
        <v>0.05</v>
      </c>
      <c r="T247" s="509" t="s">
        <v>375</v>
      </c>
      <c r="U247" s="737">
        <v>1</v>
      </c>
      <c r="V247" s="736" t="s">
        <v>1118</v>
      </c>
      <c r="W247" s="81">
        <f t="shared" si="25"/>
        <v>0.25</v>
      </c>
      <c r="X247" s="424">
        <f t="shared" si="26"/>
        <v>0.25</v>
      </c>
      <c r="Y247" s="280">
        <f t="shared" si="24"/>
        <v>0.05</v>
      </c>
    </row>
    <row r="248" spans="2:25" ht="195" hidden="1" customHeight="1" x14ac:dyDescent="0.25">
      <c r="B248" s="345" t="s">
        <v>391</v>
      </c>
      <c r="C248" s="461" t="s">
        <v>711</v>
      </c>
      <c r="D248" s="55" t="s">
        <v>23</v>
      </c>
      <c r="E248" s="229" t="s">
        <v>547</v>
      </c>
      <c r="F248" s="418" t="s">
        <v>271</v>
      </c>
      <c r="G248" s="978"/>
      <c r="H248" s="423" t="s">
        <v>801</v>
      </c>
      <c r="I248" s="465">
        <v>0.2</v>
      </c>
      <c r="J248" s="468">
        <v>100</v>
      </c>
      <c r="K248" s="1041"/>
      <c r="L248" s="1041"/>
      <c r="M248" s="419" t="s">
        <v>375</v>
      </c>
      <c r="N248" s="42">
        <v>3</v>
      </c>
      <c r="O248" s="224" t="s">
        <v>1026</v>
      </c>
      <c r="P248" s="413">
        <v>0.25</v>
      </c>
      <c r="Q248" s="415">
        <v>43647</v>
      </c>
      <c r="R248" s="415">
        <v>43738</v>
      </c>
      <c r="S248" s="413">
        <f t="shared" si="23"/>
        <v>0.05</v>
      </c>
      <c r="T248" s="509" t="s">
        <v>375</v>
      </c>
      <c r="U248" s="737">
        <v>1</v>
      </c>
      <c r="V248" s="736" t="s">
        <v>1202</v>
      </c>
      <c r="W248" s="81">
        <f t="shared" si="25"/>
        <v>0.25</v>
      </c>
      <c r="X248" s="424">
        <f t="shared" si="26"/>
        <v>0.25</v>
      </c>
      <c r="Y248" s="280">
        <f t="shared" si="24"/>
        <v>0.05</v>
      </c>
    </row>
    <row r="249" spans="2:25" ht="255" hidden="1" customHeight="1" x14ac:dyDescent="0.25">
      <c r="B249" s="345" t="s">
        <v>391</v>
      </c>
      <c r="C249" s="461" t="s">
        <v>711</v>
      </c>
      <c r="D249" s="55" t="s">
        <v>23</v>
      </c>
      <c r="E249" s="229" t="s">
        <v>547</v>
      </c>
      <c r="F249" s="418" t="s">
        <v>271</v>
      </c>
      <c r="G249" s="978"/>
      <c r="H249" s="423" t="s">
        <v>801</v>
      </c>
      <c r="I249" s="465">
        <v>0.2</v>
      </c>
      <c r="J249" s="468">
        <v>100</v>
      </c>
      <c r="K249" s="1041"/>
      <c r="L249" s="1041"/>
      <c r="M249" s="419" t="s">
        <v>375</v>
      </c>
      <c r="N249" s="42">
        <v>4</v>
      </c>
      <c r="O249" s="224" t="s">
        <v>1027</v>
      </c>
      <c r="P249" s="413">
        <v>0.25</v>
      </c>
      <c r="Q249" s="415">
        <v>43739</v>
      </c>
      <c r="R249" s="415">
        <v>43830</v>
      </c>
      <c r="S249" s="413">
        <f t="shared" si="23"/>
        <v>0.05</v>
      </c>
      <c r="T249" s="509" t="s">
        <v>375</v>
      </c>
      <c r="U249" s="737">
        <v>1</v>
      </c>
      <c r="V249" s="736" t="s">
        <v>1381</v>
      </c>
      <c r="W249" s="81">
        <f t="shared" si="25"/>
        <v>0.25</v>
      </c>
      <c r="X249" s="424">
        <f t="shared" si="26"/>
        <v>0.25</v>
      </c>
      <c r="Y249" s="280">
        <f t="shared" si="24"/>
        <v>0.05</v>
      </c>
    </row>
    <row r="250" spans="2:25" ht="270" hidden="1" customHeight="1" x14ac:dyDescent="0.25">
      <c r="B250" s="345" t="s">
        <v>391</v>
      </c>
      <c r="C250" s="461" t="s">
        <v>711</v>
      </c>
      <c r="D250" s="55" t="s">
        <v>23</v>
      </c>
      <c r="E250" s="229" t="s">
        <v>547</v>
      </c>
      <c r="F250" s="418" t="s">
        <v>271</v>
      </c>
      <c r="G250" s="978">
        <v>5</v>
      </c>
      <c r="H250" s="55" t="s">
        <v>803</v>
      </c>
      <c r="I250" s="465">
        <v>0.2</v>
      </c>
      <c r="J250" s="468">
        <v>100</v>
      </c>
      <c r="K250" s="1041" t="s">
        <v>184</v>
      </c>
      <c r="L250" s="1041" t="s">
        <v>804</v>
      </c>
      <c r="M250" s="419" t="s">
        <v>795</v>
      </c>
      <c r="N250" s="42">
        <v>1</v>
      </c>
      <c r="O250" s="326" t="s">
        <v>1028</v>
      </c>
      <c r="P250" s="413">
        <v>0.5</v>
      </c>
      <c r="Q250" s="414">
        <v>43466</v>
      </c>
      <c r="R250" s="415">
        <v>43646</v>
      </c>
      <c r="S250" s="413">
        <f t="shared" si="23"/>
        <v>0.1</v>
      </c>
      <c r="T250" s="511" t="s">
        <v>795</v>
      </c>
      <c r="U250" s="81">
        <v>1</v>
      </c>
      <c r="V250" s="636" t="s">
        <v>1119</v>
      </c>
      <c r="W250" s="81">
        <f>U250*P250</f>
        <v>0.5</v>
      </c>
      <c r="X250" s="424">
        <f t="shared" si="26"/>
        <v>0.5</v>
      </c>
      <c r="Y250" s="280">
        <f t="shared" si="24"/>
        <v>0.1</v>
      </c>
    </row>
    <row r="251" spans="2:25" ht="150" hidden="1" customHeight="1" x14ac:dyDescent="0.25">
      <c r="B251" s="345" t="s">
        <v>391</v>
      </c>
      <c r="C251" s="461" t="s">
        <v>711</v>
      </c>
      <c r="D251" s="55" t="s">
        <v>23</v>
      </c>
      <c r="E251" s="229" t="s">
        <v>547</v>
      </c>
      <c r="F251" s="418" t="s">
        <v>271</v>
      </c>
      <c r="G251" s="978"/>
      <c r="H251" s="55" t="s">
        <v>803</v>
      </c>
      <c r="I251" s="465">
        <v>0.2</v>
      </c>
      <c r="J251" s="468">
        <v>100</v>
      </c>
      <c r="K251" s="1041"/>
      <c r="L251" s="1041"/>
      <c r="M251" s="419" t="s">
        <v>795</v>
      </c>
      <c r="N251" s="42">
        <v>2</v>
      </c>
      <c r="O251" s="326" t="s">
        <v>1029</v>
      </c>
      <c r="P251" s="413">
        <v>0.25</v>
      </c>
      <c r="Q251" s="414">
        <v>43647</v>
      </c>
      <c r="R251" s="415">
        <v>43738</v>
      </c>
      <c r="S251" s="413">
        <f t="shared" si="23"/>
        <v>0.05</v>
      </c>
      <c r="T251" s="511" t="s">
        <v>795</v>
      </c>
      <c r="U251" s="81">
        <v>1</v>
      </c>
      <c r="V251" s="636" t="s">
        <v>1201</v>
      </c>
      <c r="W251" s="81">
        <f t="shared" si="25"/>
        <v>0.25</v>
      </c>
      <c r="X251" s="424">
        <f t="shared" si="26"/>
        <v>0.25</v>
      </c>
      <c r="Y251" s="280">
        <f t="shared" si="24"/>
        <v>0.05</v>
      </c>
    </row>
    <row r="252" spans="2:25" ht="120" hidden="1" customHeight="1" x14ac:dyDescent="0.25">
      <c r="B252" s="376" t="s">
        <v>391</v>
      </c>
      <c r="C252" s="54" t="s">
        <v>711</v>
      </c>
      <c r="D252" s="52" t="s">
        <v>23</v>
      </c>
      <c r="E252" s="622" t="s">
        <v>547</v>
      </c>
      <c r="F252" s="623" t="s">
        <v>271</v>
      </c>
      <c r="G252" s="978"/>
      <c r="H252" s="52" t="s">
        <v>803</v>
      </c>
      <c r="I252" s="619">
        <v>0.2</v>
      </c>
      <c r="J252" s="349">
        <v>100</v>
      </c>
      <c r="K252" s="1054"/>
      <c r="L252" s="1054"/>
      <c r="M252" s="620" t="s">
        <v>795</v>
      </c>
      <c r="N252" s="621">
        <v>3</v>
      </c>
      <c r="O252" s="615" t="s">
        <v>287</v>
      </c>
      <c r="P252" s="616">
        <v>0.25</v>
      </c>
      <c r="Q252" s="617">
        <v>43739</v>
      </c>
      <c r="R252" s="618">
        <v>43830</v>
      </c>
      <c r="S252" s="616">
        <f t="shared" si="23"/>
        <v>0.05</v>
      </c>
      <c r="T252" s="527" t="s">
        <v>795</v>
      </c>
      <c r="U252" s="301">
        <v>0</v>
      </c>
      <c r="V252" s="717" t="s">
        <v>1371</v>
      </c>
      <c r="W252" s="81">
        <f t="shared" si="25"/>
        <v>0</v>
      </c>
      <c r="X252" s="424">
        <f t="shared" si="26"/>
        <v>0</v>
      </c>
      <c r="Y252" s="280">
        <f t="shared" si="24"/>
        <v>0</v>
      </c>
    </row>
    <row r="253" spans="2:25" ht="120" hidden="1" customHeight="1" x14ac:dyDescent="0.25">
      <c r="B253" s="624" t="s">
        <v>391</v>
      </c>
      <c r="C253" s="624" t="s">
        <v>529</v>
      </c>
      <c r="D253" s="260" t="s">
        <v>23</v>
      </c>
      <c r="E253" s="262" t="s">
        <v>548</v>
      </c>
      <c r="F253" s="262" t="s">
        <v>176</v>
      </c>
      <c r="G253" s="1055">
        <v>1</v>
      </c>
      <c r="H253" s="423" t="s">
        <v>806</v>
      </c>
      <c r="I253" s="625">
        <v>1</v>
      </c>
      <c r="J253" s="626">
        <v>100</v>
      </c>
      <c r="K253" s="1058" t="s">
        <v>481</v>
      </c>
      <c r="L253" s="1058" t="s">
        <v>807</v>
      </c>
      <c r="M253" s="627" t="s">
        <v>805</v>
      </c>
      <c r="N253" s="42">
        <v>1</v>
      </c>
      <c r="O253" s="224" t="s">
        <v>1030</v>
      </c>
      <c r="P253" s="628">
        <v>0.5</v>
      </c>
      <c r="Q253" s="629">
        <v>43475</v>
      </c>
      <c r="R253" s="630">
        <v>43616</v>
      </c>
      <c r="S253" s="628">
        <f t="shared" si="23"/>
        <v>0.5</v>
      </c>
      <c r="T253" s="631" t="s">
        <v>805</v>
      </c>
      <c r="U253" s="737">
        <v>1</v>
      </c>
      <c r="V253" s="736" t="s">
        <v>1037</v>
      </c>
      <c r="W253" s="614">
        <f>U253*P253</f>
        <v>0.5</v>
      </c>
      <c r="X253" s="413">
        <f>W253*U253</f>
        <v>0.5</v>
      </c>
      <c r="Y253" s="280">
        <f t="shared" si="24"/>
        <v>0.5</v>
      </c>
    </row>
    <row r="254" spans="2:25" ht="405" hidden="1" customHeight="1" x14ac:dyDescent="0.25">
      <c r="B254" s="624" t="s">
        <v>391</v>
      </c>
      <c r="C254" s="624" t="s">
        <v>1138</v>
      </c>
      <c r="D254" s="260" t="s">
        <v>23</v>
      </c>
      <c r="E254" s="262" t="s">
        <v>548</v>
      </c>
      <c r="F254" s="262" t="s">
        <v>176</v>
      </c>
      <c r="G254" s="1056"/>
      <c r="H254" s="423" t="s">
        <v>806</v>
      </c>
      <c r="I254" s="625">
        <v>1</v>
      </c>
      <c r="J254" s="626">
        <v>100</v>
      </c>
      <c r="K254" s="1058"/>
      <c r="L254" s="1058"/>
      <c r="M254" s="627" t="s">
        <v>805</v>
      </c>
      <c r="N254" s="42">
        <v>2</v>
      </c>
      <c r="O254" s="224" t="s">
        <v>1031</v>
      </c>
      <c r="P254" s="628">
        <v>0.25</v>
      </c>
      <c r="Q254" s="629">
        <v>43617</v>
      </c>
      <c r="R254" s="630">
        <v>43677</v>
      </c>
      <c r="S254" s="628">
        <f t="shared" si="23"/>
        <v>0.25</v>
      </c>
      <c r="T254" s="631" t="s">
        <v>805</v>
      </c>
      <c r="U254" s="737">
        <v>1</v>
      </c>
      <c r="V254" s="736" t="s">
        <v>1188</v>
      </c>
      <c r="W254" s="614">
        <f>U254*P254</f>
        <v>0.25</v>
      </c>
      <c r="X254" s="413">
        <f>W254*U254</f>
        <v>0.25</v>
      </c>
      <c r="Y254" s="280">
        <f t="shared" si="24"/>
        <v>0.25</v>
      </c>
    </row>
    <row r="255" spans="2:25" ht="76.5" hidden="1" customHeight="1" thickBot="1" x14ac:dyDescent="0.3">
      <c r="B255" s="624" t="s">
        <v>391</v>
      </c>
      <c r="C255" s="624" t="s">
        <v>1139</v>
      </c>
      <c r="D255" s="260" t="s">
        <v>23</v>
      </c>
      <c r="E255" s="262" t="s">
        <v>548</v>
      </c>
      <c r="F255" s="262" t="s">
        <v>176</v>
      </c>
      <c r="G255" s="1057"/>
      <c r="H255" s="423" t="s">
        <v>806</v>
      </c>
      <c r="I255" s="625">
        <v>1</v>
      </c>
      <c r="J255" s="626">
        <v>100</v>
      </c>
      <c r="K255" s="1058"/>
      <c r="L255" s="1058"/>
      <c r="M255" s="627" t="s">
        <v>805</v>
      </c>
      <c r="N255" s="42">
        <v>3</v>
      </c>
      <c r="O255" s="224" t="s">
        <v>1032</v>
      </c>
      <c r="P255" s="628">
        <v>0.25</v>
      </c>
      <c r="Q255" s="629">
        <v>43678</v>
      </c>
      <c r="R255" s="630">
        <v>43708</v>
      </c>
      <c r="S255" s="628">
        <f t="shared" si="23"/>
        <v>0.25</v>
      </c>
      <c r="T255" s="631" t="s">
        <v>805</v>
      </c>
      <c r="U255" s="737">
        <v>1</v>
      </c>
      <c r="V255" s="736" t="s">
        <v>1189</v>
      </c>
      <c r="W255" s="614">
        <f>U255*P255</f>
        <v>0.25</v>
      </c>
      <c r="X255" s="413">
        <f>W255*U255</f>
        <v>0.25</v>
      </c>
      <c r="Y255" s="280">
        <f t="shared" si="24"/>
        <v>0.25</v>
      </c>
    </row>
    <row r="256" spans="2:25" x14ac:dyDescent="0.25">
      <c r="F256" s="228"/>
    </row>
    <row r="257" spans="5:21" x14ac:dyDescent="0.25">
      <c r="E257" s="228"/>
    </row>
    <row r="259" spans="5:21" x14ac:dyDescent="0.25">
      <c r="U259" s="747"/>
    </row>
  </sheetData>
  <autoFilter ref="B5:Y255">
    <filterColumn colId="4">
      <filters>
        <filter val="8. Subdirección de Gestión Corporativa"/>
      </filters>
    </filterColumn>
  </autoFilter>
  <mergeCells count="183">
    <mergeCell ref="G238:G241"/>
    <mergeCell ref="K238:K241"/>
    <mergeCell ref="L238:L241"/>
    <mergeCell ref="L250:L252"/>
    <mergeCell ref="G246:G249"/>
    <mergeCell ref="K246:K249"/>
    <mergeCell ref="L246:L249"/>
    <mergeCell ref="L242:L245"/>
    <mergeCell ref="G253:G255"/>
    <mergeCell ref="K253:K255"/>
    <mergeCell ref="G242:G245"/>
    <mergeCell ref="K242:K245"/>
    <mergeCell ref="G250:G252"/>
    <mergeCell ref="K250:K252"/>
    <mergeCell ref="L253:L255"/>
    <mergeCell ref="G199:G202"/>
    <mergeCell ref="G235:G237"/>
    <mergeCell ref="K235:K237"/>
    <mergeCell ref="L235:L237"/>
    <mergeCell ref="G211:G214"/>
    <mergeCell ref="K211:K214"/>
    <mergeCell ref="L211:L214"/>
    <mergeCell ref="G215:G218"/>
    <mergeCell ref="K215:K218"/>
    <mergeCell ref="L215:L218"/>
    <mergeCell ref="G231:G234"/>
    <mergeCell ref="K231:K234"/>
    <mergeCell ref="L231:L234"/>
    <mergeCell ref="G219:G222"/>
    <mergeCell ref="K219:K222"/>
    <mergeCell ref="L219:L222"/>
    <mergeCell ref="G223:G226"/>
    <mergeCell ref="K223:K226"/>
    <mergeCell ref="L223:L226"/>
    <mergeCell ref="G227:G230"/>
    <mergeCell ref="K227:K230"/>
    <mergeCell ref="L227:L230"/>
    <mergeCell ref="G184:G185"/>
    <mergeCell ref="K184:K185"/>
    <mergeCell ref="L184:L185"/>
    <mergeCell ref="G175:G177"/>
    <mergeCell ref="G178:G181"/>
    <mergeCell ref="K178:K181"/>
    <mergeCell ref="G205:G210"/>
    <mergeCell ref="K205:K210"/>
    <mergeCell ref="G203:G204"/>
    <mergeCell ref="K203:K204"/>
    <mergeCell ref="L203:L204"/>
    <mergeCell ref="K199:K202"/>
    <mergeCell ref="G186:G189"/>
    <mergeCell ref="K186:K189"/>
    <mergeCell ref="L186:L189"/>
    <mergeCell ref="G190:G192"/>
    <mergeCell ref="K190:K192"/>
    <mergeCell ref="L190:L192"/>
    <mergeCell ref="G193:G195"/>
    <mergeCell ref="K193:K195"/>
    <mergeCell ref="L193:L195"/>
    <mergeCell ref="G196:G198"/>
    <mergeCell ref="K196:K198"/>
    <mergeCell ref="L196:L198"/>
    <mergeCell ref="K166:K169"/>
    <mergeCell ref="L166:L169"/>
    <mergeCell ref="G170:G171"/>
    <mergeCell ref="G166:G169"/>
    <mergeCell ref="G172:G174"/>
    <mergeCell ref="G149:G160"/>
    <mergeCell ref="K149:K160"/>
    <mergeCell ref="L149:L160"/>
    <mergeCell ref="G182:G183"/>
    <mergeCell ref="K182:K183"/>
    <mergeCell ref="G144:G148"/>
    <mergeCell ref="K144:K148"/>
    <mergeCell ref="L144:L148"/>
    <mergeCell ref="G131:G133"/>
    <mergeCell ref="G134:G137"/>
    <mergeCell ref="G138:G143"/>
    <mergeCell ref="K138:K143"/>
    <mergeCell ref="L138:L143"/>
    <mergeCell ref="G161:G165"/>
    <mergeCell ref="K161:K165"/>
    <mergeCell ref="L161:L165"/>
    <mergeCell ref="G123:G126"/>
    <mergeCell ref="K123:K126"/>
    <mergeCell ref="L123:L126"/>
    <mergeCell ref="G127:G130"/>
    <mergeCell ref="G116:G118"/>
    <mergeCell ref="K116:K118"/>
    <mergeCell ref="L116:L118"/>
    <mergeCell ref="G119:G122"/>
    <mergeCell ref="K119:K122"/>
    <mergeCell ref="L119:L122"/>
    <mergeCell ref="G110:G112"/>
    <mergeCell ref="K110:K112"/>
    <mergeCell ref="L110:L112"/>
    <mergeCell ref="G113:G115"/>
    <mergeCell ref="K113:K115"/>
    <mergeCell ref="L113:L115"/>
    <mergeCell ref="G107:G109"/>
    <mergeCell ref="K107:K109"/>
    <mergeCell ref="L107:L109"/>
    <mergeCell ref="G96:G98"/>
    <mergeCell ref="K96:K98"/>
    <mergeCell ref="L96:L98"/>
    <mergeCell ref="G100:G103"/>
    <mergeCell ref="K100:K103"/>
    <mergeCell ref="G104:G106"/>
    <mergeCell ref="K104:K106"/>
    <mergeCell ref="L104:L106"/>
    <mergeCell ref="L100:L103"/>
    <mergeCell ref="G86:G89"/>
    <mergeCell ref="K86:K89"/>
    <mergeCell ref="G84:G85"/>
    <mergeCell ref="G90:G92"/>
    <mergeCell ref="K90:K92"/>
    <mergeCell ref="L90:L92"/>
    <mergeCell ref="G93:G95"/>
    <mergeCell ref="K93:K95"/>
    <mergeCell ref="L93:L95"/>
    <mergeCell ref="L86:L89"/>
    <mergeCell ref="L84:L85"/>
    <mergeCell ref="K84:K85"/>
    <mergeCell ref="G82:G83"/>
    <mergeCell ref="K82:K83"/>
    <mergeCell ref="G74:G77"/>
    <mergeCell ref="K74:K77"/>
    <mergeCell ref="G80:G81"/>
    <mergeCell ref="K80:K81"/>
    <mergeCell ref="L80:L81"/>
    <mergeCell ref="L78:L79"/>
    <mergeCell ref="G78:G79"/>
    <mergeCell ref="K78:K79"/>
    <mergeCell ref="L74:L77"/>
    <mergeCell ref="L82:L83"/>
    <mergeCell ref="L50:L53"/>
    <mergeCell ref="L54:L56"/>
    <mergeCell ref="G62:G65"/>
    <mergeCell ref="K62:K65"/>
    <mergeCell ref="L62:L65"/>
    <mergeCell ref="G68:G69"/>
    <mergeCell ref="G70:G73"/>
    <mergeCell ref="K70:K73"/>
    <mergeCell ref="L70:L73"/>
    <mergeCell ref="K68:K69"/>
    <mergeCell ref="L68:L69"/>
    <mergeCell ref="K54:K56"/>
    <mergeCell ref="G60:G61"/>
    <mergeCell ref="G54:G56"/>
    <mergeCell ref="G50:G53"/>
    <mergeCell ref="K50:K53"/>
    <mergeCell ref="G6:G9"/>
    <mergeCell ref="K6:K9"/>
    <mergeCell ref="L6:L9"/>
    <mergeCell ref="G22:G25"/>
    <mergeCell ref="K22:K25"/>
    <mergeCell ref="L22:L25"/>
    <mergeCell ref="G26:G29"/>
    <mergeCell ref="K26:K29"/>
    <mergeCell ref="L26:L29"/>
    <mergeCell ref="G18:G21"/>
    <mergeCell ref="K18:K21"/>
    <mergeCell ref="L18:L21"/>
    <mergeCell ref="G14:G17"/>
    <mergeCell ref="K14:K17"/>
    <mergeCell ref="L14:L17"/>
    <mergeCell ref="G10:G13"/>
    <mergeCell ref="K10:K13"/>
    <mergeCell ref="L10:L13"/>
    <mergeCell ref="K30:K33"/>
    <mergeCell ref="L30:L33"/>
    <mergeCell ref="G47:G49"/>
    <mergeCell ref="K47:K49"/>
    <mergeCell ref="L47:L49"/>
    <mergeCell ref="L45:L46"/>
    <mergeCell ref="G45:G46"/>
    <mergeCell ref="K45:K46"/>
    <mergeCell ref="G30:G33"/>
    <mergeCell ref="G34:G42"/>
    <mergeCell ref="K34:K42"/>
    <mergeCell ref="L34:L42"/>
    <mergeCell ref="G43:G44"/>
    <mergeCell ref="K43:K44"/>
    <mergeCell ref="L43:L44"/>
  </mergeCells>
  <dataValidations count="1">
    <dataValidation type="list" allowBlank="1" showInputMessage="1" showErrorMessage="1" sqref="D86:D89 D99:D106 D110:D137">
      <formula1>$A$1:$A$4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[1]listas!#REF!</xm:f>
          </x14:formula1>
          <xm:sqref>B62:B65 B253:C255</xm:sqref>
        </x14:dataValidation>
        <x14:dataValidation type="list" allowBlank="1" showInputMessage="1" showErrorMessage="1">
          <x14:formula1>
            <xm:f>[2]listas!#REF!</xm:f>
          </x14:formula1>
          <xm:sqref>D62:D65 F6:F9 D253:D255</xm:sqref>
        </x14:dataValidation>
        <x14:dataValidation type="list" allowBlank="1" showInputMessage="1" showErrorMessage="1">
          <x14:formula1>
            <xm:f>[4]listas!#REF!</xm:f>
          </x14:formula1>
          <xm:sqref>F10:F42 F47:F49 B57:F61 F190:F252 C250:C252 B246:B252 B6:E49 F62:F185 B173:C174 B175:B234 C175:C177 D173:E177 B66:E85 B138:E172 C178:E185 C190:E234</xm:sqref>
        </x14:dataValidation>
        <x14:dataValidation type="list" allowBlank="1" showInputMessage="1" showErrorMessage="1">
          <x14:formula1>
            <xm:f>[5]listas!#REF!</xm:f>
          </x14:formula1>
          <xm:sqref>F43:F46</xm:sqref>
        </x14:dataValidation>
        <x14:dataValidation type="list" allowBlank="1" showInputMessage="1" showErrorMessage="1">
          <x14:formula1>
            <xm:f>[6]listas!#REF!</xm:f>
          </x14:formula1>
          <xm:sqref>B86:C97 E86:E97 D86:D98</xm:sqref>
        </x14:dataValidation>
        <x14:dataValidation type="list" allowBlank="1" showInputMessage="1" showErrorMessage="1">
          <x14:formula1>
            <xm:f>[7]listas!#REF!</xm:f>
          </x14:formula1>
          <xm:sqref>B235:E245 C246:E249 D250:E252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6"/>
  <sheetViews>
    <sheetView showGridLines="0" zoomScaleNormal="100" workbookViewId="0">
      <selection activeCell="D13" sqref="D13"/>
    </sheetView>
  </sheetViews>
  <sheetFormatPr baseColWidth="10" defaultRowHeight="15" x14ac:dyDescent="0.25"/>
  <cols>
    <col min="1" max="1" width="47.140625" customWidth="1"/>
    <col min="2" max="2" width="21.140625" customWidth="1"/>
    <col min="3" max="3" width="6" customWidth="1"/>
    <col min="4" max="4" width="7.42578125" customWidth="1"/>
    <col min="5" max="5" width="12.85546875" customWidth="1"/>
    <col min="6" max="6" width="38.7109375" customWidth="1"/>
    <col min="7" max="7" width="23.140625" customWidth="1"/>
    <col min="8" max="8" width="44.42578125" customWidth="1"/>
    <col min="9" max="9" width="23.140625" bestFit="1" customWidth="1"/>
  </cols>
  <sheetData>
    <row r="1" spans="1:5" x14ac:dyDescent="0.25">
      <c r="A1" s="286" t="s">
        <v>617</v>
      </c>
    </row>
    <row r="3" spans="1:5" ht="30" x14ac:dyDescent="0.25">
      <c r="A3" s="294" t="s">
        <v>609</v>
      </c>
      <c r="B3" s="322" t="s">
        <v>610</v>
      </c>
    </row>
    <row r="4" spans="1:5" x14ac:dyDescent="0.25">
      <c r="A4" s="295" t="s">
        <v>24</v>
      </c>
      <c r="B4" s="321">
        <v>1</v>
      </c>
      <c r="D4" s="277"/>
      <c r="E4" s="278"/>
    </row>
    <row r="5" spans="1:5" x14ac:dyDescent="0.25">
      <c r="D5" s="277"/>
      <c r="E5" s="278"/>
    </row>
    <row r="6" spans="1:5" x14ac:dyDescent="0.25">
      <c r="D6" s="277"/>
      <c r="E6" s="278"/>
    </row>
    <row r="7" spans="1:5" x14ac:dyDescent="0.25">
      <c r="D7" s="277"/>
      <c r="E7" s="278"/>
    </row>
    <row r="8" spans="1:5" x14ac:dyDescent="0.25">
      <c r="D8" s="277"/>
      <c r="E8" s="278"/>
    </row>
    <row r="9" spans="1:5" x14ac:dyDescent="0.25">
      <c r="D9" s="277"/>
      <c r="E9" s="278"/>
    </row>
    <row r="10" spans="1:5" x14ac:dyDescent="0.25">
      <c r="D10" s="277"/>
      <c r="E10" s="278"/>
    </row>
    <row r="11" spans="1:5" x14ac:dyDescent="0.25">
      <c r="D11" s="277"/>
      <c r="E11" s="278"/>
    </row>
    <row r="12" spans="1:5" x14ac:dyDescent="0.25">
      <c r="D12" s="277"/>
      <c r="E12" s="278"/>
    </row>
    <row r="13" spans="1:5" s="285" customFormat="1" ht="47.25" customHeight="1" x14ac:dyDescent="0.25">
      <c r="A13" s="284" t="s">
        <v>639</v>
      </c>
      <c r="B13" s="283">
        <f>AVERAGE(B4:B12)</f>
        <v>1</v>
      </c>
      <c r="D13" s="746"/>
      <c r="E13" s="278"/>
    </row>
    <row r="14" spans="1:5" x14ac:dyDescent="0.25">
      <c r="D14" s="277"/>
      <c r="E14" s="278"/>
    </row>
    <row r="15" spans="1:5" x14ac:dyDescent="0.25">
      <c r="D15" s="277"/>
      <c r="E15" s="278"/>
    </row>
    <row r="16" spans="1:5" x14ac:dyDescent="0.25">
      <c r="D16" s="277"/>
      <c r="E16" s="278"/>
    </row>
    <row r="17" spans="1:17" ht="45" x14ac:dyDescent="0.25">
      <c r="A17" s="293" t="s">
        <v>609</v>
      </c>
      <c r="B17" s="322" t="s">
        <v>615</v>
      </c>
      <c r="D17" s="277"/>
      <c r="E17" s="278"/>
    </row>
    <row r="18" spans="1:17" x14ac:dyDescent="0.25">
      <c r="A18" s="295" t="s">
        <v>24</v>
      </c>
      <c r="B18" s="309">
        <v>1.0000000000000002</v>
      </c>
      <c r="D18" s="277"/>
      <c r="E18" s="278"/>
    </row>
    <row r="19" spans="1:17" x14ac:dyDescent="0.25">
      <c r="A19" s="295" t="s">
        <v>53</v>
      </c>
      <c r="B19" s="309">
        <v>0.97250000000000003</v>
      </c>
      <c r="D19" s="277"/>
      <c r="E19" s="278"/>
    </row>
    <row r="20" spans="1:17" x14ac:dyDescent="0.25">
      <c r="A20" s="295" t="s">
        <v>59</v>
      </c>
      <c r="B20" s="309">
        <v>0.95664375000000001</v>
      </c>
    </row>
    <row r="21" spans="1:17" x14ac:dyDescent="0.25">
      <c r="A21" s="295" t="s">
        <v>115</v>
      </c>
      <c r="B21" s="309">
        <v>1</v>
      </c>
    </row>
    <row r="22" spans="1:17" x14ac:dyDescent="0.25">
      <c r="A22" s="295" t="s">
        <v>131</v>
      </c>
      <c r="B22" s="309">
        <v>0.99999999999999978</v>
      </c>
    </row>
    <row r="23" spans="1:17" x14ac:dyDescent="0.25">
      <c r="A23" s="295" t="s">
        <v>176</v>
      </c>
      <c r="B23" s="309">
        <v>1.0000000000000004</v>
      </c>
    </row>
    <row r="24" spans="1:17" x14ac:dyDescent="0.25">
      <c r="A24" s="295" t="s">
        <v>183</v>
      </c>
      <c r="B24" s="309">
        <v>0.99897999999999998</v>
      </c>
    </row>
    <row r="25" spans="1:17" x14ac:dyDescent="0.25">
      <c r="A25" s="295" t="s">
        <v>186</v>
      </c>
      <c r="B25" s="309">
        <v>0.83668625000000008</v>
      </c>
    </row>
    <row r="26" spans="1:17" x14ac:dyDescent="0.25">
      <c r="A26" s="295" t="s">
        <v>271</v>
      </c>
      <c r="B26" s="309">
        <v>0.64600000000000002</v>
      </c>
    </row>
    <row r="27" spans="1:17" s="285" customFormat="1" ht="39" customHeight="1" x14ac:dyDescent="0.25">
      <c r="A27" s="284" t="s">
        <v>616</v>
      </c>
      <c r="B27" s="283">
        <f>AVERAGE(B18:B26)</f>
        <v>0.93453444444444445</v>
      </c>
      <c r="D27"/>
      <c r="E27"/>
    </row>
    <row r="28" spans="1:17" s="524" customFormat="1" x14ac:dyDescent="0.25">
      <c r="Q28" s="278"/>
    </row>
    <row r="29" spans="1:17" s="285" customFormat="1" ht="15.75" customHeight="1" x14ac:dyDescent="0.25">
      <c r="A29" s="284"/>
      <c r="B29" s="525"/>
      <c r="F29"/>
      <c r="G29"/>
      <c r="H29"/>
      <c r="I29"/>
    </row>
    <row r="30" spans="1:17" x14ac:dyDescent="0.25">
      <c r="A30" s="294" t="s">
        <v>648</v>
      </c>
      <c r="B30" s="290" t="s">
        <v>649</v>
      </c>
    </row>
    <row r="31" spans="1:17" x14ac:dyDescent="0.25">
      <c r="A31" s="290" t="s">
        <v>618</v>
      </c>
      <c r="B31" s="296">
        <v>6</v>
      </c>
      <c r="C31" s="316"/>
    </row>
    <row r="32" spans="1:17" x14ac:dyDescent="0.25">
      <c r="A32" s="290" t="s">
        <v>621</v>
      </c>
      <c r="B32" s="296">
        <v>6</v>
      </c>
      <c r="C32" s="316"/>
    </row>
    <row r="38" spans="1:5" x14ac:dyDescent="0.25">
      <c r="A38" s="276" t="s">
        <v>620</v>
      </c>
      <c r="B38" s="276" t="s">
        <v>622</v>
      </c>
    </row>
    <row r="39" spans="1:5" x14ac:dyDescent="0.25">
      <c r="A39" s="294" t="s">
        <v>633</v>
      </c>
      <c r="B39" s="290" t="s">
        <v>618</v>
      </c>
      <c r="C39" s="290" t="s">
        <v>619</v>
      </c>
      <c r="D39" s="290" t="s">
        <v>400</v>
      </c>
      <c r="E39" s="290" t="s">
        <v>621</v>
      </c>
    </row>
    <row r="40" spans="1:5" x14ac:dyDescent="0.25">
      <c r="A40" s="295" t="s">
        <v>24</v>
      </c>
      <c r="B40" s="296">
        <v>6</v>
      </c>
      <c r="C40" s="296"/>
      <c r="D40" s="296"/>
      <c r="E40" s="296">
        <v>6</v>
      </c>
    </row>
    <row r="41" spans="1:5" x14ac:dyDescent="0.25">
      <c r="A41" s="295" t="s">
        <v>53</v>
      </c>
      <c r="B41" s="296">
        <v>1</v>
      </c>
      <c r="C41" s="296"/>
      <c r="D41" s="296"/>
      <c r="E41" s="296">
        <v>1</v>
      </c>
    </row>
    <row r="42" spans="1:5" x14ac:dyDescent="0.25">
      <c r="A42" s="295" t="s">
        <v>59</v>
      </c>
      <c r="B42" s="296">
        <v>7</v>
      </c>
      <c r="C42" s="296"/>
      <c r="D42" s="296">
        <v>9</v>
      </c>
      <c r="E42" s="296">
        <v>16</v>
      </c>
    </row>
    <row r="43" spans="1:5" x14ac:dyDescent="0.25">
      <c r="A43" s="295" t="s">
        <v>115</v>
      </c>
      <c r="B43" s="296">
        <v>3</v>
      </c>
      <c r="C43" s="296"/>
      <c r="D43" s="296">
        <v>1</v>
      </c>
      <c r="E43" s="296">
        <v>4</v>
      </c>
    </row>
    <row r="44" spans="1:5" x14ac:dyDescent="0.25">
      <c r="A44" s="295" t="s">
        <v>131</v>
      </c>
      <c r="B44" s="296">
        <v>16</v>
      </c>
      <c r="C44" s="296"/>
      <c r="D44" s="296"/>
      <c r="E44" s="296">
        <v>16</v>
      </c>
    </row>
    <row r="45" spans="1:5" x14ac:dyDescent="0.25">
      <c r="A45" s="295" t="s">
        <v>176</v>
      </c>
      <c r="B45" s="296">
        <v>4</v>
      </c>
      <c r="C45" s="296"/>
      <c r="D45" s="296">
        <v>1</v>
      </c>
      <c r="E45" s="296">
        <v>5</v>
      </c>
    </row>
    <row r="46" spans="1:5" x14ac:dyDescent="0.25">
      <c r="A46" s="295" t="s">
        <v>183</v>
      </c>
      <c r="B46" s="296">
        <v>2</v>
      </c>
      <c r="C46" s="296"/>
      <c r="D46" s="296">
        <v>1</v>
      </c>
      <c r="E46" s="296">
        <v>3</v>
      </c>
    </row>
    <row r="47" spans="1:5" x14ac:dyDescent="0.25">
      <c r="A47" s="295" t="s">
        <v>186</v>
      </c>
      <c r="B47" s="296">
        <v>16</v>
      </c>
      <c r="C47" s="296"/>
      <c r="D47" s="296"/>
      <c r="E47" s="296">
        <v>16</v>
      </c>
    </row>
    <row r="48" spans="1:5" x14ac:dyDescent="0.25">
      <c r="A48" s="295" t="s">
        <v>271</v>
      </c>
      <c r="B48" s="296">
        <v>2</v>
      </c>
      <c r="C48" s="296">
        <v>3</v>
      </c>
      <c r="D48" s="296"/>
      <c r="E48" s="296">
        <v>5</v>
      </c>
    </row>
    <row r="49" spans="1:10" x14ac:dyDescent="0.25">
      <c r="A49" s="290" t="s">
        <v>621</v>
      </c>
      <c r="B49" s="296">
        <v>57</v>
      </c>
      <c r="C49" s="296">
        <v>3</v>
      </c>
      <c r="D49" s="296">
        <v>12</v>
      </c>
      <c r="E49" s="296">
        <v>72</v>
      </c>
    </row>
    <row r="53" spans="1:10" x14ac:dyDescent="0.25">
      <c r="D53" t="s">
        <v>1141</v>
      </c>
    </row>
    <row r="54" spans="1:10" ht="90" x14ac:dyDescent="0.25">
      <c r="A54" s="293" t="s">
        <v>633</v>
      </c>
      <c r="B54" s="651" t="s">
        <v>1209</v>
      </c>
      <c r="C54" s="752" t="s">
        <v>1208</v>
      </c>
      <c r="D54" s="652" t="s">
        <v>1204</v>
      </c>
    </row>
    <row r="55" spans="1:10" x14ac:dyDescent="0.25">
      <c r="A55" s="754" t="s">
        <v>24</v>
      </c>
      <c r="B55" s="755">
        <v>1</v>
      </c>
      <c r="C55" s="756">
        <v>1</v>
      </c>
      <c r="D55" s="614">
        <v>1</v>
      </c>
      <c r="I55" s="335"/>
      <c r="J55" s="335"/>
    </row>
    <row r="56" spans="1:10" x14ac:dyDescent="0.25">
      <c r="I56" s="335"/>
      <c r="J56" s="335"/>
    </row>
    <row r="57" spans="1:10" x14ac:dyDescent="0.25">
      <c r="I57" s="335"/>
      <c r="J57" s="335"/>
    </row>
    <row r="58" spans="1:10" x14ac:dyDescent="0.25">
      <c r="I58" s="335"/>
      <c r="J58" s="335"/>
    </row>
    <row r="59" spans="1:10" x14ac:dyDescent="0.25">
      <c r="I59" s="335"/>
      <c r="J59" s="335"/>
    </row>
    <row r="60" spans="1:10" x14ac:dyDescent="0.25">
      <c r="I60" s="335"/>
      <c r="J60" s="335"/>
    </row>
    <row r="61" spans="1:10" x14ac:dyDescent="0.25">
      <c r="I61" s="335"/>
      <c r="J61" s="335"/>
    </row>
    <row r="62" spans="1:10" x14ac:dyDescent="0.25">
      <c r="I62" s="335"/>
      <c r="J62" s="334"/>
    </row>
    <row r="63" spans="1:10" x14ac:dyDescent="0.25">
      <c r="I63" s="335"/>
      <c r="J63" s="334"/>
    </row>
    <row r="64" spans="1:10" ht="54" customHeight="1" x14ac:dyDescent="0.25">
      <c r="A64" s="284" t="s">
        <v>640</v>
      </c>
      <c r="B64" s="324">
        <f>AVERAGE(D55:D63)</f>
        <v>1</v>
      </c>
    </row>
    <row r="65" spans="1:5" x14ac:dyDescent="0.25">
      <c r="B65" s="282"/>
      <c r="C65" s="282"/>
    </row>
    <row r="67" spans="1:5" x14ac:dyDescent="0.25">
      <c r="A67" s="297" t="s">
        <v>633</v>
      </c>
      <c r="B67" s="300" t="s">
        <v>634</v>
      </c>
    </row>
    <row r="68" spans="1:5" ht="61.5" customHeight="1" x14ac:dyDescent="0.25">
      <c r="A68" s="298" t="s">
        <v>391</v>
      </c>
      <c r="B68" s="301">
        <v>9.7857142857142851E-2</v>
      </c>
    </row>
    <row r="69" spans="1:5" ht="61.5" customHeight="1" x14ac:dyDescent="0.25">
      <c r="A69" s="299" t="s">
        <v>388</v>
      </c>
      <c r="B69" s="302">
        <v>0.12202702702702704</v>
      </c>
    </row>
    <row r="71" spans="1:5" ht="15.75" thickBot="1" x14ac:dyDescent="0.3"/>
    <row r="72" spans="1:5" ht="45.75" thickBot="1" x14ac:dyDescent="0.3">
      <c r="A72" s="305" t="s">
        <v>8</v>
      </c>
      <c r="B72" s="306" t="s">
        <v>401</v>
      </c>
      <c r="C72" s="647" t="s">
        <v>1210</v>
      </c>
      <c r="D72" s="647" t="s">
        <v>1211</v>
      </c>
      <c r="E72" s="549" t="s">
        <v>816</v>
      </c>
    </row>
    <row r="73" spans="1:5" ht="15.75" thickBot="1" x14ac:dyDescent="0.3">
      <c r="A73" s="304" t="s">
        <v>25</v>
      </c>
      <c r="B73" s="303" t="s">
        <v>1203</v>
      </c>
      <c r="C73" s="749">
        <v>12</v>
      </c>
      <c r="D73" s="749">
        <v>12</v>
      </c>
      <c r="E73" s="528">
        <f>IFERROR((D73/C73),0)</f>
        <v>1</v>
      </c>
    </row>
    <row r="74" spans="1:5" ht="15.75" thickBot="1" x14ac:dyDescent="0.3">
      <c r="A74" s="304" t="s">
        <v>651</v>
      </c>
      <c r="B74" s="303" t="s">
        <v>1203</v>
      </c>
      <c r="C74" s="749">
        <v>50</v>
      </c>
      <c r="D74" s="749">
        <v>50</v>
      </c>
      <c r="E74" s="528">
        <f t="shared" ref="E74:E137" si="0">IFERROR((D74/C74),0)</f>
        <v>1</v>
      </c>
    </row>
    <row r="75" spans="1:5" ht="15.75" thickBot="1" x14ac:dyDescent="0.3">
      <c r="A75" s="304" t="s">
        <v>654</v>
      </c>
      <c r="B75" s="303" t="s">
        <v>1203</v>
      </c>
      <c r="C75" s="749">
        <v>50</v>
      </c>
      <c r="D75" s="749">
        <v>50</v>
      </c>
      <c r="E75" s="528">
        <f t="shared" si="0"/>
        <v>1</v>
      </c>
    </row>
    <row r="76" spans="1:5" ht="15.75" thickBot="1" x14ac:dyDescent="0.3">
      <c r="A76" s="304" t="s">
        <v>657</v>
      </c>
      <c r="B76" s="303" t="s">
        <v>1203</v>
      </c>
      <c r="C76" s="749">
        <v>50</v>
      </c>
      <c r="D76" s="749">
        <v>50</v>
      </c>
      <c r="E76" s="528">
        <f t="shared" si="0"/>
        <v>1</v>
      </c>
    </row>
    <row r="77" spans="1:5" ht="15.75" thickBot="1" x14ac:dyDescent="0.3">
      <c r="A77" s="304" t="s">
        <v>660</v>
      </c>
      <c r="B77" s="303" t="s">
        <v>1203</v>
      </c>
      <c r="C77" s="749">
        <v>50</v>
      </c>
      <c r="D77" s="749">
        <v>50</v>
      </c>
      <c r="E77" s="528">
        <f t="shared" si="0"/>
        <v>1</v>
      </c>
    </row>
    <row r="78" spans="1:5" ht="15.75" thickBot="1" x14ac:dyDescent="0.3">
      <c r="A78" s="304" t="s">
        <v>663</v>
      </c>
      <c r="B78" s="303" t="s">
        <v>1203</v>
      </c>
      <c r="C78" s="749">
        <v>50</v>
      </c>
      <c r="D78" s="749">
        <v>50</v>
      </c>
      <c r="E78" s="528">
        <f t="shared" si="0"/>
        <v>1</v>
      </c>
    </row>
    <row r="79" spans="1:5" ht="15.75" thickBot="1" x14ac:dyDescent="0.3">
      <c r="E79" s="528">
        <f t="shared" si="0"/>
        <v>0</v>
      </c>
    </row>
    <row r="80" spans="1:5" ht="15.75" thickBot="1" x14ac:dyDescent="0.3">
      <c r="E80" s="528">
        <f t="shared" si="0"/>
        <v>0</v>
      </c>
    </row>
    <row r="81" spans="5:5" ht="15.75" thickBot="1" x14ac:dyDescent="0.3">
      <c r="E81" s="528">
        <f t="shared" si="0"/>
        <v>0</v>
      </c>
    </row>
    <row r="82" spans="5:5" ht="15.75" thickBot="1" x14ac:dyDescent="0.3">
      <c r="E82" s="528">
        <f t="shared" si="0"/>
        <v>0</v>
      </c>
    </row>
    <row r="83" spans="5:5" ht="15.75" thickBot="1" x14ac:dyDescent="0.3">
      <c r="E83" s="528">
        <f t="shared" si="0"/>
        <v>0</v>
      </c>
    </row>
    <row r="84" spans="5:5" ht="15.75" thickBot="1" x14ac:dyDescent="0.3">
      <c r="E84" s="528">
        <f t="shared" si="0"/>
        <v>0</v>
      </c>
    </row>
    <row r="85" spans="5:5" ht="15.75" thickBot="1" x14ac:dyDescent="0.3">
      <c r="E85" s="528">
        <f t="shared" si="0"/>
        <v>0</v>
      </c>
    </row>
    <row r="86" spans="5:5" ht="15.75" thickBot="1" x14ac:dyDescent="0.3">
      <c r="E86" s="528">
        <f t="shared" si="0"/>
        <v>0</v>
      </c>
    </row>
    <row r="87" spans="5:5" ht="15.75" thickBot="1" x14ac:dyDescent="0.3">
      <c r="E87" s="528">
        <f t="shared" si="0"/>
        <v>0</v>
      </c>
    </row>
    <row r="88" spans="5:5" ht="15.75" thickBot="1" x14ac:dyDescent="0.3">
      <c r="E88" s="528">
        <f t="shared" si="0"/>
        <v>0</v>
      </c>
    </row>
    <row r="89" spans="5:5" ht="15.75" thickBot="1" x14ac:dyDescent="0.3">
      <c r="E89" s="528">
        <f t="shared" si="0"/>
        <v>0</v>
      </c>
    </row>
    <row r="90" spans="5:5" ht="15.75" thickBot="1" x14ac:dyDescent="0.3">
      <c r="E90" s="528">
        <f t="shared" si="0"/>
        <v>0</v>
      </c>
    </row>
    <row r="91" spans="5:5" ht="15.75" thickBot="1" x14ac:dyDescent="0.3">
      <c r="E91" s="528">
        <f t="shared" si="0"/>
        <v>0</v>
      </c>
    </row>
    <row r="92" spans="5:5" ht="15.75" thickBot="1" x14ac:dyDescent="0.3">
      <c r="E92" s="528">
        <f t="shared" si="0"/>
        <v>0</v>
      </c>
    </row>
    <row r="93" spans="5:5" ht="15.75" thickBot="1" x14ac:dyDescent="0.3">
      <c r="E93" s="528">
        <f t="shared" si="0"/>
        <v>0</v>
      </c>
    </row>
    <row r="94" spans="5:5" ht="15.75" thickBot="1" x14ac:dyDescent="0.3">
      <c r="E94" s="528">
        <f t="shared" si="0"/>
        <v>0</v>
      </c>
    </row>
    <row r="95" spans="5:5" ht="15.75" thickBot="1" x14ac:dyDescent="0.3">
      <c r="E95" s="528">
        <f t="shared" si="0"/>
        <v>0</v>
      </c>
    </row>
    <row r="96" spans="5:5" ht="15.75" thickBot="1" x14ac:dyDescent="0.3">
      <c r="E96" s="528">
        <f t="shared" si="0"/>
        <v>0</v>
      </c>
    </row>
    <row r="97" spans="5:5" ht="15.75" thickBot="1" x14ac:dyDescent="0.3">
      <c r="E97" s="528">
        <f t="shared" si="0"/>
        <v>0</v>
      </c>
    </row>
    <row r="98" spans="5:5" ht="15.75" thickBot="1" x14ac:dyDescent="0.3">
      <c r="E98" s="528">
        <f t="shared" si="0"/>
        <v>0</v>
      </c>
    </row>
    <row r="99" spans="5:5" ht="15.75" thickBot="1" x14ac:dyDescent="0.3">
      <c r="E99" s="528">
        <f t="shared" si="0"/>
        <v>0</v>
      </c>
    </row>
    <row r="100" spans="5:5" ht="15.75" thickBot="1" x14ac:dyDescent="0.3">
      <c r="E100" s="528">
        <f t="shared" si="0"/>
        <v>0</v>
      </c>
    </row>
    <row r="101" spans="5:5" ht="15.75" thickBot="1" x14ac:dyDescent="0.3">
      <c r="E101" s="528">
        <f t="shared" si="0"/>
        <v>0</v>
      </c>
    </row>
    <row r="102" spans="5:5" ht="15.75" thickBot="1" x14ac:dyDescent="0.3">
      <c r="E102" s="528">
        <f t="shared" si="0"/>
        <v>0</v>
      </c>
    </row>
    <row r="103" spans="5:5" ht="15.75" thickBot="1" x14ac:dyDescent="0.3">
      <c r="E103" s="528">
        <f t="shared" si="0"/>
        <v>0</v>
      </c>
    </row>
    <row r="104" spans="5:5" ht="15.75" thickBot="1" x14ac:dyDescent="0.3">
      <c r="E104" s="528">
        <f t="shared" si="0"/>
        <v>0</v>
      </c>
    </row>
    <row r="105" spans="5:5" ht="15.75" thickBot="1" x14ac:dyDescent="0.3">
      <c r="E105" s="528">
        <f t="shared" si="0"/>
        <v>0</v>
      </c>
    </row>
    <row r="106" spans="5:5" ht="15.75" thickBot="1" x14ac:dyDescent="0.3">
      <c r="E106" s="528">
        <f t="shared" si="0"/>
        <v>0</v>
      </c>
    </row>
    <row r="107" spans="5:5" ht="15.75" thickBot="1" x14ac:dyDescent="0.3">
      <c r="E107" s="528">
        <f t="shared" si="0"/>
        <v>0</v>
      </c>
    </row>
    <row r="108" spans="5:5" ht="15.75" thickBot="1" x14ac:dyDescent="0.3">
      <c r="E108" s="528">
        <f t="shared" si="0"/>
        <v>0</v>
      </c>
    </row>
    <row r="109" spans="5:5" ht="15.75" thickBot="1" x14ac:dyDescent="0.3">
      <c r="E109" s="528">
        <f t="shared" si="0"/>
        <v>0</v>
      </c>
    </row>
    <row r="110" spans="5:5" ht="15.75" thickBot="1" x14ac:dyDescent="0.3">
      <c r="E110" s="528">
        <f t="shared" si="0"/>
        <v>0</v>
      </c>
    </row>
    <row r="111" spans="5:5" ht="15.75" thickBot="1" x14ac:dyDescent="0.3">
      <c r="E111" s="528">
        <f t="shared" si="0"/>
        <v>0</v>
      </c>
    </row>
    <row r="112" spans="5:5" ht="15.75" thickBot="1" x14ac:dyDescent="0.3">
      <c r="E112" s="528">
        <f t="shared" si="0"/>
        <v>0</v>
      </c>
    </row>
    <row r="113" spans="5:5" ht="15.75" thickBot="1" x14ac:dyDescent="0.3">
      <c r="E113" s="528">
        <f t="shared" si="0"/>
        <v>0</v>
      </c>
    </row>
    <row r="114" spans="5:5" ht="15.75" thickBot="1" x14ac:dyDescent="0.3">
      <c r="E114" s="528">
        <f t="shared" si="0"/>
        <v>0</v>
      </c>
    </row>
    <row r="115" spans="5:5" ht="15.75" thickBot="1" x14ac:dyDescent="0.3">
      <c r="E115" s="528">
        <f t="shared" si="0"/>
        <v>0</v>
      </c>
    </row>
    <row r="116" spans="5:5" ht="15.75" thickBot="1" x14ac:dyDescent="0.3">
      <c r="E116" s="528">
        <f t="shared" si="0"/>
        <v>0</v>
      </c>
    </row>
    <row r="117" spans="5:5" ht="15.75" thickBot="1" x14ac:dyDescent="0.3">
      <c r="E117" s="528">
        <f t="shared" si="0"/>
        <v>0</v>
      </c>
    </row>
    <row r="118" spans="5:5" ht="15.75" thickBot="1" x14ac:dyDescent="0.3">
      <c r="E118" s="528">
        <f t="shared" si="0"/>
        <v>0</v>
      </c>
    </row>
    <row r="119" spans="5:5" ht="15.75" thickBot="1" x14ac:dyDescent="0.3">
      <c r="E119" s="528">
        <f t="shared" si="0"/>
        <v>0</v>
      </c>
    </row>
    <row r="120" spans="5:5" ht="15.75" thickBot="1" x14ac:dyDescent="0.3">
      <c r="E120" s="528">
        <f t="shared" si="0"/>
        <v>0</v>
      </c>
    </row>
    <row r="121" spans="5:5" ht="15.75" thickBot="1" x14ac:dyDescent="0.3">
      <c r="E121" s="528">
        <f t="shared" si="0"/>
        <v>0</v>
      </c>
    </row>
    <row r="122" spans="5:5" ht="15.75" thickBot="1" x14ac:dyDescent="0.3">
      <c r="E122" s="528">
        <f t="shared" si="0"/>
        <v>0</v>
      </c>
    </row>
    <row r="123" spans="5:5" ht="15.75" thickBot="1" x14ac:dyDescent="0.3">
      <c r="E123" s="528">
        <f t="shared" si="0"/>
        <v>0</v>
      </c>
    </row>
    <row r="124" spans="5:5" ht="15.75" thickBot="1" x14ac:dyDescent="0.3">
      <c r="E124" s="528">
        <f t="shared" si="0"/>
        <v>0</v>
      </c>
    </row>
    <row r="125" spans="5:5" ht="15.75" thickBot="1" x14ac:dyDescent="0.3">
      <c r="E125" s="528">
        <f t="shared" si="0"/>
        <v>0</v>
      </c>
    </row>
    <row r="126" spans="5:5" ht="15.75" thickBot="1" x14ac:dyDescent="0.3">
      <c r="E126" s="528">
        <f t="shared" si="0"/>
        <v>0</v>
      </c>
    </row>
    <row r="127" spans="5:5" ht="15.75" thickBot="1" x14ac:dyDescent="0.3">
      <c r="E127" s="528">
        <f t="shared" si="0"/>
        <v>0</v>
      </c>
    </row>
    <row r="128" spans="5:5" ht="15.75" thickBot="1" x14ac:dyDescent="0.3">
      <c r="E128" s="528">
        <f t="shared" si="0"/>
        <v>0</v>
      </c>
    </row>
    <row r="129" spans="5:5" ht="15.75" thickBot="1" x14ac:dyDescent="0.3">
      <c r="E129" s="528">
        <f t="shared" si="0"/>
        <v>0</v>
      </c>
    </row>
    <row r="130" spans="5:5" ht="15.75" thickBot="1" x14ac:dyDescent="0.3">
      <c r="E130" s="528">
        <f t="shared" si="0"/>
        <v>0</v>
      </c>
    </row>
    <row r="131" spans="5:5" ht="15.75" thickBot="1" x14ac:dyDescent="0.3">
      <c r="E131" s="528">
        <f t="shared" si="0"/>
        <v>0</v>
      </c>
    </row>
    <row r="132" spans="5:5" ht="15.75" thickBot="1" x14ac:dyDescent="0.3">
      <c r="E132" s="528">
        <f t="shared" si="0"/>
        <v>0</v>
      </c>
    </row>
    <row r="133" spans="5:5" ht="15.75" thickBot="1" x14ac:dyDescent="0.3">
      <c r="E133" s="528">
        <f t="shared" si="0"/>
        <v>0</v>
      </c>
    </row>
    <row r="134" spans="5:5" ht="15.75" thickBot="1" x14ac:dyDescent="0.3">
      <c r="E134" s="528">
        <f t="shared" si="0"/>
        <v>0</v>
      </c>
    </row>
    <row r="135" spans="5:5" ht="15.75" thickBot="1" x14ac:dyDescent="0.3">
      <c r="E135" s="528">
        <f t="shared" si="0"/>
        <v>0</v>
      </c>
    </row>
    <row r="136" spans="5:5" ht="15.75" thickBot="1" x14ac:dyDescent="0.3">
      <c r="E136" s="528">
        <f t="shared" si="0"/>
        <v>0</v>
      </c>
    </row>
    <row r="137" spans="5:5" ht="15.75" thickBot="1" x14ac:dyDescent="0.3">
      <c r="E137" s="528">
        <f t="shared" si="0"/>
        <v>0</v>
      </c>
    </row>
    <row r="138" spans="5:5" ht="15.75" thickBot="1" x14ac:dyDescent="0.3">
      <c r="E138" s="528">
        <f t="shared" ref="E138:E144" si="1">IFERROR((D138/C138),0)</f>
        <v>0</v>
      </c>
    </row>
    <row r="139" spans="5:5" ht="15.75" thickBot="1" x14ac:dyDescent="0.3">
      <c r="E139" s="528">
        <f t="shared" si="1"/>
        <v>0</v>
      </c>
    </row>
    <row r="140" spans="5:5" ht="15.75" thickBot="1" x14ac:dyDescent="0.3">
      <c r="E140" s="528">
        <f t="shared" si="1"/>
        <v>0</v>
      </c>
    </row>
    <row r="141" spans="5:5" ht="15.75" thickBot="1" x14ac:dyDescent="0.3">
      <c r="E141" s="528">
        <f t="shared" si="1"/>
        <v>0</v>
      </c>
    </row>
    <row r="142" spans="5:5" ht="15.75" thickBot="1" x14ac:dyDescent="0.3">
      <c r="E142" s="528">
        <f t="shared" si="1"/>
        <v>0</v>
      </c>
    </row>
    <row r="143" spans="5:5" ht="15.75" thickBot="1" x14ac:dyDescent="0.3">
      <c r="E143" s="528">
        <f t="shared" si="1"/>
        <v>0</v>
      </c>
    </row>
    <row r="144" spans="5:5" ht="15.75" thickBot="1" x14ac:dyDescent="0.3">
      <c r="E144" s="528">
        <f t="shared" si="1"/>
        <v>0</v>
      </c>
    </row>
    <row r="147" ht="15.75" thickBot="1" x14ac:dyDescent="0.3"/>
    <row r="148" ht="15.75" thickBot="1" x14ac:dyDescent="0.3"/>
    <row r="149" ht="15.75" thickBot="1" x14ac:dyDescent="0.3"/>
    <row r="151" ht="15.75" thickBot="1" x14ac:dyDescent="0.3"/>
    <row r="152" ht="15.75" thickBot="1" x14ac:dyDescent="0.3"/>
    <row r="153" ht="15.75" thickBot="1" x14ac:dyDescent="0.3"/>
    <row r="154" ht="15.75" thickBot="1" x14ac:dyDescent="0.3"/>
    <row r="155" ht="15.75" thickBot="1" x14ac:dyDescent="0.3"/>
    <row r="156" ht="15.75" thickBot="1" x14ac:dyDescent="0.3"/>
    <row r="157" ht="15.75" thickBot="1" x14ac:dyDescent="0.3"/>
    <row r="158" ht="15.75" thickBot="1" x14ac:dyDescent="0.3"/>
    <row r="159" ht="15.75" thickBot="1" x14ac:dyDescent="0.3"/>
    <row r="160" ht="15.75" thickBot="1" x14ac:dyDescent="0.3"/>
    <row r="161" ht="15.75" thickBot="1" x14ac:dyDescent="0.3"/>
    <row r="162" ht="15.75" thickBot="1" x14ac:dyDescent="0.3"/>
    <row r="163" ht="15.75" thickBot="1" x14ac:dyDescent="0.3"/>
    <row r="164" ht="15.75" thickBot="1" x14ac:dyDescent="0.3"/>
    <row r="165" ht="15.75" thickBot="1" x14ac:dyDescent="0.3"/>
    <row r="166" ht="15.75" thickBot="1" x14ac:dyDescent="0.3"/>
    <row r="167" ht="15.75" thickBot="1" x14ac:dyDescent="0.3"/>
    <row r="168" ht="15.75" thickBot="1" x14ac:dyDescent="0.3"/>
    <row r="169" ht="15.75" thickBot="1" x14ac:dyDescent="0.3"/>
    <row r="170" ht="15.75" thickBot="1" x14ac:dyDescent="0.3"/>
    <row r="171" ht="15.75" thickBot="1" x14ac:dyDescent="0.3"/>
    <row r="172" ht="15.75" thickBot="1" x14ac:dyDescent="0.3"/>
    <row r="173" ht="15.75" thickBot="1" x14ac:dyDescent="0.3"/>
    <row r="174" ht="15.75" thickBot="1" x14ac:dyDescent="0.3"/>
    <row r="175" ht="15.75" thickBot="1" x14ac:dyDescent="0.3"/>
    <row r="176" ht="15.75" thickBot="1" x14ac:dyDescent="0.3"/>
    <row r="177" ht="15.75" thickBot="1" x14ac:dyDescent="0.3"/>
    <row r="178" ht="15.75" thickBot="1" x14ac:dyDescent="0.3"/>
    <row r="179" ht="15.75" thickBot="1" x14ac:dyDescent="0.3"/>
    <row r="180" ht="15.75" thickBot="1" x14ac:dyDescent="0.3"/>
    <row r="181" ht="15.75" thickBot="1" x14ac:dyDescent="0.3"/>
    <row r="182" ht="15.75" thickBot="1" x14ac:dyDescent="0.3"/>
    <row r="183" ht="15.75" thickBot="1" x14ac:dyDescent="0.3"/>
    <row r="184" ht="15.75" thickBot="1" x14ac:dyDescent="0.3"/>
    <row r="185" ht="15.75" thickBot="1" x14ac:dyDescent="0.3"/>
    <row r="186" ht="15.75" thickBot="1" x14ac:dyDescent="0.3"/>
    <row r="187" ht="15.75" thickBot="1" x14ac:dyDescent="0.3"/>
    <row r="188" ht="15.75" thickBot="1" x14ac:dyDescent="0.3"/>
    <row r="189" ht="15.75" thickBot="1" x14ac:dyDescent="0.3"/>
    <row r="190" ht="15.75" thickBot="1" x14ac:dyDescent="0.3"/>
    <row r="191" ht="15.75" thickBot="1" x14ac:dyDescent="0.3"/>
    <row r="192" ht="15.75" thickBot="1" x14ac:dyDescent="0.3"/>
    <row r="193" ht="15.75" thickBot="1" x14ac:dyDescent="0.3"/>
    <row r="194" ht="15.75" thickBot="1" x14ac:dyDescent="0.3"/>
    <row r="195" ht="15.75" thickBot="1" x14ac:dyDescent="0.3"/>
    <row r="196" ht="15.75" thickBot="1" x14ac:dyDescent="0.3"/>
    <row r="197" ht="15.75" thickBot="1" x14ac:dyDescent="0.3"/>
    <row r="198" ht="15.75" thickBot="1" x14ac:dyDescent="0.3"/>
    <row r="199" ht="15.75" thickBot="1" x14ac:dyDescent="0.3"/>
    <row r="200" ht="15.75" thickBot="1" x14ac:dyDescent="0.3"/>
    <row r="201" ht="15.75" thickBot="1" x14ac:dyDescent="0.3"/>
    <row r="202" ht="15.75" thickBot="1" x14ac:dyDescent="0.3"/>
    <row r="203" ht="15.75" thickBot="1" x14ac:dyDescent="0.3"/>
    <row r="204" ht="15.75" thickBot="1" x14ac:dyDescent="0.3"/>
    <row r="205" ht="15.75" thickBot="1" x14ac:dyDescent="0.3"/>
    <row r="206" ht="15.75" thickBot="1" x14ac:dyDescent="0.3"/>
    <row r="207" ht="15.75" thickBot="1" x14ac:dyDescent="0.3"/>
    <row r="208" ht="15.75" thickBot="1" x14ac:dyDescent="0.3"/>
    <row r="209" ht="15.75" thickBot="1" x14ac:dyDescent="0.3"/>
    <row r="210" ht="15.75" thickBot="1" x14ac:dyDescent="0.3"/>
    <row r="211" ht="15.75" thickBot="1" x14ac:dyDescent="0.3"/>
    <row r="212" ht="15.75" thickBot="1" x14ac:dyDescent="0.3"/>
    <row r="213" ht="15.75" thickBot="1" x14ac:dyDescent="0.3"/>
    <row r="214" ht="15.75" thickBot="1" x14ac:dyDescent="0.3"/>
    <row r="215" ht="15.75" thickBot="1" x14ac:dyDescent="0.3"/>
    <row r="216" ht="15.75" thickBot="1" x14ac:dyDescent="0.3"/>
    <row r="217" ht="15.75" thickBot="1" x14ac:dyDescent="0.3"/>
    <row r="218" ht="15.75" thickBot="1" x14ac:dyDescent="0.3"/>
    <row r="219" ht="15.75" thickBot="1" x14ac:dyDescent="0.3"/>
    <row r="220" ht="15.75" thickBot="1" x14ac:dyDescent="0.3"/>
    <row r="221" ht="15.75" thickBot="1" x14ac:dyDescent="0.3"/>
    <row r="222" ht="15.75" thickBot="1" x14ac:dyDescent="0.3"/>
    <row r="223" ht="15.75" thickBot="1" x14ac:dyDescent="0.3"/>
    <row r="421" ht="18.75" customHeight="1" x14ac:dyDescent="0.25"/>
    <row r="440" spans="2:4" ht="15" customHeight="1" x14ac:dyDescent="0.25">
      <c r="B440" s="286" t="s">
        <v>623</v>
      </c>
    </row>
    <row r="441" spans="2:4" ht="15" customHeight="1" x14ac:dyDescent="0.25">
      <c r="C441" s="82" t="s">
        <v>624</v>
      </c>
      <c r="D441" s="82" t="s">
        <v>625</v>
      </c>
    </row>
    <row r="442" spans="2:4" ht="15" customHeight="1" x14ac:dyDescent="0.25">
      <c r="C442" s="81">
        <v>0.1</v>
      </c>
      <c r="D442" s="82">
        <v>1</v>
      </c>
    </row>
    <row r="443" spans="2:4" ht="15" customHeight="1" x14ac:dyDescent="0.25">
      <c r="C443" s="81">
        <v>0.2</v>
      </c>
      <c r="D443" s="82">
        <v>1</v>
      </c>
    </row>
    <row r="444" spans="2:4" ht="15" customHeight="1" x14ac:dyDescent="0.25">
      <c r="C444" s="81">
        <v>0.3</v>
      </c>
      <c r="D444" s="82">
        <v>1</v>
      </c>
    </row>
    <row r="445" spans="2:4" ht="15" customHeight="1" x14ac:dyDescent="0.25">
      <c r="C445" s="81">
        <v>0.4</v>
      </c>
      <c r="D445" s="82">
        <v>1</v>
      </c>
    </row>
    <row r="446" spans="2:4" ht="15" customHeight="1" x14ac:dyDescent="0.25">
      <c r="C446" s="81">
        <v>0.5</v>
      </c>
      <c r="D446" s="82">
        <v>1</v>
      </c>
    </row>
    <row r="447" spans="2:4" ht="15" customHeight="1" x14ac:dyDescent="0.25">
      <c r="C447" s="81">
        <v>0.6</v>
      </c>
      <c r="D447" s="82">
        <v>1</v>
      </c>
    </row>
    <row r="448" spans="2:4" ht="15" customHeight="1" x14ac:dyDescent="0.25">
      <c r="C448" s="81">
        <v>0.7</v>
      </c>
      <c r="D448" s="82">
        <v>1</v>
      </c>
    </row>
    <row r="449" spans="2:7" ht="15" customHeight="1" x14ac:dyDescent="0.25">
      <c r="C449" s="81">
        <v>0.8</v>
      </c>
      <c r="D449" s="82">
        <v>1</v>
      </c>
    </row>
    <row r="450" spans="2:7" ht="15" customHeight="1" x14ac:dyDescent="0.25">
      <c r="C450" s="81">
        <v>0.9</v>
      </c>
      <c r="D450" s="82">
        <v>1</v>
      </c>
    </row>
    <row r="451" spans="2:7" ht="15" customHeight="1" x14ac:dyDescent="0.25">
      <c r="C451" s="81">
        <v>1</v>
      </c>
      <c r="D451" s="82">
        <f>SUM(D442:D450)</f>
        <v>9</v>
      </c>
    </row>
    <row r="452" spans="2:7" ht="15" customHeight="1" thickBot="1" x14ac:dyDescent="0.3">
      <c r="G452" t="s">
        <v>626</v>
      </c>
    </row>
    <row r="453" spans="2:7" ht="15.75" thickBot="1" x14ac:dyDescent="0.3">
      <c r="B453" s="287"/>
      <c r="C453" s="288" t="s">
        <v>627</v>
      </c>
      <c r="D453" s="289">
        <f>E456*PI()</f>
        <v>3.1415926535897931</v>
      </c>
    </row>
    <row r="454" spans="2:7" ht="15" customHeight="1" x14ac:dyDescent="0.25">
      <c r="B454" s="290" t="s">
        <v>628</v>
      </c>
      <c r="C454" s="291" t="s">
        <v>629</v>
      </c>
      <c r="D454" s="291" t="s">
        <v>630</v>
      </c>
    </row>
    <row r="455" spans="2:7" ht="15" customHeight="1" x14ac:dyDescent="0.25">
      <c r="B455" s="292" t="s">
        <v>631</v>
      </c>
      <c r="C455" s="292">
        <v>0</v>
      </c>
      <c r="D455" s="292">
        <v>0</v>
      </c>
    </row>
    <row r="456" spans="2:7" ht="15" customHeight="1" x14ac:dyDescent="0.25">
      <c r="B456" s="292" t="s">
        <v>632</v>
      </c>
      <c r="C456" s="292">
        <f>COS(D453)*-1</f>
        <v>1</v>
      </c>
      <c r="D456" s="292">
        <f>SIN(D453)</f>
        <v>1.22514845490862E-16</v>
      </c>
      <c r="E456" s="282">
        <f>B64</f>
        <v>1</v>
      </c>
    </row>
  </sheetData>
  <conditionalFormatting sqref="E73:E144">
    <cfRule type="iconSet" priority="1">
      <iconSet>
        <cfvo type="percent" val="0"/>
        <cfvo type="num" val="0.6" gte="0"/>
        <cfvo type="num" val="0.8" gte="0"/>
      </iconSet>
    </cfRule>
  </conditionalFormatting>
  <pageMargins left="0.7" right="0.7" top="0.75" bottom="0.75" header="0.3" footer="0.3"/>
  <pageSetup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23"/>
  <sheetViews>
    <sheetView showGridLines="0" topLeftCell="H1" zoomScaleNormal="100" workbookViewId="0">
      <selection activeCell="N7" sqref="N7"/>
    </sheetView>
  </sheetViews>
  <sheetFormatPr baseColWidth="10" defaultColWidth="11.42578125" defaultRowHeight="23.25" x14ac:dyDescent="0.25"/>
  <cols>
    <col min="1" max="1" width="36" style="85" customWidth="1"/>
    <col min="2" max="4" width="25.42578125" style="85" customWidth="1"/>
    <col min="5" max="5" width="36" style="85" customWidth="1"/>
    <col min="6" max="6" width="14.7109375" style="89" customWidth="1"/>
    <col min="7" max="7" width="30.5703125" style="85" customWidth="1"/>
    <col min="8" max="8" width="27.7109375" style="85" customWidth="1"/>
    <col min="9" max="10" width="21.5703125" style="85" customWidth="1"/>
    <col min="11" max="11" width="24.42578125" style="85" customWidth="1"/>
    <col min="12" max="12" width="22.85546875" style="85" customWidth="1"/>
    <col min="13" max="13" width="15" style="85" customWidth="1"/>
    <col min="14" max="14" width="64.5703125" style="85" customWidth="1"/>
    <col min="15" max="15" width="61.42578125" style="85" customWidth="1"/>
    <col min="16" max="16" width="30.42578125" style="85" customWidth="1"/>
    <col min="17" max="17" width="26.5703125" style="85" customWidth="1"/>
    <col min="18" max="18" width="29.5703125" style="85" customWidth="1"/>
    <col min="19" max="16384" width="11.42578125" style="85"/>
  </cols>
  <sheetData>
    <row r="1" spans="1:18" x14ac:dyDescent="0.25">
      <c r="A1" s="88"/>
      <c r="E1" s="88"/>
      <c r="F1" s="86"/>
      <c r="G1" s="87"/>
    </row>
    <row r="2" spans="1:18" x14ac:dyDescent="0.25">
      <c r="A2" s="88"/>
      <c r="E2" s="88"/>
      <c r="F2" s="86"/>
      <c r="G2" s="87"/>
    </row>
    <row r="3" spans="1:18" x14ac:dyDescent="0.25">
      <c r="A3" s="88"/>
      <c r="E3" s="88"/>
      <c r="F3" s="86"/>
      <c r="G3" s="87"/>
    </row>
    <row r="4" spans="1:18" x14ac:dyDescent="0.25">
      <c r="A4" s="88"/>
      <c r="B4" s="88"/>
      <c r="C4" s="88"/>
      <c r="E4" s="88"/>
      <c r="F4" s="86"/>
      <c r="G4" s="87"/>
    </row>
    <row r="5" spans="1:18" s="90" customFormat="1" ht="70.5" customHeight="1" x14ac:dyDescent="0.25">
      <c r="A5" s="100" t="s">
        <v>458</v>
      </c>
      <c r="B5" s="98" t="s">
        <v>410</v>
      </c>
      <c r="C5" s="99" t="s">
        <v>411</v>
      </c>
      <c r="D5" s="98" t="s">
        <v>412</v>
      </c>
      <c r="E5" s="99" t="s">
        <v>413</v>
      </c>
      <c r="F5" s="101" t="s">
        <v>414</v>
      </c>
      <c r="G5" s="102" t="s">
        <v>415</v>
      </c>
      <c r="H5" s="134" t="s">
        <v>416</v>
      </c>
      <c r="I5" s="135" t="s">
        <v>417</v>
      </c>
      <c r="J5" s="135" t="s">
        <v>418</v>
      </c>
      <c r="K5" s="135" t="s">
        <v>419</v>
      </c>
      <c r="L5" s="135" t="s">
        <v>420</v>
      </c>
      <c r="M5" s="136" t="s">
        <v>421</v>
      </c>
      <c r="N5" s="137" t="s">
        <v>407</v>
      </c>
      <c r="O5" s="137" t="s">
        <v>408</v>
      </c>
      <c r="P5" s="138" t="s">
        <v>422</v>
      </c>
      <c r="Q5" s="138" t="s">
        <v>423</v>
      </c>
      <c r="R5" s="139" t="s">
        <v>409</v>
      </c>
    </row>
    <row r="6" spans="1:18" s="91" customFormat="1" ht="111.75" customHeight="1" x14ac:dyDescent="0.25">
      <c r="A6" s="122">
        <v>1133</v>
      </c>
      <c r="B6" s="153" t="s">
        <v>459</v>
      </c>
      <c r="C6" s="153" t="s">
        <v>460</v>
      </c>
      <c r="D6" s="153" t="s">
        <v>461</v>
      </c>
      <c r="E6" s="151" t="s">
        <v>450</v>
      </c>
      <c r="F6" s="143">
        <v>2</v>
      </c>
      <c r="G6" s="103" t="s">
        <v>424</v>
      </c>
      <c r="H6" s="104" t="s">
        <v>425</v>
      </c>
      <c r="I6" s="105"/>
      <c r="J6" s="105"/>
      <c r="K6" s="106"/>
      <c r="L6" s="106"/>
      <c r="M6" s="107"/>
      <c r="N6" s="108"/>
      <c r="O6" s="108"/>
      <c r="P6" s="108"/>
      <c r="Q6" s="108"/>
      <c r="R6" s="108"/>
    </row>
    <row r="7" spans="1:18" s="91" customFormat="1" ht="111.75" customHeight="1" x14ac:dyDescent="0.25">
      <c r="A7" s="122">
        <v>1133</v>
      </c>
      <c r="B7" s="153" t="s">
        <v>459</v>
      </c>
      <c r="C7" s="153" t="s">
        <v>460</v>
      </c>
      <c r="D7" s="153" t="s">
        <v>461</v>
      </c>
      <c r="E7" s="151" t="s">
        <v>450</v>
      </c>
      <c r="F7" s="144">
        <v>3</v>
      </c>
      <c r="G7" s="109" t="s">
        <v>426</v>
      </c>
      <c r="H7" s="104" t="s">
        <v>427</v>
      </c>
      <c r="I7" s="105"/>
      <c r="J7" s="105"/>
      <c r="K7" s="106"/>
      <c r="L7" s="106"/>
      <c r="M7" s="107"/>
      <c r="N7" s="110"/>
      <c r="O7" s="108"/>
      <c r="P7" s="111"/>
      <c r="Q7" s="111"/>
      <c r="R7" s="111"/>
    </row>
    <row r="8" spans="1:18" s="92" customFormat="1" ht="111.75" customHeight="1" x14ac:dyDescent="0.25">
      <c r="A8" s="122">
        <v>1133</v>
      </c>
      <c r="B8" s="153" t="s">
        <v>459</v>
      </c>
      <c r="C8" s="153" t="s">
        <v>460</v>
      </c>
      <c r="D8" s="153" t="s">
        <v>461</v>
      </c>
      <c r="E8" s="151" t="s">
        <v>450</v>
      </c>
      <c r="F8" s="144">
        <v>4</v>
      </c>
      <c r="G8" s="109" t="s">
        <v>428</v>
      </c>
      <c r="H8" s="104" t="s">
        <v>429</v>
      </c>
      <c r="I8" s="105"/>
      <c r="J8" s="105"/>
      <c r="K8" s="106"/>
      <c r="L8" s="106"/>
      <c r="M8" s="107"/>
      <c r="N8" s="108"/>
      <c r="O8" s="108"/>
      <c r="P8" s="108"/>
      <c r="Q8" s="108"/>
      <c r="R8" s="108"/>
    </row>
    <row r="9" spans="1:18" s="91" customFormat="1" ht="111.75" customHeight="1" x14ac:dyDescent="0.25">
      <c r="A9" s="122">
        <v>1133</v>
      </c>
      <c r="B9" s="153" t="s">
        <v>459</v>
      </c>
      <c r="C9" s="153" t="s">
        <v>460</v>
      </c>
      <c r="D9" s="153" t="s">
        <v>461</v>
      </c>
      <c r="E9" s="151" t="s">
        <v>450</v>
      </c>
      <c r="F9" s="143">
        <v>5</v>
      </c>
      <c r="G9" s="103" t="s">
        <v>430</v>
      </c>
      <c r="H9" s="104" t="s">
        <v>431</v>
      </c>
      <c r="I9" s="105"/>
      <c r="J9" s="105"/>
      <c r="K9" s="106"/>
      <c r="L9" s="106"/>
      <c r="M9" s="107"/>
      <c r="N9" s="110"/>
      <c r="O9" s="108"/>
      <c r="P9" s="108"/>
      <c r="Q9" s="108"/>
      <c r="R9" s="108"/>
    </row>
    <row r="10" spans="1:18" s="91" customFormat="1" ht="111.75" customHeight="1" x14ac:dyDescent="0.25">
      <c r="A10" s="122">
        <v>1133</v>
      </c>
      <c r="B10" s="153" t="s">
        <v>459</v>
      </c>
      <c r="C10" s="153" t="s">
        <v>460</v>
      </c>
      <c r="D10" s="153" t="s">
        <v>461</v>
      </c>
      <c r="E10" s="151" t="s">
        <v>450</v>
      </c>
      <c r="F10" s="144">
        <v>6</v>
      </c>
      <c r="G10" s="109" t="s">
        <v>432</v>
      </c>
      <c r="H10" s="104" t="s">
        <v>433</v>
      </c>
      <c r="I10" s="105"/>
      <c r="J10" s="105"/>
      <c r="K10" s="106"/>
      <c r="L10" s="106"/>
      <c r="M10" s="107"/>
      <c r="N10" s="108"/>
      <c r="O10" s="108"/>
      <c r="P10" s="108"/>
      <c r="Q10" s="108"/>
      <c r="R10" s="108"/>
    </row>
    <row r="11" spans="1:18" s="91" customFormat="1" ht="111.75" customHeight="1" x14ac:dyDescent="0.25">
      <c r="A11" s="122">
        <v>1133</v>
      </c>
      <c r="B11" s="153" t="s">
        <v>459</v>
      </c>
      <c r="C11" s="153" t="s">
        <v>460</v>
      </c>
      <c r="D11" s="153" t="s">
        <v>461</v>
      </c>
      <c r="E11" s="151" t="s">
        <v>450</v>
      </c>
      <c r="F11" s="143">
        <v>7</v>
      </c>
      <c r="G11" s="103" t="s">
        <v>434</v>
      </c>
      <c r="H11" s="104" t="s">
        <v>435</v>
      </c>
      <c r="I11" s="105"/>
      <c r="J11" s="105"/>
      <c r="K11" s="106"/>
      <c r="L11" s="106"/>
      <c r="M11" s="107"/>
      <c r="N11" s="108"/>
      <c r="O11" s="108"/>
      <c r="P11" s="108"/>
      <c r="Q11" s="108"/>
      <c r="R11" s="108"/>
    </row>
    <row r="12" spans="1:18" s="91" customFormat="1" ht="75" x14ac:dyDescent="0.25">
      <c r="A12" s="122">
        <v>1133</v>
      </c>
      <c r="B12" s="153" t="s">
        <v>459</v>
      </c>
      <c r="C12" s="153" t="s">
        <v>460</v>
      </c>
      <c r="D12" s="153" t="s">
        <v>461</v>
      </c>
      <c r="E12" s="112" t="s">
        <v>451</v>
      </c>
      <c r="F12" s="145">
        <v>8</v>
      </c>
      <c r="G12" s="112" t="s">
        <v>436</v>
      </c>
      <c r="H12" s="104" t="s">
        <v>437</v>
      </c>
      <c r="I12" s="105"/>
      <c r="J12" s="105"/>
      <c r="K12" s="106"/>
      <c r="L12" s="106"/>
      <c r="M12" s="107"/>
      <c r="N12" s="108"/>
      <c r="O12" s="108"/>
      <c r="P12" s="108"/>
      <c r="Q12" s="108"/>
      <c r="R12" s="108"/>
    </row>
    <row r="13" spans="1:18" s="91" customFormat="1" ht="93.75" x14ac:dyDescent="0.25">
      <c r="A13" s="122">
        <v>1133</v>
      </c>
      <c r="B13" s="153" t="s">
        <v>459</v>
      </c>
      <c r="C13" s="153" t="s">
        <v>460</v>
      </c>
      <c r="D13" s="153" t="s">
        <v>461</v>
      </c>
      <c r="E13" s="113" t="s">
        <v>452</v>
      </c>
      <c r="F13" s="147">
        <v>3</v>
      </c>
      <c r="G13" s="113" t="s">
        <v>426</v>
      </c>
      <c r="H13" s="104" t="s">
        <v>427</v>
      </c>
      <c r="I13" s="105"/>
      <c r="J13" s="105"/>
      <c r="K13" s="106"/>
      <c r="L13" s="106"/>
      <c r="M13" s="107"/>
      <c r="N13" s="108"/>
      <c r="O13" s="114"/>
      <c r="P13" s="114"/>
      <c r="Q13" s="114"/>
      <c r="R13" s="114"/>
    </row>
    <row r="14" spans="1:18" s="91" customFormat="1" ht="75" x14ac:dyDescent="0.25">
      <c r="A14" s="122">
        <v>1133</v>
      </c>
      <c r="B14" s="153" t="s">
        <v>459</v>
      </c>
      <c r="C14" s="153" t="s">
        <v>460</v>
      </c>
      <c r="D14" s="153" t="s">
        <v>461</v>
      </c>
      <c r="E14" s="115" t="s">
        <v>453</v>
      </c>
      <c r="F14" s="148">
        <v>8</v>
      </c>
      <c r="G14" s="115" t="s">
        <v>436</v>
      </c>
      <c r="H14" s="104" t="s">
        <v>437</v>
      </c>
      <c r="I14" s="105"/>
      <c r="J14" s="105"/>
      <c r="K14" s="106"/>
      <c r="L14" s="106"/>
      <c r="M14" s="107"/>
      <c r="N14" s="116"/>
      <c r="O14" s="117"/>
      <c r="P14" s="117"/>
      <c r="Q14" s="117"/>
      <c r="R14" s="117"/>
    </row>
    <row r="15" spans="1:18" s="91" customFormat="1" ht="93.75" x14ac:dyDescent="0.25">
      <c r="A15" s="122">
        <v>1133</v>
      </c>
      <c r="B15" s="153" t="s">
        <v>459</v>
      </c>
      <c r="C15" s="153" t="s">
        <v>460</v>
      </c>
      <c r="D15" s="153" t="s">
        <v>461</v>
      </c>
      <c r="E15" s="118" t="s">
        <v>454</v>
      </c>
      <c r="F15" s="142">
        <v>1</v>
      </c>
      <c r="G15" s="118" t="s">
        <v>438</v>
      </c>
      <c r="H15" s="104" t="s">
        <v>425</v>
      </c>
      <c r="I15" s="105"/>
      <c r="J15" s="105"/>
      <c r="K15" s="106"/>
      <c r="L15" s="106"/>
      <c r="M15" s="107"/>
      <c r="N15" s="108"/>
      <c r="O15" s="117"/>
      <c r="P15" s="117"/>
      <c r="Q15" s="117"/>
      <c r="R15" s="117"/>
    </row>
    <row r="16" spans="1:18" s="91" customFormat="1" ht="106.5" customHeight="1" x14ac:dyDescent="0.25">
      <c r="A16" s="122">
        <v>1133</v>
      </c>
      <c r="B16" s="153" t="s">
        <v>459</v>
      </c>
      <c r="C16" s="153" t="s">
        <v>460</v>
      </c>
      <c r="D16" s="153" t="s">
        <v>461</v>
      </c>
      <c r="E16" s="155" t="s">
        <v>455</v>
      </c>
      <c r="F16" s="146">
        <v>1</v>
      </c>
      <c r="G16" s="119" t="s">
        <v>438</v>
      </c>
      <c r="H16" s="104" t="s">
        <v>425</v>
      </c>
      <c r="I16" s="105"/>
      <c r="J16" s="105"/>
      <c r="K16" s="106"/>
      <c r="L16" s="106"/>
      <c r="M16" s="107"/>
      <c r="N16" s="108"/>
      <c r="O16" s="116"/>
      <c r="P16" s="108"/>
      <c r="Q16" s="108"/>
      <c r="R16" s="108"/>
    </row>
    <row r="17" spans="1:18" s="91" customFormat="1" ht="90.75" customHeight="1" x14ac:dyDescent="0.25">
      <c r="A17" s="122">
        <v>1133</v>
      </c>
      <c r="B17" s="153" t="s">
        <v>459</v>
      </c>
      <c r="C17" s="153" t="s">
        <v>460</v>
      </c>
      <c r="D17" s="153" t="s">
        <v>461</v>
      </c>
      <c r="E17" s="155" t="s">
        <v>455</v>
      </c>
      <c r="F17" s="146">
        <v>3</v>
      </c>
      <c r="G17" s="119" t="s">
        <v>426</v>
      </c>
      <c r="H17" s="104" t="s">
        <v>427</v>
      </c>
      <c r="I17" s="105"/>
      <c r="J17" s="105"/>
      <c r="K17" s="106"/>
      <c r="L17" s="106"/>
      <c r="M17" s="107"/>
      <c r="N17" s="108"/>
      <c r="O17" s="116"/>
      <c r="P17" s="116"/>
      <c r="Q17" s="116"/>
      <c r="R17" s="116"/>
    </row>
    <row r="18" spans="1:18" s="93" customFormat="1" ht="15.75" customHeight="1" thickBot="1" x14ac:dyDescent="0.3">
      <c r="A18" s="120"/>
      <c r="B18" s="120"/>
      <c r="C18" s="120"/>
      <c r="D18" s="120"/>
      <c r="E18" s="120"/>
      <c r="F18" s="120"/>
      <c r="G18" s="120" t="s">
        <v>439</v>
      </c>
      <c r="H18" s="120"/>
      <c r="I18" s="120"/>
      <c r="J18" s="120"/>
      <c r="K18" s="121"/>
      <c r="L18" s="121"/>
      <c r="M18" s="120"/>
      <c r="N18" s="120"/>
      <c r="O18" s="120"/>
      <c r="P18" s="120"/>
      <c r="Q18" s="120"/>
      <c r="R18" s="120"/>
    </row>
    <row r="19" spans="1:18" s="91" customFormat="1" ht="187.5" x14ac:dyDescent="0.25">
      <c r="A19" s="149">
        <v>908</v>
      </c>
      <c r="B19" s="150" t="s">
        <v>441</v>
      </c>
      <c r="C19" s="150" t="s">
        <v>442</v>
      </c>
      <c r="D19" s="150" t="s">
        <v>462</v>
      </c>
      <c r="E19" s="157" t="s">
        <v>456</v>
      </c>
      <c r="F19" s="122">
        <v>2</v>
      </c>
      <c r="G19" s="158" t="s">
        <v>443</v>
      </c>
      <c r="H19" s="104" t="s">
        <v>444</v>
      </c>
      <c r="I19" s="105"/>
      <c r="J19" s="105"/>
      <c r="K19" s="106"/>
      <c r="L19" s="106"/>
      <c r="M19" s="107"/>
      <c r="N19" s="140"/>
      <c r="O19" s="140"/>
      <c r="P19" s="140"/>
      <c r="Q19" s="141"/>
      <c r="R19" s="123"/>
    </row>
    <row r="20" spans="1:18" s="94" customFormat="1" ht="19.5" thickBot="1" x14ac:dyDescent="0.3">
      <c r="A20" s="152"/>
      <c r="B20" s="124"/>
      <c r="C20" s="124"/>
      <c r="D20" s="124"/>
      <c r="E20" s="120"/>
      <c r="F20" s="120"/>
      <c r="G20" s="120"/>
      <c r="H20" s="125"/>
      <c r="I20" s="125"/>
      <c r="J20" s="125"/>
      <c r="K20" s="126"/>
      <c r="L20" s="126"/>
      <c r="M20" s="125"/>
      <c r="N20" s="120"/>
      <c r="O20" s="120"/>
      <c r="P20" s="120"/>
      <c r="Q20" s="120"/>
      <c r="R20" s="120"/>
    </row>
    <row r="21" spans="1:18" s="91" customFormat="1" ht="94.5" thickBot="1" x14ac:dyDescent="0.3">
      <c r="A21" s="127">
        <v>1135</v>
      </c>
      <c r="B21" s="154" t="s">
        <v>441</v>
      </c>
      <c r="C21" s="154" t="s">
        <v>446</v>
      </c>
      <c r="D21" s="154" t="s">
        <v>463</v>
      </c>
      <c r="E21" s="159" t="s">
        <v>457</v>
      </c>
      <c r="F21" s="127">
        <v>1</v>
      </c>
      <c r="G21" s="160" t="s">
        <v>447</v>
      </c>
      <c r="H21" s="104" t="s">
        <v>448</v>
      </c>
      <c r="I21" s="105"/>
      <c r="J21" s="128"/>
      <c r="K21" s="106"/>
      <c r="L21" s="129"/>
      <c r="M21" s="130"/>
      <c r="N21" s="117"/>
      <c r="O21" s="117"/>
      <c r="P21" s="117"/>
      <c r="Q21" s="117"/>
      <c r="R21" s="123"/>
    </row>
    <row r="22" spans="1:18" s="91" customFormat="1" ht="93.75" x14ac:dyDescent="0.25">
      <c r="A22" s="127">
        <v>1135</v>
      </c>
      <c r="B22" s="154" t="s">
        <v>441</v>
      </c>
      <c r="C22" s="154" t="s">
        <v>446</v>
      </c>
      <c r="D22" s="154" t="s">
        <v>463</v>
      </c>
      <c r="E22" s="159" t="s">
        <v>457</v>
      </c>
      <c r="F22" s="127">
        <v>2</v>
      </c>
      <c r="G22" s="160" t="s">
        <v>449</v>
      </c>
      <c r="H22" s="104" t="s">
        <v>448</v>
      </c>
      <c r="I22" s="128"/>
      <c r="J22" s="128"/>
      <c r="K22" s="129"/>
      <c r="L22" s="129"/>
      <c r="M22" s="130"/>
      <c r="N22" s="117"/>
      <c r="O22" s="117"/>
      <c r="P22" s="117"/>
      <c r="Q22" s="117"/>
      <c r="R22" s="123"/>
    </row>
    <row r="23" spans="1:18" ht="18.75" x14ac:dyDescent="0.25">
      <c r="A23" s="132"/>
      <c r="B23" s="131" t="s">
        <v>439</v>
      </c>
      <c r="C23" s="132"/>
      <c r="D23" s="132"/>
      <c r="E23" s="132"/>
      <c r="F23" s="133"/>
      <c r="G23" s="125" t="s">
        <v>439</v>
      </c>
      <c r="H23" s="125"/>
      <c r="I23" s="125"/>
      <c r="J23" s="125"/>
      <c r="K23" s="126"/>
      <c r="L23" s="126"/>
      <c r="M23" s="125"/>
      <c r="N23" s="120"/>
      <c r="O23" s="120"/>
      <c r="P23" s="120"/>
      <c r="Q23" s="120"/>
      <c r="R23" s="120"/>
    </row>
  </sheetData>
  <autoFilter ref="A5:R23"/>
  <pageMargins left="0.25" right="0.25" top="0.75" bottom="0.75" header="0.3" footer="0.3"/>
  <pageSetup scale="35"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7:D51"/>
  <sheetViews>
    <sheetView showGridLines="0" workbookViewId="0">
      <pane xSplit="4" ySplit="8" topLeftCell="E9" activePane="bottomRight" state="frozen"/>
      <selection pane="topRight" activeCell="E1" sqref="E1"/>
      <selection pane="bottomLeft" activeCell="A8" sqref="A8"/>
      <selection pane="bottomRight"/>
    </sheetView>
  </sheetViews>
  <sheetFormatPr baseColWidth="10" defaultRowHeight="15" x14ac:dyDescent="0.25"/>
  <cols>
    <col min="1" max="1" width="7.5703125" customWidth="1"/>
    <col min="2" max="2" width="10" customWidth="1"/>
    <col min="3" max="3" width="58.42578125" customWidth="1"/>
    <col min="4" max="4" width="31.85546875" customWidth="1"/>
  </cols>
  <sheetData>
    <row r="7" spans="1:4" x14ac:dyDescent="0.25">
      <c r="B7" s="247"/>
      <c r="C7" s="257" t="s">
        <v>406</v>
      </c>
      <c r="D7" s="85"/>
    </row>
    <row r="8" spans="1:4" ht="23.25" thickBot="1" x14ac:dyDescent="0.3">
      <c r="A8" s="256" t="s">
        <v>550</v>
      </c>
      <c r="B8" s="249" t="s">
        <v>7</v>
      </c>
      <c r="C8" s="249" t="s">
        <v>551</v>
      </c>
      <c r="D8" s="248" t="s">
        <v>416</v>
      </c>
    </row>
    <row r="9" spans="1:4" ht="66.75" customHeight="1" thickBot="1" x14ac:dyDescent="0.3">
      <c r="A9" s="82">
        <v>103</v>
      </c>
      <c r="B9" s="163">
        <v>1</v>
      </c>
      <c r="C9" s="13" t="s">
        <v>577</v>
      </c>
      <c r="D9" s="223" t="s">
        <v>552</v>
      </c>
    </row>
    <row r="10" spans="1:4" ht="30" x14ac:dyDescent="0.25">
      <c r="A10" s="82">
        <v>103</v>
      </c>
      <c r="B10" s="163">
        <v>2</v>
      </c>
      <c r="C10" s="223" t="s">
        <v>309</v>
      </c>
      <c r="D10" s="223" t="s">
        <v>552</v>
      </c>
    </row>
    <row r="11" spans="1:4" ht="45" x14ac:dyDescent="0.25">
      <c r="A11" s="82">
        <v>103</v>
      </c>
      <c r="B11" s="163">
        <v>3</v>
      </c>
      <c r="C11" s="223" t="s">
        <v>553</v>
      </c>
      <c r="D11" s="223" t="s">
        <v>552</v>
      </c>
    </row>
    <row r="12" spans="1:4" x14ac:dyDescent="0.25">
      <c r="A12" s="82">
        <v>103</v>
      </c>
      <c r="B12" s="163">
        <v>4</v>
      </c>
      <c r="C12" s="223" t="s">
        <v>554</v>
      </c>
      <c r="D12" s="223" t="s">
        <v>552</v>
      </c>
    </row>
    <row r="13" spans="1:4" s="250" customFormat="1" ht="30" x14ac:dyDescent="0.25">
      <c r="A13" s="82">
        <v>103</v>
      </c>
      <c r="B13" s="163">
        <v>5</v>
      </c>
      <c r="C13" s="254" t="s">
        <v>326</v>
      </c>
      <c r="D13" s="223" t="s">
        <v>552</v>
      </c>
    </row>
    <row r="14" spans="1:4" ht="45" x14ac:dyDescent="0.25">
      <c r="A14" s="82">
        <v>103</v>
      </c>
      <c r="B14" s="163">
        <v>6</v>
      </c>
      <c r="C14" s="223" t="s">
        <v>555</v>
      </c>
      <c r="D14" s="223" t="s">
        <v>552</v>
      </c>
    </row>
    <row r="15" spans="1:4" ht="30" x14ac:dyDescent="0.25">
      <c r="A15" s="82">
        <v>103</v>
      </c>
      <c r="B15" s="163">
        <v>7</v>
      </c>
      <c r="C15" s="223" t="s">
        <v>556</v>
      </c>
      <c r="D15" s="223" t="s">
        <v>552</v>
      </c>
    </row>
    <row r="16" spans="1:4" ht="32.25" customHeight="1" x14ac:dyDescent="0.25">
      <c r="A16" s="82">
        <v>103</v>
      </c>
      <c r="B16" s="163">
        <v>8</v>
      </c>
      <c r="C16" s="223" t="s">
        <v>490</v>
      </c>
      <c r="D16" s="223" t="s">
        <v>557</v>
      </c>
    </row>
    <row r="17" spans="1:4" ht="30" customHeight="1" x14ac:dyDescent="0.25">
      <c r="A17" s="82">
        <v>103</v>
      </c>
      <c r="B17" s="163">
        <v>9</v>
      </c>
      <c r="C17" s="223" t="s">
        <v>524</v>
      </c>
      <c r="D17" s="223" t="s">
        <v>557</v>
      </c>
    </row>
    <row r="18" spans="1:4" ht="29.25" customHeight="1" x14ac:dyDescent="0.25">
      <c r="A18" s="82">
        <v>103</v>
      </c>
      <c r="B18" s="163">
        <v>10</v>
      </c>
      <c r="C18" s="223" t="s">
        <v>525</v>
      </c>
      <c r="D18" s="223" t="s">
        <v>557</v>
      </c>
    </row>
    <row r="19" spans="1:4" ht="30" x14ac:dyDescent="0.25">
      <c r="A19" s="82">
        <v>103</v>
      </c>
      <c r="B19" s="163">
        <v>11</v>
      </c>
      <c r="C19" s="223" t="s">
        <v>558</v>
      </c>
      <c r="D19" s="223" t="s">
        <v>559</v>
      </c>
    </row>
    <row r="20" spans="1:4" ht="45" x14ac:dyDescent="0.25">
      <c r="A20" s="82">
        <v>115</v>
      </c>
      <c r="B20" s="163">
        <v>12</v>
      </c>
      <c r="C20" s="223" t="s">
        <v>560</v>
      </c>
      <c r="D20" s="223" t="s">
        <v>561</v>
      </c>
    </row>
    <row r="21" spans="1:4" s="251" customFormat="1" ht="30" x14ac:dyDescent="0.25">
      <c r="A21" s="82">
        <v>115</v>
      </c>
      <c r="B21" s="163">
        <v>13</v>
      </c>
      <c r="C21" s="223" t="s">
        <v>562</v>
      </c>
      <c r="D21" s="223" t="s">
        <v>561</v>
      </c>
    </row>
    <row r="22" spans="1:4" ht="30" x14ac:dyDescent="0.25">
      <c r="A22" s="82">
        <v>115</v>
      </c>
      <c r="B22" s="163">
        <v>14</v>
      </c>
      <c r="C22" s="223" t="s">
        <v>563</v>
      </c>
      <c r="D22" s="223" t="s">
        <v>561</v>
      </c>
    </row>
    <row r="23" spans="1:4" ht="30" x14ac:dyDescent="0.25">
      <c r="A23" s="82">
        <v>115</v>
      </c>
      <c r="B23" s="163">
        <v>15</v>
      </c>
      <c r="C23" s="223" t="s">
        <v>287</v>
      </c>
      <c r="D23" s="223" t="s">
        <v>561</v>
      </c>
    </row>
    <row r="24" spans="1:4" ht="60" x14ac:dyDescent="0.25">
      <c r="A24" s="82">
        <v>117</v>
      </c>
      <c r="B24" s="163">
        <v>16</v>
      </c>
      <c r="C24" s="223" t="s">
        <v>564</v>
      </c>
      <c r="D24" s="223" t="s">
        <v>559</v>
      </c>
    </row>
    <row r="25" spans="1:4" ht="30" x14ac:dyDescent="0.25">
      <c r="A25" s="82">
        <v>117</v>
      </c>
      <c r="B25" s="163">
        <v>17</v>
      </c>
      <c r="C25" s="223" t="s">
        <v>565</v>
      </c>
      <c r="D25" s="223" t="s">
        <v>559</v>
      </c>
    </row>
    <row r="26" spans="1:4" x14ac:dyDescent="0.25">
      <c r="A26" s="82">
        <v>117</v>
      </c>
      <c r="B26" s="163">
        <v>18</v>
      </c>
      <c r="C26" s="223" t="s">
        <v>566</v>
      </c>
      <c r="D26" s="223" t="s">
        <v>559</v>
      </c>
    </row>
    <row r="27" spans="1:4" x14ac:dyDescent="0.25">
      <c r="A27" s="82">
        <v>117</v>
      </c>
      <c r="B27" s="163">
        <v>19</v>
      </c>
      <c r="C27" s="223" t="s">
        <v>567</v>
      </c>
      <c r="D27" s="223" t="s">
        <v>559</v>
      </c>
    </row>
    <row r="28" spans="1:4" ht="30" x14ac:dyDescent="0.25">
      <c r="A28" s="82">
        <v>118</v>
      </c>
      <c r="B28" s="163">
        <v>20</v>
      </c>
      <c r="C28" s="223" t="s">
        <v>568</v>
      </c>
      <c r="D28" s="223" t="s">
        <v>559</v>
      </c>
    </row>
    <row r="29" spans="1:4" ht="45" x14ac:dyDescent="0.25">
      <c r="A29" s="82">
        <v>119</v>
      </c>
      <c r="B29" s="163">
        <v>21</v>
      </c>
      <c r="C29" s="223" t="s">
        <v>569</v>
      </c>
      <c r="D29" s="223" t="s">
        <v>559</v>
      </c>
    </row>
    <row r="30" spans="1:4" ht="30" x14ac:dyDescent="0.25">
      <c r="A30" s="82">
        <v>119</v>
      </c>
      <c r="B30" s="163">
        <v>22</v>
      </c>
      <c r="C30" s="223" t="s">
        <v>263</v>
      </c>
      <c r="D30" s="223" t="s">
        <v>559</v>
      </c>
    </row>
    <row r="31" spans="1:4" ht="30" x14ac:dyDescent="0.25">
      <c r="A31" s="82">
        <v>119</v>
      </c>
      <c r="B31" s="163">
        <v>23</v>
      </c>
      <c r="C31" s="223" t="s">
        <v>570</v>
      </c>
      <c r="D31" s="223" t="s">
        <v>559</v>
      </c>
    </row>
    <row r="32" spans="1:4" ht="30" x14ac:dyDescent="0.25">
      <c r="A32" s="82">
        <v>116</v>
      </c>
      <c r="B32" s="163">
        <v>24</v>
      </c>
      <c r="C32" s="95" t="s">
        <v>530</v>
      </c>
      <c r="D32" s="223" t="s">
        <v>528</v>
      </c>
    </row>
    <row r="33" spans="1:4" x14ac:dyDescent="0.25">
      <c r="A33" s="255"/>
      <c r="B33" s="255"/>
      <c r="C33" s="255"/>
      <c r="D33" s="255"/>
    </row>
    <row r="34" spans="1:4" x14ac:dyDescent="0.25">
      <c r="A34" s="255"/>
      <c r="B34" s="255"/>
      <c r="C34" s="255"/>
      <c r="D34" s="255"/>
    </row>
    <row r="35" spans="1:4" x14ac:dyDescent="0.25">
      <c r="A35" s="255"/>
      <c r="B35" s="255"/>
      <c r="C35" s="255"/>
      <c r="D35" s="255"/>
    </row>
    <row r="36" spans="1:4" x14ac:dyDescent="0.25">
      <c r="A36" s="255"/>
      <c r="B36" s="255"/>
      <c r="C36" s="255"/>
      <c r="D36" s="255"/>
    </row>
    <row r="37" spans="1:4" ht="15" customHeight="1" x14ac:dyDescent="0.25">
      <c r="A37" s="255"/>
      <c r="B37" s="249"/>
      <c r="C37" s="257" t="s">
        <v>445</v>
      </c>
    </row>
    <row r="38" spans="1:4" ht="30" x14ac:dyDescent="0.25">
      <c r="A38" s="256" t="s">
        <v>550</v>
      </c>
      <c r="B38" s="249" t="s">
        <v>7</v>
      </c>
      <c r="C38" s="249" t="s">
        <v>571</v>
      </c>
      <c r="D38" s="249" t="s">
        <v>416</v>
      </c>
    </row>
    <row r="39" spans="1:4" ht="28.5" customHeight="1" x14ac:dyDescent="0.25">
      <c r="A39" s="82">
        <v>92</v>
      </c>
      <c r="B39" s="163">
        <v>1</v>
      </c>
      <c r="C39" s="223" t="s">
        <v>572</v>
      </c>
      <c r="D39" s="163" t="s">
        <v>573</v>
      </c>
    </row>
    <row r="40" spans="1:4" x14ac:dyDescent="0.25">
      <c r="A40" s="82">
        <v>92</v>
      </c>
      <c r="B40" s="163">
        <v>2</v>
      </c>
      <c r="C40" s="223" t="s">
        <v>79</v>
      </c>
      <c r="D40" s="163" t="s">
        <v>573</v>
      </c>
    </row>
    <row r="41" spans="1:4" ht="45" x14ac:dyDescent="0.25">
      <c r="A41" s="82">
        <v>92</v>
      </c>
      <c r="B41" s="223">
        <v>3</v>
      </c>
      <c r="C41" s="254" t="s">
        <v>526</v>
      </c>
      <c r="D41" s="163" t="s">
        <v>573</v>
      </c>
    </row>
    <row r="42" spans="1:4" ht="45" x14ac:dyDescent="0.25">
      <c r="A42" s="82">
        <v>92</v>
      </c>
      <c r="B42" s="223">
        <v>4</v>
      </c>
      <c r="C42" s="223" t="s">
        <v>527</v>
      </c>
      <c r="D42" s="163" t="s">
        <v>573</v>
      </c>
    </row>
    <row r="43" spans="1:4" ht="60" x14ac:dyDescent="0.25">
      <c r="A43" s="82">
        <v>92</v>
      </c>
      <c r="B43" s="223">
        <v>5</v>
      </c>
      <c r="C43" s="223" t="s">
        <v>574</v>
      </c>
      <c r="D43" s="163" t="s">
        <v>573</v>
      </c>
    </row>
    <row r="44" spans="1:4" x14ac:dyDescent="0.25">
      <c r="A44" s="255"/>
      <c r="B44" s="255"/>
      <c r="C44" s="255"/>
      <c r="D44" s="255"/>
    </row>
    <row r="45" spans="1:4" x14ac:dyDescent="0.25">
      <c r="A45" s="255"/>
      <c r="B45" s="255"/>
      <c r="C45" s="255"/>
      <c r="D45" s="255"/>
    </row>
    <row r="46" spans="1:4" ht="15" customHeight="1" x14ac:dyDescent="0.25">
      <c r="A46" s="255"/>
      <c r="B46" s="249"/>
      <c r="C46" s="257" t="s">
        <v>440</v>
      </c>
    </row>
    <row r="47" spans="1:4" ht="30.75" thickBot="1" x14ac:dyDescent="0.3">
      <c r="A47" s="256" t="s">
        <v>550</v>
      </c>
      <c r="B47" s="249" t="s">
        <v>7</v>
      </c>
      <c r="C47" s="249" t="s">
        <v>571</v>
      </c>
      <c r="D47" s="249" t="s">
        <v>416</v>
      </c>
    </row>
    <row r="48" spans="1:4" ht="45.75" thickBot="1" x14ac:dyDescent="0.3">
      <c r="A48" s="82">
        <v>71</v>
      </c>
      <c r="B48" s="223">
        <v>1</v>
      </c>
      <c r="C48" s="272" t="s">
        <v>595</v>
      </c>
      <c r="D48" s="163" t="s">
        <v>573</v>
      </c>
    </row>
    <row r="49" spans="1:4" ht="45.75" thickBot="1" x14ac:dyDescent="0.3">
      <c r="A49" s="82">
        <v>71</v>
      </c>
      <c r="B49" s="223">
        <v>2</v>
      </c>
      <c r="C49" s="272" t="s">
        <v>596</v>
      </c>
      <c r="D49" s="163" t="s">
        <v>573</v>
      </c>
    </row>
    <row r="50" spans="1:4" ht="45" x14ac:dyDescent="0.25">
      <c r="A50" s="82">
        <v>71</v>
      </c>
      <c r="B50" s="163">
        <v>3</v>
      </c>
      <c r="C50" s="273" t="s">
        <v>594</v>
      </c>
      <c r="D50" s="163" t="s">
        <v>573</v>
      </c>
    </row>
    <row r="51" spans="1:4" ht="30" x14ac:dyDescent="0.25">
      <c r="A51" s="82">
        <v>71</v>
      </c>
      <c r="B51" s="163">
        <v>4</v>
      </c>
      <c r="C51" s="223" t="s">
        <v>575</v>
      </c>
      <c r="D51" s="163" t="s">
        <v>559</v>
      </c>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PLAN DE ACCIÓN 2018</vt:lpstr>
      <vt:lpstr>Indicadores</vt:lpstr>
      <vt:lpstr>PLAN DE ACCIÓN 2019 Producto</vt:lpstr>
      <vt:lpstr>PLAN DE ACCIÓN 2019 Actividades</vt:lpstr>
      <vt:lpstr>Tablas</vt:lpstr>
      <vt:lpstr>PLAN DE DESARROLLO 2018</vt:lpstr>
      <vt:lpstr>Actividades Plan de Desarrollo</vt:lpstr>
      <vt:lpstr>'PLAN DE ACCIÓN 2019 Producto'!Área_de_impresión</vt:lpstr>
      <vt:lpstr>'PLAN DE DESARROLLO 2018'!Área_de_impresión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Juan Carlos Jose Camacho Rosso</cp:lastModifiedBy>
  <cp:lastPrinted>2018-08-09T16:49:01Z</cp:lastPrinted>
  <dcterms:created xsi:type="dcterms:W3CDTF">2018-02-01T01:50:26Z</dcterms:created>
  <dcterms:modified xsi:type="dcterms:W3CDTF">2020-01-31T15:23:19Z</dcterms:modified>
</cp:coreProperties>
</file>